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fp\Finance\Imaghian\Fiscal Year_1399\Financial Statements\ADISH\صورت های مالی سال 1399\"/>
    </mc:Choice>
  </mc:AlternateContent>
  <xr:revisionPtr revIDLastSave="0" documentId="13_ncr:1_{8EF9689C-8862-47B9-925E-2707AFEF7AC1}" xr6:coauthVersionLast="47" xr6:coauthVersionMax="47" xr10:uidLastSave="{00000000-0000-0000-0000-000000000000}"/>
  <bookViews>
    <workbookView xWindow="-120" yWindow="-120" windowWidth="29040" windowHeight="15840" tabRatio="940" firstSheet="2" activeTab="14" xr2:uid="{00000000-000D-0000-FFFF-FFFF00000000}"/>
  </bookViews>
  <sheets>
    <sheet name="سربرگ" sheetId="2" state="hidden" r:id="rId1"/>
    <sheet name="جامع" sheetId="7" state="hidden" r:id="rId2"/>
    <sheet name="تراز 1399" sheetId="107" r:id="rId3"/>
    <sheet name="1" sheetId="87" r:id="rId4"/>
    <sheet name="2" sheetId="8" r:id="rId5"/>
    <sheet name="5 (2)" sheetId="112" state="hidden" r:id="rId6"/>
    <sheet name="270" sheetId="111" state="hidden" r:id="rId7"/>
    <sheet name="3" sheetId="97" r:id="rId8"/>
    <sheet name="4" sheetId="12" r:id="rId9"/>
    <sheet name="5" sheetId="14" r:id="rId10"/>
    <sheet name="6" sheetId="69" r:id="rId11"/>
    <sheet name="7" sheetId="70" r:id="rId12"/>
    <sheet name="8" sheetId="95" r:id="rId13"/>
    <sheet name="9" sheetId="33" r:id="rId14"/>
    <sheet name="10" sheetId="91" r:id="rId15"/>
    <sheet name="11" sheetId="115" r:id="rId16"/>
    <sheet name="12" sheetId="90" r:id="rId17"/>
    <sheet name="13" sheetId="98" r:id="rId18"/>
    <sheet name="14" sheetId="88" r:id="rId19"/>
    <sheet name="15" sheetId="92" r:id="rId20"/>
    <sheet name="16" sheetId="43" r:id="rId21"/>
    <sheet name="17" sheetId="108" r:id="rId22"/>
    <sheet name="18" sheetId="100" r:id="rId23"/>
    <sheet name="19" sheetId="45" r:id="rId24"/>
    <sheet name="20" sheetId="94" r:id="rId25"/>
    <sheet name="21" sheetId="109" r:id="rId26"/>
    <sheet name="21." sheetId="59" state="hidden" r:id="rId27"/>
    <sheet name="22" sheetId="103" r:id="rId28"/>
    <sheet name="23" sheetId="49" r:id="rId29"/>
    <sheet name="24" sheetId="86" r:id="rId30"/>
    <sheet name="25" sheetId="110" r:id="rId31"/>
    <sheet name="26" sheetId="114" r:id="rId32"/>
    <sheet name="27" sheetId="64" r:id="rId33"/>
    <sheet name="مواد و مصالح 1398 (2)" sheetId="96" state="hidden" r:id="rId34"/>
  </sheets>
  <externalReferences>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_1312">'[1]13'!#REF!</definedName>
    <definedName name="_1323">'[1]13'!#REF!</definedName>
    <definedName name="_1466">'[1]14-3'!#REF!</definedName>
    <definedName name="_501">'[1]4-2'!#REF!</definedName>
    <definedName name="_B107">'[1]سود و زیان '!$C$13</definedName>
    <definedName name="_B108">'[1]سود و زیان '!$E$14</definedName>
    <definedName name="_B10901">'[1]10-9'!#REF!</definedName>
    <definedName name="_B10903">'[1]10-9'!#REF!</definedName>
    <definedName name="_B10904">'[1]10-9'!#REF!</definedName>
    <definedName name="_B10905">'[1]10-9'!#REF!</definedName>
    <definedName name="_B10906">'[1]10-9'!#REF!</definedName>
    <definedName name="_B10907">'[1]10-9'!#REF!</definedName>
    <definedName name="_B10908">'[1]10-9'!#REF!</definedName>
    <definedName name="_B10909">'[1]10-9'!#REF!</definedName>
    <definedName name="_B10910">'[1]10-9'!#REF!</definedName>
    <definedName name="_B10911">'[1]10-9'!#REF!</definedName>
    <definedName name="_B10912">'[1]10-9'!#REF!</definedName>
    <definedName name="_B10915">'[1]10-9'!#REF!</definedName>
    <definedName name="_B10916">'[1]10-9'!#REF!</definedName>
    <definedName name="_B10917">'[1]10-9'!#REF!</definedName>
    <definedName name="_B10918">'[1]10-9'!#REF!</definedName>
    <definedName name="_B10919">'[1]10-9'!#REF!</definedName>
    <definedName name="_B10920">'[1]10-9'!#REF!</definedName>
    <definedName name="_B10921">'[1]10-9'!#REF!</definedName>
    <definedName name="_B10922">'[1]10-9'!#REF!</definedName>
    <definedName name="_B10923">'[1]10-9'!#REF!</definedName>
    <definedName name="_B10924">'[1]10-9'!#REF!</definedName>
    <definedName name="_B10925">'[1]10-9'!#REF!</definedName>
    <definedName name="_B10926">'[1]10-9'!#REF!</definedName>
    <definedName name="_B10927">'[1]10-9'!#REF!</definedName>
    <definedName name="_B10928">'[1]10-9'!#REF!</definedName>
    <definedName name="_B10929">'[1]10-9'!#REF!</definedName>
    <definedName name="_B10936">'[1]10-9'!#REF!</definedName>
    <definedName name="_B10937">'[1]10-9'!#REF!</definedName>
    <definedName name="_B10939">'[1]10-9'!#REF!</definedName>
    <definedName name="_B10943">'[1]10-9'!#REF!</definedName>
    <definedName name="_B10944">'[1]10-9'!#REF!</definedName>
    <definedName name="_B10945">'[1]10-9'!#REF!</definedName>
    <definedName name="_B10946">'[1]10-9'!#REF!</definedName>
    <definedName name="_B10947">'[1]10-9'!#REF!</definedName>
    <definedName name="_B10948">'[1]10-9'!#REF!</definedName>
    <definedName name="_B10949">'[1]10-9'!#REF!</definedName>
    <definedName name="_B10950">'[1]10-9'!#REF!</definedName>
    <definedName name="_B10951">'[1]10-9'!#REF!</definedName>
    <definedName name="_B10952">'[1]10-9'!#REF!</definedName>
    <definedName name="_B10953">'[1]10-9'!#REF!</definedName>
    <definedName name="_B10954">'[1]10-9'!#REF!</definedName>
    <definedName name="_B10955">'[1]10-9'!#REF!</definedName>
    <definedName name="_B10959">'[1]10-9'!#REF!</definedName>
    <definedName name="_B10960">'[1]10-9'!#REF!</definedName>
    <definedName name="_B10961">'[1]10-9'!#REF!</definedName>
    <definedName name="_B1103">'[1]11'!#REF!</definedName>
    <definedName name="_B1104">'[1]11'!#REF!</definedName>
    <definedName name="_B1105">'[1]11'!#REF!</definedName>
    <definedName name="_B1111">'[1]11'!#REF!</definedName>
    <definedName name="_B1112">'[1]11'!#REF!</definedName>
    <definedName name="_B1113">'[1]11'!#REF!</definedName>
    <definedName name="_B1114">'[1]11'!#REF!</definedName>
    <definedName name="_B1115">'[1]11'!#REF!</definedName>
    <definedName name="_B112">'[1]سود و زیان '!$C$18</definedName>
    <definedName name="_B113">'[1]سود و زیان '!$C$19</definedName>
    <definedName name="_B1213">'[1]12'!#REF!</definedName>
    <definedName name="_B1214">'[1]12'!#REF!</definedName>
    <definedName name="_B1215">'[1]12'!#REF!</definedName>
    <definedName name="_B1216">'[1]12'!#REF!</definedName>
    <definedName name="_B1217">'[1]12'!#REF!</definedName>
    <definedName name="_B1218">'[1]12'!#REF!</definedName>
    <definedName name="_B1219">'[1]12'!#REF!</definedName>
    <definedName name="_B1220">'[1]12'!#REF!</definedName>
    <definedName name="_B1221">'[1]12'!#REF!</definedName>
    <definedName name="_B1222">'[1]12'!#REF!</definedName>
    <definedName name="_B1223">'[1]12'!#REF!</definedName>
    <definedName name="_B1224">'[1]12'!#REF!</definedName>
    <definedName name="_B1225">'[1]12'!#REF!</definedName>
    <definedName name="_B1227">'[1]12'!#REF!</definedName>
    <definedName name="_B1229">'[1]12'!#REF!</definedName>
    <definedName name="_B1230">'[1]12'!#REF!</definedName>
    <definedName name="_B1232">'[1]12'!#REF!</definedName>
    <definedName name="_B13">[1]ترازنامه!#REF!</definedName>
    <definedName name="_B1302">'[1]13'!#REF!</definedName>
    <definedName name="_B1303">'[1]13'!#REF!</definedName>
    <definedName name="_B1304">'[1]13'!#REF!</definedName>
    <definedName name="_B1306">'[1]13'!#REF!</definedName>
    <definedName name="_B1307">'[1]13'!#REF!</definedName>
    <definedName name="_B1309">'[1]13'!#REF!</definedName>
    <definedName name="_B1310">'[1]13'!#REF!</definedName>
    <definedName name="_B1311">'[1]13'!#REF!</definedName>
    <definedName name="_B1312">'[1]13'!#REF!</definedName>
    <definedName name="_B1313">'[1]13'!#REF!</definedName>
    <definedName name="_B1314">'[1]13'!#REF!</definedName>
    <definedName name="_B1315">'[1]13'!#REF!</definedName>
    <definedName name="_B1316">'[1]13'!#REF!</definedName>
    <definedName name="_B1317">'[1]13'!#REF!</definedName>
    <definedName name="_B1319">'[1]13'!#REF!</definedName>
    <definedName name="_B1321">'[1]13'!#REF!</definedName>
    <definedName name="_B1323">'[1]13'!#REF!</definedName>
    <definedName name="_B1324">'[1]13'!#REF!</definedName>
    <definedName name="_B1325">'[1]13'!#REF!</definedName>
    <definedName name="_B1326">'[1]13'!#REF!</definedName>
    <definedName name="_B1330">'[1]13'!#REF!</definedName>
    <definedName name="_B1331">'[1]13'!#REF!</definedName>
    <definedName name="_B1332">'[1]13'!#REF!</definedName>
    <definedName name="_B1333">'[1]13'!#REF!</definedName>
    <definedName name="_B1334">'[1]13'!#REF!</definedName>
    <definedName name="_B1335">'[1]13'!#REF!</definedName>
    <definedName name="_B1336">'[1]13'!#REF!</definedName>
    <definedName name="_B1337">'[1]13'!#REF!</definedName>
    <definedName name="_B1338">'[1]13'!#REF!</definedName>
    <definedName name="_B1339">'[1]13'!#REF!</definedName>
    <definedName name="_B1340">'[1]13'!#REF!</definedName>
    <definedName name="_B1341">'[1]13'!#REF!</definedName>
    <definedName name="_B1342">'[1]13'!#REF!</definedName>
    <definedName name="_B1343">'[1]13'!#REF!</definedName>
    <definedName name="_B1344">'[1]13'!#REF!</definedName>
    <definedName name="_B1345">'[1]13'!#REF!</definedName>
    <definedName name="_B1346">'[1]13'!#REF!</definedName>
    <definedName name="_B1347">'[1]13'!#REF!</definedName>
    <definedName name="_B1348">'[1]13'!#REF!</definedName>
    <definedName name="_B1349">'[1]13'!#REF!</definedName>
    <definedName name="_B1350">'[1]13'!#REF!</definedName>
    <definedName name="_B1351">'[1]13'!#REF!</definedName>
    <definedName name="_B1352">'[1]13'!#REF!</definedName>
    <definedName name="_B1353">'[1]13'!#REF!</definedName>
    <definedName name="_B1354">'[1]13'!#REF!</definedName>
    <definedName name="_B1355">'[1]13'!#REF!</definedName>
    <definedName name="_B1356">'[1]13'!#REF!</definedName>
    <definedName name="_B1357">'[1]13'!#REF!</definedName>
    <definedName name="_B1358">'[1]13'!#REF!</definedName>
    <definedName name="_B1359">'[1]13'!#REF!</definedName>
    <definedName name="_B1407">'[1]14'!#REF!</definedName>
    <definedName name="_B1408">'[1]14'!#REF!</definedName>
    <definedName name="_B1409">'[1]14'!#REF!</definedName>
    <definedName name="_B1410">'[1]14'!#REF!</definedName>
    <definedName name="_B1411">'[1]14'!#REF!</definedName>
    <definedName name="_B1412">'[1]14'!#REF!</definedName>
    <definedName name="_B1413">'[1]14'!#REF!</definedName>
    <definedName name="_B1419">'[1]14'!#REF!</definedName>
    <definedName name="_B1420">'[1]14'!#REF!</definedName>
    <definedName name="_B1423">'[1]14'!#REF!</definedName>
    <definedName name="_B1424">'[1]14'!#REF!</definedName>
    <definedName name="_B1425">'[1]14'!#REF!</definedName>
    <definedName name="_B1426">'[1]14'!#REF!</definedName>
    <definedName name="_B1427">'[1]14'!#REF!</definedName>
    <definedName name="_B1428">'[1]14'!#REF!</definedName>
    <definedName name="_B1429">'[1]14'!#REF!</definedName>
    <definedName name="_B1430">'[1]14'!#REF!</definedName>
    <definedName name="_B1431">'[1]14'!#REF!</definedName>
    <definedName name="_B1434">'[1]14'!#REF!</definedName>
    <definedName name="_B1436">'[1]14'!#REF!</definedName>
    <definedName name="_B1437">'[1]14'!#REF!</definedName>
    <definedName name="_B1438">'[1]14'!#REF!</definedName>
    <definedName name="_B1439">'[1]14'!#REF!</definedName>
    <definedName name="_B1449">'[1]14-3'!#REF!</definedName>
    <definedName name="_B1450">'[1]14-3'!#REF!</definedName>
    <definedName name="_B1451">'[1]14-3'!#REF!</definedName>
    <definedName name="_B1452">'[1]14-3'!#REF!</definedName>
    <definedName name="_B1453">'[1]14-3'!#REF!</definedName>
    <definedName name="_B1455">'[1]14-3'!#REF!</definedName>
    <definedName name="_B1458">'[1]14-3'!#REF!</definedName>
    <definedName name="_B1459">'[1]14-3'!#REF!</definedName>
    <definedName name="_B1460">'[1]14-3'!#REF!</definedName>
    <definedName name="_B1461">'[1]14-3'!#REF!</definedName>
    <definedName name="_B1462">'[1]14-3'!#REF!</definedName>
    <definedName name="_B1463">'[1]14-3'!#REF!</definedName>
    <definedName name="_B1464">'[1]14-3'!#REF!</definedName>
    <definedName name="_B1465">'[1]14-3'!#REF!</definedName>
    <definedName name="_B1466">'[1]14-3'!#REF!</definedName>
    <definedName name="_B1467">'[1]14-3'!#REF!</definedName>
    <definedName name="_B1468">'[1]14-3'!#REF!</definedName>
    <definedName name="_B1469">'[1]14-3'!#REF!</definedName>
    <definedName name="_B1470">'[1]14-3'!#REF!</definedName>
    <definedName name="_B1471">'[1]14-3'!#REF!</definedName>
    <definedName name="_B1472">'[1]14-3'!#REF!</definedName>
    <definedName name="_B1473">'[1]14-3'!#REF!</definedName>
    <definedName name="_B1474">'[1]14-3'!#REF!</definedName>
    <definedName name="_B1475">'[1]14-3'!#REF!</definedName>
    <definedName name="_B1481">'[1]14-4,15'!#REF!</definedName>
    <definedName name="_B1482">'[1]14-4,15'!#REF!</definedName>
    <definedName name="_B1485">'[1]14-4,15'!#REF!</definedName>
    <definedName name="_B1486">'[1]14-4,15'!#REF!</definedName>
    <definedName name="_B1487">'[1]14-4,15'!#REF!</definedName>
    <definedName name="_B1488">'[1]14-4,15'!#REF!</definedName>
    <definedName name="_B1489">'[1]14-4,15'!#REF!</definedName>
    <definedName name="_B1490">'[1]14-4,15'!#REF!</definedName>
    <definedName name="_B14900">'[1]14-3'!#REF!</definedName>
    <definedName name="_B1491">'[1]14-4,15'!#REF!</definedName>
    <definedName name="_B1492">'[1]14-4,15'!#REF!</definedName>
    <definedName name="_B1493">'[1]14-4,15'!#REF!</definedName>
    <definedName name="_B1494">'[1]14-3'!#REF!</definedName>
    <definedName name="_B1495">'[1]14-3'!#REF!</definedName>
    <definedName name="_B1496">'[1]14-3'!#REF!</definedName>
    <definedName name="_B1497">'[1]14-3'!#REF!</definedName>
    <definedName name="_B1501">'[1]14-4,15'!#REF!</definedName>
    <definedName name="_B19">[1]ترازنامه!#REF!</definedName>
    <definedName name="_B1900">#REF!</definedName>
    <definedName name="_B203">'[1]سود و زیان '!#REF!</definedName>
    <definedName name="_B204">'[1]سود و زیان '!$E$30</definedName>
    <definedName name="_B207">'[1]سود و زیان '!$E$28</definedName>
    <definedName name="_B208">'[1]سود و زیان '!#REF!</definedName>
    <definedName name="_B209">'[1]سود و زیان '!#REF!</definedName>
    <definedName name="_B2104">'[1]18,19,20'!#REF!</definedName>
    <definedName name="_B2105">'[1]18,19,20'!#REF!</definedName>
    <definedName name="_B2106">'[1]18,19,20'!#REF!</definedName>
    <definedName name="_B2107">'[1]18,19,20'!#REF!</definedName>
    <definedName name="_B214">'[1]سود و زیان '!#REF!</definedName>
    <definedName name="_B219">'[1]سود و زیان '!#REF!</definedName>
    <definedName name="_B22">[1]ترازنامه!#REF!</definedName>
    <definedName name="_B25100">#REF!</definedName>
    <definedName name="_B25101">#REF!</definedName>
    <definedName name="_B25102">#REF!</definedName>
    <definedName name="_B25103">#REF!</definedName>
    <definedName name="_B25104">#REF!</definedName>
    <definedName name="_B25105">#REF!</definedName>
    <definedName name="_B25106">#REF!</definedName>
    <definedName name="_B25107">#REF!</definedName>
    <definedName name="_B25108">#REF!</definedName>
    <definedName name="_B25109">#REF!</definedName>
    <definedName name="_B25110">#REF!</definedName>
    <definedName name="_B25111">#REF!</definedName>
    <definedName name="_B25112">#REF!</definedName>
    <definedName name="_B25113">#REF!</definedName>
    <definedName name="_B25114">#REF!</definedName>
    <definedName name="_B25115">'[1]22'!#REF!</definedName>
    <definedName name="_B25119">'[1]22'!#REF!</definedName>
    <definedName name="_B2521">'[1]22'!#REF!</definedName>
    <definedName name="_B2522">'[1]22'!#REF!</definedName>
    <definedName name="_B2523">'[1]22'!#REF!</definedName>
    <definedName name="_B2524">'[1]22'!#REF!</definedName>
    <definedName name="_B2525">'[1]22'!#REF!</definedName>
    <definedName name="_B2526">'[1]22'!#REF!</definedName>
    <definedName name="_B2527">'[1]22'!#REF!</definedName>
    <definedName name="_B2528">'[1]22'!#REF!</definedName>
    <definedName name="_B2529">'[1]22'!#REF!</definedName>
    <definedName name="_B2530">'[1]22'!#REF!</definedName>
    <definedName name="_B2531">'[1]22'!#REF!</definedName>
    <definedName name="_B2532">'[1]22'!#REF!</definedName>
    <definedName name="_B2533">'[1]22'!#REF!</definedName>
    <definedName name="_B2534">'[1]22'!#REF!</definedName>
    <definedName name="_B2535">'[1]22'!#REF!</definedName>
    <definedName name="_B2536">'[1]22'!#REF!</definedName>
    <definedName name="_B2537">'[1]22'!#REF!</definedName>
    <definedName name="_B2538">'[1]22'!#REF!</definedName>
    <definedName name="_B2539">'[1]22'!#REF!</definedName>
    <definedName name="_B2540">'[1]22'!#REF!</definedName>
    <definedName name="_B2541">'[1]22'!#REF!</definedName>
    <definedName name="_B2542">#REF!</definedName>
    <definedName name="_B2543">#REF!</definedName>
    <definedName name="_B2544">#REF!</definedName>
    <definedName name="_B2545">#REF!</definedName>
    <definedName name="_B2546">#REF!</definedName>
    <definedName name="_B2547">#REF!</definedName>
    <definedName name="_B2548">#REF!</definedName>
    <definedName name="_B2549">#REF!</definedName>
    <definedName name="_B2550">#REF!</definedName>
    <definedName name="_B2551">#REF!</definedName>
    <definedName name="_B2552">#REF!</definedName>
    <definedName name="_B2553">#REF!</definedName>
    <definedName name="_B2554">#REF!</definedName>
    <definedName name="_B2556">#REF!</definedName>
    <definedName name="_B2557">#REF!</definedName>
    <definedName name="_B2558">#REF!</definedName>
    <definedName name="_B2559">#REF!</definedName>
    <definedName name="_B2560">#REF!</definedName>
    <definedName name="_B2561">#REF!</definedName>
    <definedName name="_B2562">#REF!</definedName>
    <definedName name="_B2563">#REF!</definedName>
    <definedName name="_B2564">#REF!</definedName>
    <definedName name="_B2565">#REF!</definedName>
    <definedName name="_B2566">#REF!</definedName>
    <definedName name="_B2567">#REF!</definedName>
    <definedName name="_B2568">#REF!</definedName>
    <definedName name="_B2569">#REF!</definedName>
    <definedName name="_B2570">#REF!</definedName>
    <definedName name="_B2571">#REF!</definedName>
    <definedName name="_B2572">#REF!</definedName>
    <definedName name="_B2573">#REF!</definedName>
    <definedName name="_B2574">#REF!</definedName>
    <definedName name="_B2575">#REF!</definedName>
    <definedName name="_B2576">#REF!</definedName>
    <definedName name="_B2577">#REF!</definedName>
    <definedName name="_B2578">#REF!</definedName>
    <definedName name="_B2579">#REF!</definedName>
    <definedName name="_B2580">#REF!</definedName>
    <definedName name="_B2581">#REF!</definedName>
    <definedName name="_B2582">#REF!</definedName>
    <definedName name="_B2583">#REF!</definedName>
    <definedName name="_B2584">#REF!</definedName>
    <definedName name="_B2585">#REF!</definedName>
    <definedName name="_B2586">#REF!</definedName>
    <definedName name="_B2587">#REF!</definedName>
    <definedName name="_B2588">#REF!</definedName>
    <definedName name="_B2589">#REF!</definedName>
    <definedName name="_B2590">#REF!</definedName>
    <definedName name="_B2591">#REF!</definedName>
    <definedName name="_B2592">#REF!</definedName>
    <definedName name="_B2593">#REF!</definedName>
    <definedName name="_B2594">#REF!</definedName>
    <definedName name="_B2595">#REF!</definedName>
    <definedName name="_B2596">#REF!</definedName>
    <definedName name="_B2597">#REF!</definedName>
    <definedName name="_B2598">#REF!</definedName>
    <definedName name="_B2599">#REF!</definedName>
    <definedName name="_B2704">'[1]24'!#REF!</definedName>
    <definedName name="_B2710">'[1]24'!#REF!</definedName>
    <definedName name="_B27100">'[1]25,26,27'!#REF!</definedName>
    <definedName name="_B27101">'[1]25,26,27'!#REF!</definedName>
    <definedName name="_B2711">'[1]24'!#REF!</definedName>
    <definedName name="_B2712">'[1]24'!#REF!</definedName>
    <definedName name="_B2713">'[1]24'!#REF!</definedName>
    <definedName name="_B2714">'[1]24'!#REF!</definedName>
    <definedName name="_B2715">'[1]24'!#REF!</definedName>
    <definedName name="_B2716">'[1]24'!#REF!</definedName>
    <definedName name="_B2717">'[1]24'!#REF!</definedName>
    <definedName name="_B2718">'[1]24'!#REF!</definedName>
    <definedName name="_B2719">'[1]24'!#REF!</definedName>
    <definedName name="_B2720">'[1]24'!#REF!</definedName>
    <definedName name="_B2721">'[1]24'!#REF!</definedName>
    <definedName name="_B2722">'[1]24'!#REF!</definedName>
    <definedName name="_B2723">'[1]24'!#REF!</definedName>
    <definedName name="_B2724">'[1]24'!#REF!</definedName>
    <definedName name="_B2725">'[1]24'!#REF!</definedName>
    <definedName name="_B2726">'[1]24'!#REF!</definedName>
    <definedName name="_B2727">'[1]24'!#REF!</definedName>
    <definedName name="_B2728">'[1]24'!#REF!</definedName>
    <definedName name="_B2729">'[1]24'!#REF!</definedName>
    <definedName name="_B2730">'[1]24'!#REF!</definedName>
    <definedName name="_B2731">'[1]24'!#REF!</definedName>
    <definedName name="_B2732">'[1]24'!#REF!</definedName>
    <definedName name="_B2733">'[1]24'!#REF!</definedName>
    <definedName name="_B2734">'[1]24'!#REF!</definedName>
    <definedName name="_B2735">'[1]24'!#REF!</definedName>
    <definedName name="_B2736">'[1]24'!#REF!</definedName>
    <definedName name="_B2737">'[1]24'!#REF!</definedName>
    <definedName name="_B2738">'[1]24'!#REF!</definedName>
    <definedName name="_B2739">'[1]24'!#REF!</definedName>
    <definedName name="_B2740">'[1]24'!#REF!</definedName>
    <definedName name="_B2741">'[1]24'!#REF!</definedName>
    <definedName name="_B2742">'[1]24'!#REF!</definedName>
    <definedName name="_B2743">'[1]24'!#REF!</definedName>
    <definedName name="_B2744">#REF!</definedName>
    <definedName name="_B2745">#REF!</definedName>
    <definedName name="_B2746">#REF!</definedName>
    <definedName name="_B2747">#REF!</definedName>
    <definedName name="_B2748">#REF!</definedName>
    <definedName name="_B2749">#REF!</definedName>
    <definedName name="_B2750">#REF!</definedName>
    <definedName name="_B2751">#REF!</definedName>
    <definedName name="_B2752">#REF!</definedName>
    <definedName name="_B2753">#REF!</definedName>
    <definedName name="_B2754">#REF!</definedName>
    <definedName name="_B2755">#REF!</definedName>
    <definedName name="_B2756">#REF!</definedName>
    <definedName name="_B2757">#REF!</definedName>
    <definedName name="_B2758">#REF!</definedName>
    <definedName name="_B2759">#REF!</definedName>
    <definedName name="_B2760">#REF!</definedName>
    <definedName name="_B2761">#REF!</definedName>
    <definedName name="_B2763">#REF!</definedName>
    <definedName name="_B2764">#REF!</definedName>
    <definedName name="_B2765">'[1]24'!#REF!</definedName>
    <definedName name="_B2766">'[1]24'!#REF!</definedName>
    <definedName name="_B2767">#REF!</definedName>
    <definedName name="_B277">#REF!</definedName>
    <definedName name="_B2771">#REF!</definedName>
    <definedName name="_B2772">#REF!</definedName>
    <definedName name="_B2773">#REF!</definedName>
    <definedName name="_B2774">#REF!</definedName>
    <definedName name="_B2775">#REF!</definedName>
    <definedName name="_B2776">#REF!</definedName>
    <definedName name="_B2777">#REF!</definedName>
    <definedName name="_B2778">#REF!</definedName>
    <definedName name="_B2779">#REF!</definedName>
    <definedName name="_B2780">#REF!</definedName>
    <definedName name="_B2781">#REF!</definedName>
    <definedName name="_B2782">#REF!</definedName>
    <definedName name="_B2783">#REF!</definedName>
    <definedName name="_B2784">#REF!</definedName>
    <definedName name="_B2785">#REF!</definedName>
    <definedName name="_B2786">#REF!</definedName>
    <definedName name="_B2787">#REF!</definedName>
    <definedName name="_B2788">#REF!</definedName>
    <definedName name="_B2789">#REF!</definedName>
    <definedName name="_B2790">#REF!</definedName>
    <definedName name="_B2791">#REF!</definedName>
    <definedName name="_B2792">#REF!</definedName>
    <definedName name="_B2793">#REF!</definedName>
    <definedName name="_B2794">#REF!</definedName>
    <definedName name="_B2795">#REF!</definedName>
    <definedName name="_B2796">#REF!</definedName>
    <definedName name="_B2797">#REF!</definedName>
    <definedName name="_B2798">#REF!</definedName>
    <definedName name="_B2799">'[1]25,26,27'!#REF!</definedName>
    <definedName name="_B28">[1]ترازنامه!#REF!</definedName>
    <definedName name="_B2802">'[1]25,26,27'!#REF!</definedName>
    <definedName name="_B2803">'[1]25,26,27'!#REF!</definedName>
    <definedName name="_B2807">'[1]25,26,27'!#REF!</definedName>
    <definedName name="_B2808">'[1]25,26,27'!#REF!</definedName>
    <definedName name="_B2809">'[1]25,26,27'!#REF!</definedName>
    <definedName name="_B2810">'[1]25,26,27'!#REF!</definedName>
    <definedName name="_B2811">'[1]25,26,27'!#REF!</definedName>
    <definedName name="_B2812">'[1]25,26,27'!#REF!</definedName>
    <definedName name="_B2813">'[1]25,26,27'!#REF!</definedName>
    <definedName name="_B29">[1]ترازنامه!#REF!</definedName>
    <definedName name="_B2905">'[1]25,26,27'!#REF!</definedName>
    <definedName name="_B2906">'[1]25,26,27'!#REF!</definedName>
    <definedName name="_B2907">'[1]25,26,27'!#REF!</definedName>
    <definedName name="_B2908">'[1]25,26,27'!#REF!</definedName>
    <definedName name="_B2909">'[1]25,26,27'!#REF!</definedName>
    <definedName name="_B29150">#REF!</definedName>
    <definedName name="_B3002">'[1]25,26,27'!#REF!</definedName>
    <definedName name="_B3006">'[1]25,26,27'!#REF!</definedName>
    <definedName name="_B3007">'[1]25,26,27'!#REF!</definedName>
    <definedName name="_B3008">'[1]25,26,27'!#REF!</definedName>
    <definedName name="_B3009">'[1]25,26,27'!#REF!</definedName>
    <definedName name="_B3010">'[1]25,26,27'!#REF!</definedName>
    <definedName name="_B3011">'[1]25,26,27'!#REF!</definedName>
    <definedName name="_B3012">'[1]25,26,27'!#REF!</definedName>
    <definedName name="_B3013">'[1]25,26,27'!#REF!</definedName>
    <definedName name="_B32">[1]ترازنامه!#REF!</definedName>
    <definedName name="_B3404">'[1]30,31'!#REF!</definedName>
    <definedName name="_B3405">'[1]30,31'!#REF!</definedName>
    <definedName name="_B3406">'[1]30,31'!#REF!</definedName>
    <definedName name="_B3407">'[1]30,31'!#REF!</definedName>
    <definedName name="_B3410">'[1]30,31'!#REF!</definedName>
    <definedName name="_B3411">'[1]30,31'!#REF!</definedName>
    <definedName name="_B3412">'[1]30,31'!#REF!</definedName>
    <definedName name="_B3413">'[1]30,31'!#REF!</definedName>
    <definedName name="_B403">'[1]4.4-1'!#REF!</definedName>
    <definedName name="_B404">'[1]4.4-1'!#REF!</definedName>
    <definedName name="_B409">'[1]4.4-1'!#REF!</definedName>
    <definedName name="_B410">'[1]4.4-1'!#REF!</definedName>
    <definedName name="_B411">'[1]4.4-1'!#REF!</definedName>
    <definedName name="_B416">'[1]4-2'!#REF!</definedName>
    <definedName name="_B417">'[1]4-2'!#REF!</definedName>
    <definedName name="_B418">'[1]4-2'!#REF!</definedName>
    <definedName name="_B420">'[1]4-2'!#REF!</definedName>
    <definedName name="_B421">'[1]4-2'!#REF!</definedName>
    <definedName name="_B422">'[1]4-2'!#REF!</definedName>
    <definedName name="_B423">'[1]4-2'!#REF!</definedName>
    <definedName name="_B424">'[1]4-2'!#REF!</definedName>
    <definedName name="_B425">'[1]4-2'!#REF!</definedName>
    <definedName name="_B426">'[1]4-2'!#REF!</definedName>
    <definedName name="_B427">'[1]4-2'!#REF!</definedName>
    <definedName name="_B45">[1]ترازنامه!#REF!</definedName>
    <definedName name="_B504">'[1]4-2'!#REF!</definedName>
    <definedName name="_B505">'[1]4-2'!#REF!</definedName>
    <definedName name="_B506">'[1]4-2'!#REF!</definedName>
    <definedName name="_B508">'[1]4.4-1'!#REF!</definedName>
    <definedName name="_B509">'[1]4.4-1'!#REF!</definedName>
    <definedName name="_B51">[1]ترازنامه!#REF!</definedName>
    <definedName name="_B510">'[1]4.4-1'!#REF!</definedName>
    <definedName name="_B511">'[1]4.4-1'!#REF!</definedName>
    <definedName name="_B512">'[1]4.4-1'!#REF!</definedName>
    <definedName name="_B513">'[1]4-2'!#REF!</definedName>
    <definedName name="_B514">'[1]4-2'!#REF!</definedName>
    <definedName name="_B515">'[1]4-2'!#REF!</definedName>
    <definedName name="_B516">'[1]4-2'!#REF!</definedName>
    <definedName name="_B517">'[1]4-2'!#REF!</definedName>
    <definedName name="_B518">'[1]4-2'!#REF!</definedName>
    <definedName name="_B519">'[1]4-2'!#REF!</definedName>
    <definedName name="_B520">'[1]4-2'!#REF!</definedName>
    <definedName name="_B521">'[1]4-2'!#REF!</definedName>
    <definedName name="_B522">'[1]4-2'!#REF!</definedName>
    <definedName name="_B523">'[1]4-2'!#REF!</definedName>
    <definedName name="_B524">'[1]4-2'!#REF!</definedName>
    <definedName name="_B525">'[1]4-2'!#REF!</definedName>
    <definedName name="_B526">'[1]4-2'!#REF!</definedName>
    <definedName name="_B527">'[1]4-2'!#REF!</definedName>
    <definedName name="_B528">'[1]4-2'!#REF!</definedName>
    <definedName name="_B529">'[1]6,6-1'!#REF!</definedName>
    <definedName name="_B530">'[1]6,6-1'!#REF!</definedName>
    <definedName name="_B531">'[1]6,6-1'!#REF!</definedName>
    <definedName name="_B532">'[1]6,6-1'!#REF!</definedName>
    <definedName name="_B533">'[1]6,6-1'!#REF!</definedName>
    <definedName name="_B534">'[1]6,6-1'!#REF!</definedName>
    <definedName name="_B535">'[1]6,6-1'!#REF!</definedName>
    <definedName name="_B536">'[1]6,6-1'!#REF!</definedName>
    <definedName name="_B537">'[1]6,6-1'!#REF!</definedName>
    <definedName name="_B538">'[1]6,6-1'!#REF!</definedName>
    <definedName name="_B539">'[1]6,6-1'!#REF!</definedName>
    <definedName name="_B54">[1]ترازنامه!#REF!</definedName>
    <definedName name="_B540">'[1]6,6-1'!#REF!</definedName>
    <definedName name="_B541">'[1]6,6-1'!#REF!</definedName>
    <definedName name="_B542">'[1]6,6-1'!#REF!</definedName>
    <definedName name="_B543">'[1]6,6-1'!#REF!</definedName>
    <definedName name="_B544">'[1]6,6-1'!#REF!</definedName>
    <definedName name="_B545">'[1]6,6-1'!#REF!</definedName>
    <definedName name="_B546">'[1]6,6-1'!#REF!</definedName>
    <definedName name="_B547">'[1]6,6-1'!#REF!</definedName>
    <definedName name="_B548">'[1]6,6-1'!#REF!</definedName>
    <definedName name="_B549">'[1]6,6-1'!#REF!</definedName>
    <definedName name="_B550">'[1]6,6-1'!#REF!</definedName>
    <definedName name="_B551">'[1]6-2'!#REF!</definedName>
    <definedName name="_B552">'[1]6-2'!#REF!</definedName>
    <definedName name="_B553">'[1]6-2'!#REF!</definedName>
    <definedName name="_B554">'[1]6-2'!#REF!</definedName>
    <definedName name="_B555">'[1]6-2'!#REF!</definedName>
    <definedName name="_B556">'[1]6-2'!#REF!</definedName>
    <definedName name="_B557">'[1]6-2'!#REF!</definedName>
    <definedName name="_B558">'[1]6-2'!#REF!</definedName>
    <definedName name="_B559">'[1]6-2'!#REF!</definedName>
    <definedName name="_B560">'[1]6-2'!#REF!</definedName>
    <definedName name="_B561">'[1]6-2'!#REF!</definedName>
    <definedName name="_B562">'[1]6-2'!#REF!</definedName>
    <definedName name="_B563">'[1]6-2'!#REF!</definedName>
    <definedName name="_B564">'[1]6-2'!#REF!</definedName>
    <definedName name="_B565">'[1]6-2'!#REF!</definedName>
    <definedName name="_B566">'[1]6-2'!#REF!</definedName>
    <definedName name="_B567">'[1]6-2'!#REF!</definedName>
    <definedName name="_B568">'[1]6-2'!#REF!</definedName>
    <definedName name="_B569">'[1]6-2'!#REF!</definedName>
    <definedName name="_B570">'[1]6-2'!#REF!</definedName>
    <definedName name="_B571">'[1]6-2'!#REF!</definedName>
    <definedName name="_B572">'[1]6-2'!#REF!</definedName>
    <definedName name="_B573">'[1]6-2'!#REF!</definedName>
    <definedName name="_B574">'[1]6-2'!#REF!</definedName>
    <definedName name="_B575">'[1]6-2'!#REF!</definedName>
    <definedName name="_B576">'[1]6-2'!#REF!</definedName>
    <definedName name="_B577">'[1]6-2'!#REF!</definedName>
    <definedName name="_B578">'[1]6-2'!#REF!</definedName>
    <definedName name="_B60">[1]ترازنامه!#REF!</definedName>
    <definedName name="_B602">'[1]6,6-1'!#REF!</definedName>
    <definedName name="_b604">'[1]6,6-1'!#REF!</definedName>
    <definedName name="_B606">'[1]6,6-1'!#REF!</definedName>
    <definedName name="_B607">'[1]6,6-1'!#REF!</definedName>
    <definedName name="_B608">'[1]6,6-1'!#REF!</definedName>
    <definedName name="_B609">'[1]6,6-1'!#REF!</definedName>
    <definedName name="_B610">'[1]6,6-1'!#REF!</definedName>
    <definedName name="_B611">'[1]6,6-1'!#REF!</definedName>
    <definedName name="_B615">'[1]6,6-1'!#REF!</definedName>
    <definedName name="_B616">'[1]6,6-1'!#REF!</definedName>
    <definedName name="_B621">'[1]6,6-1'!#REF!</definedName>
    <definedName name="_B622">'[1]6,6-1'!#REF!</definedName>
    <definedName name="_B623">'[1]6,6-1'!#REF!</definedName>
    <definedName name="_B624">'[1]6,6-1'!#REF!</definedName>
    <definedName name="_B625">'[1]6,6-1'!#REF!</definedName>
    <definedName name="_B626">'[1]6,6-1'!#REF!</definedName>
    <definedName name="_B627">'[1]6,6-1'!#REF!</definedName>
    <definedName name="_B628">'[1]6,6-1'!#REF!</definedName>
    <definedName name="_B629">'[1]6,6-1'!#REF!</definedName>
    <definedName name="_B636">'[1]6-2'!#REF!</definedName>
    <definedName name="_B638">'[1]6-2'!#REF!</definedName>
    <definedName name="_B639">'[1]6-2'!#REF!</definedName>
    <definedName name="_B64">[1]ترازنامه!#REF!</definedName>
    <definedName name="_B640">'[1]6-2'!#REF!</definedName>
    <definedName name="_B641">'[1]6-2'!#REF!</definedName>
    <definedName name="_B642">'[1]6-2'!#REF!</definedName>
    <definedName name="_B643">'[1]6-2'!#REF!</definedName>
    <definedName name="_B644">'[1]6-2'!#REF!</definedName>
    <definedName name="_B645">'[1]6-2'!#REF!</definedName>
    <definedName name="_B648">'[1]6-2'!#REF!</definedName>
    <definedName name="_B650">'[1]6-2'!#REF!</definedName>
    <definedName name="_B651">'[1]6-2'!#REF!</definedName>
    <definedName name="_B652">'[1]6-2'!#REF!</definedName>
    <definedName name="_B653">'[1]6-2'!#REF!</definedName>
    <definedName name="_B655">'[1]6-2'!#REF!</definedName>
    <definedName name="_B657">'[1]6-2'!#REF!</definedName>
    <definedName name="_B658">'[1]6-2'!#REF!</definedName>
    <definedName name="_B659">'[1]6-2'!#REF!</definedName>
    <definedName name="_B661">'[1]6,6-1'!#REF!</definedName>
    <definedName name="_B703">'[1]7,7-1,7-2'!#REF!</definedName>
    <definedName name="_B705">'[1]7,7-1,7-2'!#REF!</definedName>
    <definedName name="_B706">'[1]7,7-1,7-2'!#REF!</definedName>
    <definedName name="_B707">'[1]7,7-1,7-2'!#REF!</definedName>
    <definedName name="_B708">'[1]7,7-1,7-2'!#REF!</definedName>
    <definedName name="_B709">'[1]7,7-1,7-2'!#REF!</definedName>
    <definedName name="_B710">'[1]7,7-1,7-2'!#REF!</definedName>
    <definedName name="_B711">'[1]7,7-1,7-2'!#REF!</definedName>
    <definedName name="_B712">'[1]7,7-1,7-2'!#REF!</definedName>
    <definedName name="_B713">'[1]7,7-1,7-2'!#REF!</definedName>
    <definedName name="_B725">'[1]7,7-1,7-2'!#REF!</definedName>
    <definedName name="_B728">'[1]7,7-1,7-2'!#REF!</definedName>
    <definedName name="_B729">'[1]7,7-1,7-2'!#REF!</definedName>
    <definedName name="_B730">'[1]7,7-1,7-2'!#REF!</definedName>
    <definedName name="_B731">'[1]7,7-1,7-2'!#REF!</definedName>
    <definedName name="_B732">'[1]7,7-1,7-2'!#REF!</definedName>
    <definedName name="_B733">'[1]7,7-1,7-2'!#REF!</definedName>
    <definedName name="_B734">'[1]7,7-1,7-2'!#REF!</definedName>
    <definedName name="_B735">'[1]7,7-1,7-2'!#REF!</definedName>
    <definedName name="_B736">'[1]7,7-1,7-2'!#REF!</definedName>
    <definedName name="_B737">'[1]7,7-1,7-2'!#REF!</definedName>
    <definedName name="_B738">'[1]7,7-1,7-2'!#REF!</definedName>
    <definedName name="_B739">'[1]7,7-1,7-2'!#REF!</definedName>
    <definedName name="_B740">'[1]7,7-1,7-2'!#REF!</definedName>
    <definedName name="_B741">'[1]7,7-1,7-2'!#REF!</definedName>
    <definedName name="_B742">'[1]7,7-1,7-2'!#REF!</definedName>
    <definedName name="_B743">'[1]7,7-1,7-2'!#REF!</definedName>
    <definedName name="_B744">'[1]7,7-1,7-2'!#REF!</definedName>
    <definedName name="_B745">'[1]7,7-1,7-2'!#REF!</definedName>
    <definedName name="_B746">'[1]7,7-1,7-2'!#REF!</definedName>
    <definedName name="_B747">'[1]7,7-1,7-2'!#REF!</definedName>
    <definedName name="_B748">'[1]7,7-1,7-2'!#REF!</definedName>
    <definedName name="_B749">'[1]7,7-1,7-2'!#REF!</definedName>
    <definedName name="_B750">'[1]7-3,8'!#REF!</definedName>
    <definedName name="_B751">'[1]7-3,8'!#REF!</definedName>
    <definedName name="_B754">'[1]7-3,8'!#REF!</definedName>
    <definedName name="_B755">'[1]7-3,8'!#REF!</definedName>
    <definedName name="_B756">'[1]7-3,8'!#REF!</definedName>
    <definedName name="_B757">'[1]7-3,8'!#REF!</definedName>
    <definedName name="_B758">'[1]7,7-1,7-2'!#REF!</definedName>
    <definedName name="_B802">'[1]7-3,8'!#REF!</definedName>
    <definedName name="_B808">'[1]7-3,8'!#REF!</definedName>
    <definedName name="_B809">'[1]7-3,8'!#REF!</definedName>
    <definedName name="_B810">'[1]7-3,8'!#REF!</definedName>
    <definedName name="_B812">'[1]7-3,8'!#REF!</definedName>
    <definedName name="_B813">'[1]7-3,8'!#REF!</definedName>
    <definedName name="_B814">'[1]7-3,8'!#REF!</definedName>
    <definedName name="_B815">'[1]7-3,8'!#REF!</definedName>
    <definedName name="_B816">'[1]7-3,8'!#REF!</definedName>
    <definedName name="_B817">'[1]7-3,8'!#REF!</definedName>
    <definedName name="_B818">'[1]7-3,8'!#REF!</definedName>
    <definedName name="_B819">'[1]7-3,8'!#REF!</definedName>
    <definedName name="_B820">'[1]7-3,8'!#REF!</definedName>
    <definedName name="_B821">'[1]7-3,8'!#REF!</definedName>
    <definedName name="_B822">'[1]7-3,8'!#REF!</definedName>
    <definedName name="_B823">'[1]7-3,8'!#REF!</definedName>
    <definedName name="_B825">'[1]7-3,8'!#REF!</definedName>
    <definedName name="_B907">'[1]9.9-1'!#REF!</definedName>
    <definedName name="_B908">'[1]9.9-1'!#REF!</definedName>
    <definedName name="_B909">'[1]9.9-1'!#REF!</definedName>
    <definedName name="_B910">'[1]9.9-1'!#REF!</definedName>
    <definedName name="_B911">'[1]9.9-1'!#REF!</definedName>
    <definedName name="_B912">'[1]9.9-1'!#REF!</definedName>
    <definedName name="_B913">'[1]9.9-1'!#REF!</definedName>
    <definedName name="_B920">'[1]9.9-1'!#REF!</definedName>
    <definedName name="_B924">'[1]9.9-1'!#REF!</definedName>
    <definedName name="_B925">'[1]9.9-1'!#REF!</definedName>
    <definedName name="_B926">'[1]9.9-1'!#REF!</definedName>
    <definedName name="_B927">'[1]9.9-1'!#REF!</definedName>
    <definedName name="_B928">'[1]9.9-1'!#REF!</definedName>
    <definedName name="_B929">'[1]9.9-1'!#REF!</definedName>
    <definedName name="_B930">'[1]9.9-1'!#REF!</definedName>
    <definedName name="_B931">'[1]9.9-1'!#REF!</definedName>
    <definedName name="_B932">'[1]9.9-1'!#REF!</definedName>
    <definedName name="_B933">'[1]9.9-1'!#REF!</definedName>
    <definedName name="_B936">'[1]9-2,9-3'!#REF!</definedName>
    <definedName name="_B938">'[1]9-2,9-3'!#REF!</definedName>
    <definedName name="_B940">'[1]9-2,9-3'!#REF!</definedName>
    <definedName name="_B941">'[1]9-2,9-3'!#REF!</definedName>
    <definedName name="_B943">'[1]9-2,9-3'!#REF!</definedName>
    <definedName name="_B944">'[1]9-2,9-3'!#REF!</definedName>
    <definedName name="_B945">'[1]9-2,9-3'!#REF!</definedName>
    <definedName name="_B946">'[1]9-2,9-3'!#REF!</definedName>
    <definedName name="_B947">'[1]9-2,9-3'!#REF!</definedName>
    <definedName name="_B948">'[1]9-2,9-3'!#REF!</definedName>
    <definedName name="_B949">'[1]9-2,9-3'!#REF!</definedName>
    <definedName name="_B950">'[1]9-2,9-3'!#REF!</definedName>
    <definedName name="_B951">'[1]9-2,9-3'!#REF!</definedName>
    <definedName name="_B953">'[1]9-2,9-3'!#REF!</definedName>
    <definedName name="_B957">'[1]9-2,9-3'!#REF!</definedName>
    <definedName name="_B959">'[1]9-2,9-3'!#REF!</definedName>
    <definedName name="_B960">'[1]9-2,9-3'!#REF!</definedName>
    <definedName name="_B961">'[1]9-2,9-3'!#REF!</definedName>
    <definedName name="_B962">'[1]9-2,9-3'!#REF!</definedName>
    <definedName name="_B963">'[1]9-2,9-3'!#REF!</definedName>
    <definedName name="_B983">'[1]9-4'!#REF!</definedName>
    <definedName name="_B984">'[1]9-4'!#REF!</definedName>
    <definedName name="_B985">'[1]9-4'!#REF!</definedName>
    <definedName name="_B988">'[1]9-4'!#REF!</definedName>
    <definedName name="_B989">'[1]9-4'!#REF!</definedName>
    <definedName name="_B990">'[1]9-4'!#REF!</definedName>
    <definedName name="_B991">'[1]9-4'!#REF!</definedName>
    <definedName name="_B992">'[1]9-4'!#REF!</definedName>
    <definedName name="_B993">'[1]9-4'!#REF!</definedName>
    <definedName name="_B994">'[1]9-4'!#REF!</definedName>
    <definedName name="_B995">'[1]9-4'!#REF!</definedName>
    <definedName name="_B996">'[1]9-4'!#REF!</definedName>
    <definedName name="_B997">'[1]9-4'!#REF!</definedName>
    <definedName name="_B998">'[1]9-4'!#REF!</definedName>
    <definedName name="_B999">'[1]9-4'!#REF!</definedName>
    <definedName name="_B9991">'[1]9-4'!#REF!</definedName>
    <definedName name="_B99910">'[1]9-4'!#REF!</definedName>
    <definedName name="_B99911">'[1]9-4'!#REF!</definedName>
    <definedName name="_B99912">'[1]9-4'!#REF!</definedName>
    <definedName name="_B9992">'[1]9-4'!#REF!</definedName>
    <definedName name="_B9993">'[1]9-4'!#REF!</definedName>
    <definedName name="_B9994">'[1]9-4'!#REF!</definedName>
    <definedName name="_B9995">'[1]9-4'!#REF!</definedName>
    <definedName name="_B9996">'[1]9-4'!#REF!</definedName>
    <definedName name="_B9997">'[1]9-4'!#REF!</definedName>
    <definedName name="_B9998">'[1]9-4'!#REF!</definedName>
    <definedName name="_B9999">'[1]9-4'!#REF!</definedName>
    <definedName name="_xlnm._FilterDatabase" localSheetId="2" hidden="1">'تراز 1399'!$A$1:$R$924</definedName>
    <definedName name="_xlnm._FilterDatabase" hidden="1">#REF!</definedName>
    <definedName name="_ftn1" localSheetId="3">'1'!#REF!</definedName>
    <definedName name="_ftn1" localSheetId="14">'10'!#REF!</definedName>
    <definedName name="_ftn1" localSheetId="15">'11'!#REF!</definedName>
    <definedName name="_ftn1" localSheetId="16">'12'!#REF!</definedName>
    <definedName name="_ftn1" localSheetId="17">'13'!#REF!</definedName>
    <definedName name="_ftn1" localSheetId="18">'14'!#REF!</definedName>
    <definedName name="_ftn1" localSheetId="19">'15'!#REF!</definedName>
    <definedName name="_ftn1" localSheetId="20">'16'!#REF!</definedName>
    <definedName name="_ftn1" localSheetId="21">'17'!#REF!</definedName>
    <definedName name="_ftn1" localSheetId="22">'18'!#REF!</definedName>
    <definedName name="_ftn1" localSheetId="23">'19'!#REF!</definedName>
    <definedName name="_ftn1" localSheetId="4">'2'!#REF!</definedName>
    <definedName name="_ftn1" localSheetId="24">'20'!#REF!</definedName>
    <definedName name="_ftn1" localSheetId="25">'21'!#REF!</definedName>
    <definedName name="_ftn1" localSheetId="26">'21.'!#REF!</definedName>
    <definedName name="_ftn1" localSheetId="27">'22'!#REF!</definedName>
    <definedName name="_ftn1" localSheetId="28">'23'!#REF!</definedName>
    <definedName name="_ftn1" localSheetId="29">'24'!#REF!</definedName>
    <definedName name="_ftn1" localSheetId="30">'25'!#REF!</definedName>
    <definedName name="_ftn1" localSheetId="31">'26'!#REF!</definedName>
    <definedName name="_ftn1" localSheetId="32">'27'!#REF!</definedName>
    <definedName name="_ftn1" localSheetId="7">'3'!#REF!</definedName>
    <definedName name="_ftn1" localSheetId="8">'4'!#REF!</definedName>
    <definedName name="_ftn1" localSheetId="9">'5'!#REF!</definedName>
    <definedName name="_ftn1" localSheetId="13">'9'!#REF!</definedName>
    <definedName name="_ftn1" localSheetId="1">جامع!#REF!</definedName>
    <definedName name="_ftn1" localSheetId="0">سربرگ!#REF!</definedName>
    <definedName name="_ftn10" localSheetId="3">'1'!#REF!</definedName>
    <definedName name="_ftn10" localSheetId="14">'10'!#REF!</definedName>
    <definedName name="_ftn10" localSheetId="15">'11'!#REF!</definedName>
    <definedName name="_ftn10" localSheetId="16">'12'!#REF!</definedName>
    <definedName name="_ftn10" localSheetId="17">'13'!#REF!</definedName>
    <definedName name="_ftn10" localSheetId="18">'14'!#REF!</definedName>
    <definedName name="_ftn10" localSheetId="19">'15'!#REF!</definedName>
    <definedName name="_ftn10" localSheetId="20">'16'!#REF!</definedName>
    <definedName name="_ftn10" localSheetId="21">'17'!#REF!</definedName>
    <definedName name="_ftn10" localSheetId="22">'18'!#REF!</definedName>
    <definedName name="_ftn10" localSheetId="23">'19'!#REF!</definedName>
    <definedName name="_ftn10" localSheetId="4">'2'!#REF!</definedName>
    <definedName name="_ftn10" localSheetId="24">'20'!#REF!</definedName>
    <definedName name="_ftn10" localSheetId="25">'21'!#REF!</definedName>
    <definedName name="_ftn10" localSheetId="26">'21.'!#REF!</definedName>
    <definedName name="_ftn10" localSheetId="27">'22'!#REF!</definedName>
    <definedName name="_ftn10" localSheetId="28">'23'!#REF!</definedName>
    <definedName name="_ftn10" localSheetId="29">'24'!#REF!</definedName>
    <definedName name="_ftn10" localSheetId="30">'25'!#REF!</definedName>
    <definedName name="_ftn10" localSheetId="31">'26'!#REF!</definedName>
    <definedName name="_ftn10" localSheetId="32">'27'!#REF!</definedName>
    <definedName name="_ftn10" localSheetId="7">'3'!#REF!</definedName>
    <definedName name="_ftn10" localSheetId="8">'4'!#REF!</definedName>
    <definedName name="_ftn10" localSheetId="9">'5'!#REF!</definedName>
    <definedName name="_ftn10" localSheetId="13">'9'!#REF!</definedName>
    <definedName name="_ftn10" localSheetId="1">جامع!#REF!</definedName>
    <definedName name="_ftn10" localSheetId="0">سربرگ!#REF!</definedName>
    <definedName name="_ftn11" localSheetId="3">'1'!#REF!</definedName>
    <definedName name="_ftn11" localSheetId="14">'10'!#REF!</definedName>
    <definedName name="_ftn11" localSheetId="15">'11'!#REF!</definedName>
    <definedName name="_ftn11" localSheetId="16">'12'!#REF!</definedName>
    <definedName name="_ftn11" localSheetId="17">'13'!#REF!</definedName>
    <definedName name="_ftn11" localSheetId="18">'14'!#REF!</definedName>
    <definedName name="_ftn11" localSheetId="19">'15'!#REF!</definedName>
    <definedName name="_ftn11" localSheetId="20">'16'!#REF!</definedName>
    <definedName name="_ftn11" localSheetId="21">'17'!#REF!</definedName>
    <definedName name="_ftn11" localSheetId="22">'18'!#REF!</definedName>
    <definedName name="_ftn11" localSheetId="23">'19'!#REF!</definedName>
    <definedName name="_ftn11" localSheetId="4">'2'!#REF!</definedName>
    <definedName name="_ftn11" localSheetId="24">'20'!#REF!</definedName>
    <definedName name="_ftn11" localSheetId="25">'21'!#REF!</definedName>
    <definedName name="_ftn11" localSheetId="26">'21.'!#REF!</definedName>
    <definedName name="_ftn11" localSheetId="27">'22'!#REF!</definedName>
    <definedName name="_ftn11" localSheetId="28">'23'!#REF!</definedName>
    <definedName name="_ftn11" localSheetId="29">'24'!#REF!</definedName>
    <definedName name="_ftn11" localSheetId="30">'25'!#REF!</definedName>
    <definedName name="_ftn11" localSheetId="31">'26'!#REF!</definedName>
    <definedName name="_ftn11" localSheetId="32">'27'!#REF!</definedName>
    <definedName name="_ftn11" localSheetId="7">'3'!#REF!</definedName>
    <definedName name="_ftn11" localSheetId="8">'4'!#REF!</definedName>
    <definedName name="_ftn11" localSheetId="9">'5'!#REF!</definedName>
    <definedName name="_ftn11" localSheetId="13">'9'!#REF!</definedName>
    <definedName name="_ftn11" localSheetId="1">جامع!#REF!</definedName>
    <definedName name="_ftn11" localSheetId="0">سربرگ!#REF!</definedName>
    <definedName name="_ftn12" localSheetId="3">'1'!#REF!</definedName>
    <definedName name="_ftn12" localSheetId="14">'10'!#REF!</definedName>
    <definedName name="_ftn12" localSheetId="15">'11'!#REF!</definedName>
    <definedName name="_ftn12" localSheetId="16">'12'!#REF!</definedName>
    <definedName name="_ftn12" localSheetId="17">'13'!#REF!</definedName>
    <definedName name="_ftn12" localSheetId="18">'14'!#REF!</definedName>
    <definedName name="_ftn12" localSheetId="19">'15'!#REF!</definedName>
    <definedName name="_ftn12" localSheetId="20">'16'!#REF!</definedName>
    <definedName name="_ftn12" localSheetId="21">'17'!#REF!</definedName>
    <definedName name="_ftn12" localSheetId="22">'18'!#REF!</definedName>
    <definedName name="_ftn12" localSheetId="23">'19'!#REF!</definedName>
    <definedName name="_ftn12" localSheetId="4">'2'!#REF!</definedName>
    <definedName name="_ftn12" localSheetId="24">'20'!#REF!</definedName>
    <definedName name="_ftn12" localSheetId="25">'21'!#REF!</definedName>
    <definedName name="_ftn12" localSheetId="26">'21.'!#REF!</definedName>
    <definedName name="_ftn12" localSheetId="27">'22'!#REF!</definedName>
    <definedName name="_ftn12" localSheetId="28">'23'!#REF!</definedName>
    <definedName name="_ftn12" localSheetId="29">'24'!#REF!</definedName>
    <definedName name="_ftn12" localSheetId="30">'25'!#REF!</definedName>
    <definedName name="_ftn12" localSheetId="31">'26'!#REF!</definedName>
    <definedName name="_ftn12" localSheetId="32">'27'!#REF!</definedName>
    <definedName name="_ftn12" localSheetId="7">'3'!#REF!</definedName>
    <definedName name="_ftn12" localSheetId="8">'4'!#REF!</definedName>
    <definedName name="_ftn12" localSheetId="9">'5'!#REF!</definedName>
    <definedName name="_ftn12" localSheetId="13">'9'!#REF!</definedName>
    <definedName name="_ftn12" localSheetId="1">جامع!#REF!</definedName>
    <definedName name="_ftn12" localSheetId="0">سربرگ!#REF!</definedName>
    <definedName name="_ftn13" localSheetId="3">'1'!#REF!</definedName>
    <definedName name="_ftn13" localSheetId="14">'10'!#REF!</definedName>
    <definedName name="_ftn13" localSheetId="15">'11'!#REF!</definedName>
    <definedName name="_ftn13" localSheetId="16">'12'!#REF!</definedName>
    <definedName name="_ftn13" localSheetId="17">'13'!#REF!</definedName>
    <definedName name="_ftn13" localSheetId="18">'14'!#REF!</definedName>
    <definedName name="_ftn13" localSheetId="19">'15'!#REF!</definedName>
    <definedName name="_ftn13" localSheetId="20">'16'!#REF!</definedName>
    <definedName name="_ftn13" localSheetId="21">'17'!#REF!</definedName>
    <definedName name="_ftn13" localSheetId="22">'18'!#REF!</definedName>
    <definedName name="_ftn13" localSheetId="23">'19'!#REF!</definedName>
    <definedName name="_ftn13" localSheetId="4">'2'!#REF!</definedName>
    <definedName name="_ftn13" localSheetId="24">'20'!#REF!</definedName>
    <definedName name="_ftn13" localSheetId="25">'21'!#REF!</definedName>
    <definedName name="_ftn13" localSheetId="26">'21.'!#REF!</definedName>
    <definedName name="_ftn13" localSheetId="27">'22'!#REF!</definedName>
    <definedName name="_ftn13" localSheetId="28">'23'!#REF!</definedName>
    <definedName name="_ftn13" localSheetId="29">'24'!#REF!</definedName>
    <definedName name="_ftn13" localSheetId="30">'25'!#REF!</definedName>
    <definedName name="_ftn13" localSheetId="31">'26'!#REF!</definedName>
    <definedName name="_ftn13" localSheetId="32">'27'!#REF!</definedName>
    <definedName name="_ftn13" localSheetId="7">'3'!#REF!</definedName>
    <definedName name="_ftn13" localSheetId="8">'4'!#REF!</definedName>
    <definedName name="_ftn13" localSheetId="9">'5'!#REF!</definedName>
    <definedName name="_ftn13" localSheetId="13">'9'!#REF!</definedName>
    <definedName name="_ftn13" localSheetId="1">جامع!#REF!</definedName>
    <definedName name="_ftn13" localSheetId="0">سربرگ!#REF!</definedName>
    <definedName name="_ftn14" localSheetId="3">'1'!#REF!</definedName>
    <definedName name="_ftn14" localSheetId="14">'10'!#REF!</definedName>
    <definedName name="_ftn14" localSheetId="15">'11'!#REF!</definedName>
    <definedName name="_ftn14" localSheetId="16">'12'!#REF!</definedName>
    <definedName name="_ftn14" localSheetId="17">'13'!#REF!</definedName>
    <definedName name="_ftn14" localSheetId="18">'14'!#REF!</definedName>
    <definedName name="_ftn14" localSheetId="19">'15'!#REF!</definedName>
    <definedName name="_ftn14" localSheetId="20">'16'!#REF!</definedName>
    <definedName name="_ftn14" localSheetId="21">'17'!#REF!</definedName>
    <definedName name="_ftn14" localSheetId="22">'18'!#REF!</definedName>
    <definedName name="_ftn14" localSheetId="23">'19'!#REF!</definedName>
    <definedName name="_ftn14" localSheetId="4">'2'!#REF!</definedName>
    <definedName name="_ftn14" localSheetId="24">'20'!#REF!</definedName>
    <definedName name="_ftn14" localSheetId="25">'21'!#REF!</definedName>
    <definedName name="_ftn14" localSheetId="26">'21.'!#REF!</definedName>
    <definedName name="_ftn14" localSheetId="27">'22'!#REF!</definedName>
    <definedName name="_ftn14" localSheetId="28">'23'!#REF!</definedName>
    <definedName name="_ftn14" localSheetId="29">'24'!#REF!</definedName>
    <definedName name="_ftn14" localSheetId="30">'25'!#REF!</definedName>
    <definedName name="_ftn14" localSheetId="31">'26'!#REF!</definedName>
    <definedName name="_ftn14" localSheetId="32">'27'!#REF!</definedName>
    <definedName name="_ftn14" localSheetId="7">'3'!#REF!</definedName>
    <definedName name="_ftn14" localSheetId="8">'4'!#REF!</definedName>
    <definedName name="_ftn14" localSheetId="9">'5'!#REF!</definedName>
    <definedName name="_ftn14" localSheetId="13">'9'!#REF!</definedName>
    <definedName name="_ftn14" localSheetId="1">جامع!#REF!</definedName>
    <definedName name="_ftn14" localSheetId="0">سربرگ!#REF!</definedName>
    <definedName name="_ftn15" localSheetId="3">'1'!#REF!</definedName>
    <definedName name="_ftn15" localSheetId="14">'10'!#REF!</definedName>
    <definedName name="_ftn15" localSheetId="15">'11'!#REF!</definedName>
    <definedName name="_ftn15" localSheetId="16">'12'!#REF!</definedName>
    <definedName name="_ftn15" localSheetId="17">'13'!#REF!</definedName>
    <definedName name="_ftn15" localSheetId="18">'14'!#REF!</definedName>
    <definedName name="_ftn15" localSheetId="19">'15'!#REF!</definedName>
    <definedName name="_ftn15" localSheetId="20">'16'!#REF!</definedName>
    <definedName name="_ftn15" localSheetId="21">'17'!#REF!</definedName>
    <definedName name="_ftn15" localSheetId="22">'18'!#REF!</definedName>
    <definedName name="_ftn15" localSheetId="23">'19'!#REF!</definedName>
    <definedName name="_ftn15" localSheetId="4">'2'!#REF!</definedName>
    <definedName name="_ftn15" localSheetId="24">'20'!#REF!</definedName>
    <definedName name="_ftn15" localSheetId="25">'21'!#REF!</definedName>
    <definedName name="_ftn15" localSheetId="26">'21.'!#REF!</definedName>
    <definedName name="_ftn15" localSheetId="27">'22'!#REF!</definedName>
    <definedName name="_ftn15" localSheetId="28">'23'!#REF!</definedName>
    <definedName name="_ftn15" localSheetId="29">'24'!#REF!</definedName>
    <definedName name="_ftn15" localSheetId="30">'25'!#REF!</definedName>
    <definedName name="_ftn15" localSheetId="31">'26'!#REF!</definedName>
    <definedName name="_ftn15" localSheetId="32">'27'!#REF!</definedName>
    <definedName name="_ftn15" localSheetId="7">'3'!#REF!</definedName>
    <definedName name="_ftn15" localSheetId="8">'4'!#REF!</definedName>
    <definedName name="_ftn15" localSheetId="9">'5'!#REF!</definedName>
    <definedName name="_ftn15" localSheetId="13">'9'!#REF!</definedName>
    <definedName name="_ftn15" localSheetId="1">جامع!#REF!</definedName>
    <definedName name="_ftn15" localSheetId="0">سربرگ!#REF!</definedName>
    <definedName name="_ftn16" localSheetId="3">'1'!#REF!</definedName>
    <definedName name="_ftn16" localSheetId="14">'10'!#REF!</definedName>
    <definedName name="_ftn16" localSheetId="15">'11'!#REF!</definedName>
    <definedName name="_ftn16" localSheetId="16">'12'!#REF!</definedName>
    <definedName name="_ftn16" localSheetId="17">'13'!#REF!</definedName>
    <definedName name="_ftn16" localSheetId="18">'14'!#REF!</definedName>
    <definedName name="_ftn16" localSheetId="19">'15'!#REF!</definedName>
    <definedName name="_ftn16" localSheetId="20">'16'!#REF!</definedName>
    <definedName name="_ftn16" localSheetId="21">'17'!#REF!</definedName>
    <definedName name="_ftn16" localSheetId="22">'18'!#REF!</definedName>
    <definedName name="_ftn16" localSheetId="23">'19'!#REF!</definedName>
    <definedName name="_ftn16" localSheetId="4">'2'!#REF!</definedName>
    <definedName name="_ftn16" localSheetId="24">'20'!#REF!</definedName>
    <definedName name="_ftn16" localSheetId="25">'21'!#REF!</definedName>
    <definedName name="_ftn16" localSheetId="26">'21.'!#REF!</definedName>
    <definedName name="_ftn16" localSheetId="27">'22'!#REF!</definedName>
    <definedName name="_ftn16" localSheetId="28">'23'!#REF!</definedName>
    <definedName name="_ftn16" localSheetId="29">'24'!#REF!</definedName>
    <definedName name="_ftn16" localSheetId="30">'25'!#REF!</definedName>
    <definedName name="_ftn16" localSheetId="31">'26'!#REF!</definedName>
    <definedName name="_ftn16" localSheetId="32">'27'!#REF!</definedName>
    <definedName name="_ftn16" localSheetId="7">'3'!#REF!</definedName>
    <definedName name="_ftn16" localSheetId="8">'4'!#REF!</definedName>
    <definedName name="_ftn16" localSheetId="9">'5'!#REF!</definedName>
    <definedName name="_ftn16" localSheetId="13">'9'!#REF!</definedName>
    <definedName name="_ftn16" localSheetId="1">جامع!#REF!</definedName>
    <definedName name="_ftn16" localSheetId="0">سربرگ!#REF!</definedName>
    <definedName name="_ftn2" localSheetId="3">'1'!#REF!</definedName>
    <definedName name="_ftn2" localSheetId="14">'10'!#REF!</definedName>
    <definedName name="_ftn2" localSheetId="15">'11'!#REF!</definedName>
    <definedName name="_ftn2" localSheetId="16">'12'!#REF!</definedName>
    <definedName name="_ftn2" localSheetId="17">'13'!#REF!</definedName>
    <definedName name="_ftn2" localSheetId="18">'14'!#REF!</definedName>
    <definedName name="_ftn2" localSheetId="19">'15'!#REF!</definedName>
    <definedName name="_ftn2" localSheetId="20">'16'!#REF!</definedName>
    <definedName name="_ftn2" localSheetId="21">'17'!#REF!</definedName>
    <definedName name="_ftn2" localSheetId="22">'18'!#REF!</definedName>
    <definedName name="_ftn2" localSheetId="23">'19'!#REF!</definedName>
    <definedName name="_ftn2" localSheetId="4">'2'!#REF!</definedName>
    <definedName name="_ftn2" localSheetId="24">'20'!#REF!</definedName>
    <definedName name="_ftn2" localSheetId="25">'21'!#REF!</definedName>
    <definedName name="_ftn2" localSheetId="26">'21.'!#REF!</definedName>
    <definedName name="_ftn2" localSheetId="27">'22'!#REF!</definedName>
    <definedName name="_ftn2" localSheetId="28">'23'!#REF!</definedName>
    <definedName name="_ftn2" localSheetId="29">'24'!#REF!</definedName>
    <definedName name="_ftn2" localSheetId="30">'25'!#REF!</definedName>
    <definedName name="_ftn2" localSheetId="31">'26'!#REF!</definedName>
    <definedName name="_ftn2" localSheetId="32">'27'!#REF!</definedName>
    <definedName name="_ftn2" localSheetId="7">'3'!#REF!</definedName>
    <definedName name="_ftn2" localSheetId="8">'4'!#REF!</definedName>
    <definedName name="_ftn2" localSheetId="9">'5'!#REF!</definedName>
    <definedName name="_ftn2" localSheetId="13">'9'!#REF!</definedName>
    <definedName name="_ftn2" localSheetId="1">جامع!#REF!</definedName>
    <definedName name="_ftn2" localSheetId="0">سربرگ!#REF!</definedName>
    <definedName name="_ftn3" localSheetId="3">'1'!#REF!</definedName>
    <definedName name="_ftn3" localSheetId="14">'10'!#REF!</definedName>
    <definedName name="_ftn3" localSheetId="15">'11'!#REF!</definedName>
    <definedName name="_ftn3" localSheetId="16">'12'!#REF!</definedName>
    <definedName name="_ftn3" localSheetId="17">'13'!#REF!</definedName>
    <definedName name="_ftn3" localSheetId="18">'14'!#REF!</definedName>
    <definedName name="_ftn3" localSheetId="19">'15'!#REF!</definedName>
    <definedName name="_ftn3" localSheetId="20">'16'!#REF!</definedName>
    <definedName name="_ftn3" localSheetId="21">'17'!#REF!</definedName>
    <definedName name="_ftn3" localSheetId="22">'18'!#REF!</definedName>
    <definedName name="_ftn3" localSheetId="23">'19'!#REF!</definedName>
    <definedName name="_ftn3" localSheetId="4">'2'!#REF!</definedName>
    <definedName name="_ftn3" localSheetId="24">'20'!#REF!</definedName>
    <definedName name="_ftn3" localSheetId="25">'21'!#REF!</definedName>
    <definedName name="_ftn3" localSheetId="26">'21.'!#REF!</definedName>
    <definedName name="_ftn3" localSheetId="27">'22'!#REF!</definedName>
    <definedName name="_ftn3" localSheetId="28">'23'!#REF!</definedName>
    <definedName name="_ftn3" localSheetId="29">'24'!#REF!</definedName>
    <definedName name="_ftn3" localSheetId="30">'25'!#REF!</definedName>
    <definedName name="_ftn3" localSheetId="31">'26'!#REF!</definedName>
    <definedName name="_ftn3" localSheetId="32">'27'!#REF!</definedName>
    <definedName name="_ftn3" localSheetId="7">'3'!#REF!</definedName>
    <definedName name="_ftn3" localSheetId="8">'4'!#REF!</definedName>
    <definedName name="_ftn3" localSheetId="9">'5'!#REF!</definedName>
    <definedName name="_ftn3" localSheetId="13">'9'!#REF!</definedName>
    <definedName name="_ftn3" localSheetId="1">جامع!#REF!</definedName>
    <definedName name="_ftn3" localSheetId="0">سربرگ!#REF!</definedName>
    <definedName name="_ftn4" localSheetId="3">'1'!#REF!</definedName>
    <definedName name="_ftn4" localSheetId="14">'10'!#REF!</definedName>
    <definedName name="_ftn4" localSheetId="15">'11'!#REF!</definedName>
    <definedName name="_ftn4" localSheetId="16">'12'!#REF!</definedName>
    <definedName name="_ftn4" localSheetId="17">'13'!#REF!</definedName>
    <definedName name="_ftn4" localSheetId="18">'14'!#REF!</definedName>
    <definedName name="_ftn4" localSheetId="19">'15'!#REF!</definedName>
    <definedName name="_ftn4" localSheetId="20">'16'!#REF!</definedName>
    <definedName name="_ftn4" localSheetId="21">'17'!#REF!</definedName>
    <definedName name="_ftn4" localSheetId="22">'18'!#REF!</definedName>
    <definedName name="_ftn4" localSheetId="23">'19'!#REF!</definedName>
    <definedName name="_ftn4" localSheetId="4">'2'!#REF!</definedName>
    <definedName name="_ftn4" localSheetId="24">'20'!#REF!</definedName>
    <definedName name="_ftn4" localSheetId="25">'21'!#REF!</definedName>
    <definedName name="_ftn4" localSheetId="26">'21.'!#REF!</definedName>
    <definedName name="_ftn4" localSheetId="27">'22'!#REF!</definedName>
    <definedName name="_ftn4" localSheetId="28">'23'!#REF!</definedName>
    <definedName name="_ftn4" localSheetId="29">'24'!#REF!</definedName>
    <definedName name="_ftn4" localSheetId="30">'25'!#REF!</definedName>
    <definedName name="_ftn4" localSheetId="31">'26'!#REF!</definedName>
    <definedName name="_ftn4" localSheetId="32">'27'!#REF!</definedName>
    <definedName name="_ftn4" localSheetId="7">'3'!#REF!</definedName>
    <definedName name="_ftn4" localSheetId="8">'4'!#REF!</definedName>
    <definedName name="_ftn4" localSheetId="9">'5'!#REF!</definedName>
    <definedName name="_ftn4" localSheetId="13">'9'!#REF!</definedName>
    <definedName name="_ftn4" localSheetId="1">جامع!#REF!</definedName>
    <definedName name="_ftn4" localSheetId="0">سربرگ!#REF!</definedName>
    <definedName name="_ftn5" localSheetId="3">'1'!#REF!</definedName>
    <definedName name="_ftn5" localSheetId="14">'10'!#REF!</definedName>
    <definedName name="_ftn5" localSheetId="15">'11'!#REF!</definedName>
    <definedName name="_ftn5" localSheetId="16">'12'!#REF!</definedName>
    <definedName name="_ftn5" localSheetId="17">'13'!#REF!</definedName>
    <definedName name="_ftn5" localSheetId="18">'14'!#REF!</definedName>
    <definedName name="_ftn5" localSheetId="19">'15'!#REF!</definedName>
    <definedName name="_ftn5" localSheetId="20">'16'!#REF!</definedName>
    <definedName name="_ftn5" localSheetId="21">'17'!#REF!</definedName>
    <definedName name="_ftn5" localSheetId="22">'18'!#REF!</definedName>
    <definedName name="_ftn5" localSheetId="23">'19'!#REF!</definedName>
    <definedName name="_ftn5" localSheetId="4">'2'!#REF!</definedName>
    <definedName name="_ftn5" localSheetId="24">'20'!#REF!</definedName>
    <definedName name="_ftn5" localSheetId="25">'21'!#REF!</definedName>
    <definedName name="_ftn5" localSheetId="26">'21.'!#REF!</definedName>
    <definedName name="_ftn5" localSheetId="27">'22'!#REF!</definedName>
    <definedName name="_ftn5" localSheetId="28">'23'!#REF!</definedName>
    <definedName name="_ftn5" localSheetId="29">'24'!#REF!</definedName>
    <definedName name="_ftn5" localSheetId="30">'25'!#REF!</definedName>
    <definedName name="_ftn5" localSheetId="31">'26'!#REF!</definedName>
    <definedName name="_ftn5" localSheetId="32">'27'!#REF!</definedName>
    <definedName name="_ftn5" localSheetId="7">'3'!#REF!</definedName>
    <definedName name="_ftn5" localSheetId="8">'4'!#REF!</definedName>
    <definedName name="_ftn5" localSheetId="9">'5'!#REF!</definedName>
    <definedName name="_ftn5" localSheetId="13">'9'!#REF!</definedName>
    <definedName name="_ftn5" localSheetId="1">جامع!#REF!</definedName>
    <definedName name="_ftn5" localSheetId="0">سربرگ!#REF!</definedName>
    <definedName name="_ftn6" localSheetId="3">'1'!#REF!</definedName>
    <definedName name="_ftn6" localSheetId="14">'10'!#REF!</definedName>
    <definedName name="_ftn6" localSheetId="15">'11'!#REF!</definedName>
    <definedName name="_ftn6" localSheetId="16">'12'!#REF!</definedName>
    <definedName name="_ftn6" localSheetId="17">'13'!#REF!</definedName>
    <definedName name="_ftn6" localSheetId="18">'14'!#REF!</definedName>
    <definedName name="_ftn6" localSheetId="19">'15'!#REF!</definedName>
    <definedName name="_ftn6" localSheetId="20">'16'!#REF!</definedName>
    <definedName name="_ftn6" localSheetId="21">'17'!#REF!</definedName>
    <definedName name="_ftn6" localSheetId="22">'18'!#REF!</definedName>
    <definedName name="_ftn6" localSheetId="23">'19'!#REF!</definedName>
    <definedName name="_ftn6" localSheetId="4">'2'!#REF!</definedName>
    <definedName name="_ftn6" localSheetId="24">'20'!#REF!</definedName>
    <definedName name="_ftn6" localSheetId="25">'21'!#REF!</definedName>
    <definedName name="_ftn6" localSheetId="26">'21.'!#REF!</definedName>
    <definedName name="_ftn6" localSheetId="27">'22'!#REF!</definedName>
    <definedName name="_ftn6" localSheetId="28">'23'!#REF!</definedName>
    <definedName name="_ftn6" localSheetId="29">'24'!#REF!</definedName>
    <definedName name="_ftn6" localSheetId="30">'25'!#REF!</definedName>
    <definedName name="_ftn6" localSheetId="31">'26'!#REF!</definedName>
    <definedName name="_ftn6" localSheetId="32">'27'!#REF!</definedName>
    <definedName name="_ftn6" localSheetId="7">'3'!#REF!</definedName>
    <definedName name="_ftn6" localSheetId="8">'4'!#REF!</definedName>
    <definedName name="_ftn6" localSheetId="9">'5'!#REF!</definedName>
    <definedName name="_ftn6" localSheetId="13">'9'!#REF!</definedName>
    <definedName name="_ftn6" localSheetId="1">جامع!#REF!</definedName>
    <definedName name="_ftn6" localSheetId="0">سربرگ!#REF!</definedName>
    <definedName name="_ftn7" localSheetId="3">'1'!#REF!</definedName>
    <definedName name="_ftn7" localSheetId="14">'10'!#REF!</definedName>
    <definedName name="_ftn7" localSheetId="15">'11'!#REF!</definedName>
    <definedName name="_ftn7" localSheetId="16">'12'!#REF!</definedName>
    <definedName name="_ftn7" localSheetId="17">'13'!#REF!</definedName>
    <definedName name="_ftn7" localSheetId="18">'14'!#REF!</definedName>
    <definedName name="_ftn7" localSheetId="19">'15'!#REF!</definedName>
    <definedName name="_ftn7" localSheetId="20">'16'!#REF!</definedName>
    <definedName name="_ftn7" localSheetId="21">'17'!#REF!</definedName>
    <definedName name="_ftn7" localSheetId="22">'18'!#REF!</definedName>
    <definedName name="_ftn7" localSheetId="23">'19'!#REF!</definedName>
    <definedName name="_ftn7" localSheetId="4">'2'!#REF!</definedName>
    <definedName name="_ftn7" localSheetId="24">'20'!#REF!</definedName>
    <definedName name="_ftn7" localSheetId="25">'21'!#REF!</definedName>
    <definedName name="_ftn7" localSheetId="26">'21.'!#REF!</definedName>
    <definedName name="_ftn7" localSheetId="27">'22'!#REF!</definedName>
    <definedName name="_ftn7" localSheetId="28">'23'!#REF!</definedName>
    <definedName name="_ftn7" localSheetId="29">'24'!#REF!</definedName>
    <definedName name="_ftn7" localSheetId="30">'25'!#REF!</definedName>
    <definedName name="_ftn7" localSheetId="31">'26'!#REF!</definedName>
    <definedName name="_ftn7" localSheetId="32">'27'!#REF!</definedName>
    <definedName name="_ftn7" localSheetId="7">'3'!#REF!</definedName>
    <definedName name="_ftn7" localSheetId="8">'4'!#REF!</definedName>
    <definedName name="_ftn7" localSheetId="9">'5'!#REF!</definedName>
    <definedName name="_ftn7" localSheetId="13">'9'!#REF!</definedName>
    <definedName name="_ftn7" localSheetId="1">جامع!#REF!</definedName>
    <definedName name="_ftn7" localSheetId="0">سربرگ!#REF!</definedName>
    <definedName name="_ftn8" localSheetId="3">'1'!#REF!</definedName>
    <definedName name="_ftn8" localSheetId="14">'10'!#REF!</definedName>
    <definedName name="_ftn8" localSheetId="15">'11'!#REF!</definedName>
    <definedName name="_ftn8" localSheetId="16">'12'!#REF!</definedName>
    <definedName name="_ftn8" localSheetId="17">'13'!#REF!</definedName>
    <definedName name="_ftn8" localSheetId="18">'14'!#REF!</definedName>
    <definedName name="_ftn8" localSheetId="19">'15'!#REF!</definedName>
    <definedName name="_ftn8" localSheetId="20">'16'!#REF!</definedName>
    <definedName name="_ftn8" localSheetId="21">'17'!#REF!</definedName>
    <definedName name="_ftn8" localSheetId="22">'18'!#REF!</definedName>
    <definedName name="_ftn8" localSheetId="23">'19'!#REF!</definedName>
    <definedName name="_ftn8" localSheetId="4">'2'!#REF!</definedName>
    <definedName name="_ftn8" localSheetId="24">'20'!#REF!</definedName>
    <definedName name="_ftn8" localSheetId="25">'21'!#REF!</definedName>
    <definedName name="_ftn8" localSheetId="26">'21.'!#REF!</definedName>
    <definedName name="_ftn8" localSheetId="27">'22'!#REF!</definedName>
    <definedName name="_ftn8" localSheetId="28">'23'!#REF!</definedName>
    <definedName name="_ftn8" localSheetId="29">'24'!#REF!</definedName>
    <definedName name="_ftn8" localSheetId="30">'25'!#REF!</definedName>
    <definedName name="_ftn8" localSheetId="31">'26'!#REF!</definedName>
    <definedName name="_ftn8" localSheetId="32">'27'!#REF!</definedName>
    <definedName name="_ftn8" localSheetId="7">'3'!#REF!</definedName>
    <definedName name="_ftn8" localSheetId="8">'4'!#REF!</definedName>
    <definedName name="_ftn8" localSheetId="9">'5'!#REF!</definedName>
    <definedName name="_ftn8" localSheetId="13">'9'!#REF!</definedName>
    <definedName name="_ftn8" localSheetId="1">جامع!#REF!</definedName>
    <definedName name="_ftn8" localSheetId="0">سربرگ!#REF!</definedName>
    <definedName name="_ftn9" localSheetId="3">'1'!#REF!</definedName>
    <definedName name="_ftn9" localSheetId="14">'10'!#REF!</definedName>
    <definedName name="_ftn9" localSheetId="15">'11'!#REF!</definedName>
    <definedName name="_ftn9" localSheetId="16">'12'!#REF!</definedName>
    <definedName name="_ftn9" localSheetId="17">'13'!#REF!</definedName>
    <definedName name="_ftn9" localSheetId="18">'14'!#REF!</definedName>
    <definedName name="_ftn9" localSheetId="19">'15'!#REF!</definedName>
    <definedName name="_ftn9" localSheetId="20">'16'!#REF!</definedName>
    <definedName name="_ftn9" localSheetId="21">'17'!#REF!</definedName>
    <definedName name="_ftn9" localSheetId="22">'18'!#REF!</definedName>
    <definedName name="_ftn9" localSheetId="23">'19'!#REF!</definedName>
    <definedName name="_ftn9" localSheetId="4">'2'!#REF!</definedName>
    <definedName name="_ftn9" localSheetId="24">'20'!#REF!</definedName>
    <definedName name="_ftn9" localSheetId="25">'21'!#REF!</definedName>
    <definedName name="_ftn9" localSheetId="26">'21.'!#REF!</definedName>
    <definedName name="_ftn9" localSheetId="27">'22'!#REF!</definedName>
    <definedName name="_ftn9" localSheetId="28">'23'!#REF!</definedName>
    <definedName name="_ftn9" localSheetId="29">'24'!#REF!</definedName>
    <definedName name="_ftn9" localSheetId="30">'25'!#REF!</definedName>
    <definedName name="_ftn9" localSheetId="31">'26'!#REF!</definedName>
    <definedName name="_ftn9" localSheetId="32">'27'!#REF!</definedName>
    <definedName name="_ftn9" localSheetId="7">'3'!#REF!</definedName>
    <definedName name="_ftn9" localSheetId="8">'4'!#REF!</definedName>
    <definedName name="_ftn9" localSheetId="9">'5'!#REF!</definedName>
    <definedName name="_ftn9" localSheetId="13">'9'!#REF!</definedName>
    <definedName name="_ftn9" localSheetId="1">جامع!#REF!</definedName>
    <definedName name="_ftn9" localSheetId="0">سربرگ!#REF!</definedName>
    <definedName name="_ftnref1" localSheetId="3">'1'!#REF!</definedName>
    <definedName name="_ftnref1" localSheetId="14">'10'!#REF!</definedName>
    <definedName name="_ftnref1" localSheetId="15">'11'!#REF!</definedName>
    <definedName name="_ftnref1" localSheetId="16">'12'!#REF!</definedName>
    <definedName name="_ftnref1" localSheetId="17">'13'!#REF!</definedName>
    <definedName name="_ftnref1" localSheetId="18">'14'!#REF!</definedName>
    <definedName name="_ftnref1" localSheetId="19">'15'!#REF!</definedName>
    <definedName name="_ftnref1" localSheetId="20">'16'!#REF!</definedName>
    <definedName name="_ftnref1" localSheetId="21">'17'!#REF!</definedName>
    <definedName name="_ftnref1" localSheetId="22">'18'!#REF!</definedName>
    <definedName name="_ftnref1" localSheetId="23">'19'!#REF!</definedName>
    <definedName name="_ftnref1" localSheetId="4">'2'!#REF!</definedName>
    <definedName name="_ftnref1" localSheetId="24">'20'!#REF!</definedName>
    <definedName name="_ftnref1" localSheetId="25">'21'!#REF!</definedName>
    <definedName name="_ftnref1" localSheetId="26">'21.'!#REF!</definedName>
    <definedName name="_ftnref1" localSheetId="27">'22'!#REF!</definedName>
    <definedName name="_ftnref1" localSheetId="28">'23'!#REF!</definedName>
    <definedName name="_ftnref1" localSheetId="29">'24'!#REF!</definedName>
    <definedName name="_ftnref1" localSheetId="30">'25'!#REF!</definedName>
    <definedName name="_ftnref1" localSheetId="31">'26'!#REF!</definedName>
    <definedName name="_ftnref1" localSheetId="32">'27'!#REF!</definedName>
    <definedName name="_ftnref1" localSheetId="7">'3'!#REF!</definedName>
    <definedName name="_ftnref1" localSheetId="8">'4'!#REF!</definedName>
    <definedName name="_ftnref1" localSheetId="9">'5'!#REF!</definedName>
    <definedName name="_ftnref1" localSheetId="13">'9'!#REF!</definedName>
    <definedName name="_ftnref1" localSheetId="1">جامع!#REF!</definedName>
    <definedName name="_ftnref1" localSheetId="0">سربرگ!#REF!</definedName>
    <definedName name="_ftnref10" localSheetId="3">'1'!#REF!</definedName>
    <definedName name="_ftnref10" localSheetId="14">'10'!#REF!</definedName>
    <definedName name="_ftnref10" localSheetId="15">'11'!#REF!</definedName>
    <definedName name="_ftnref10" localSheetId="16">'12'!#REF!</definedName>
    <definedName name="_ftnref10" localSheetId="17">'13'!#REF!</definedName>
    <definedName name="_ftnref10" localSheetId="18">'14'!#REF!</definedName>
    <definedName name="_ftnref10" localSheetId="19">'15'!#REF!</definedName>
    <definedName name="_ftnref10" localSheetId="20">'16'!#REF!</definedName>
    <definedName name="_ftnref10" localSheetId="21">'17'!#REF!</definedName>
    <definedName name="_ftnref10" localSheetId="22">'18'!#REF!</definedName>
    <definedName name="_ftnref10" localSheetId="23">'19'!#REF!</definedName>
    <definedName name="_ftnref10" localSheetId="4">'2'!#REF!</definedName>
    <definedName name="_ftnref10" localSheetId="24">'20'!#REF!</definedName>
    <definedName name="_ftnref10" localSheetId="25">'21'!#REF!</definedName>
    <definedName name="_ftnref10" localSheetId="26">'21.'!#REF!</definedName>
    <definedName name="_ftnref10" localSheetId="27">'22'!#REF!</definedName>
    <definedName name="_ftnref10" localSheetId="28">'23'!#REF!</definedName>
    <definedName name="_ftnref10" localSheetId="29">'24'!#REF!</definedName>
    <definedName name="_ftnref10" localSheetId="30">'25'!#REF!</definedName>
    <definedName name="_ftnref10" localSheetId="31">'26'!#REF!</definedName>
    <definedName name="_ftnref10" localSheetId="32">'27'!#REF!</definedName>
    <definedName name="_ftnref10" localSheetId="7">'3'!#REF!</definedName>
    <definedName name="_ftnref10" localSheetId="8">'4'!#REF!</definedName>
    <definedName name="_ftnref10" localSheetId="9">'5'!#REF!</definedName>
    <definedName name="_ftnref10" localSheetId="13">'9'!#REF!</definedName>
    <definedName name="_ftnref10" localSheetId="1">جامع!#REF!</definedName>
    <definedName name="_ftnref10" localSheetId="0">سربرگ!#REF!</definedName>
    <definedName name="_ftnref11" localSheetId="3">'1'!#REF!</definedName>
    <definedName name="_ftnref11" localSheetId="14">'10'!#REF!</definedName>
    <definedName name="_ftnref11" localSheetId="15">'11'!#REF!</definedName>
    <definedName name="_ftnref11" localSheetId="16">'12'!#REF!</definedName>
    <definedName name="_ftnref11" localSheetId="17">'13'!#REF!</definedName>
    <definedName name="_ftnref11" localSheetId="18">'14'!#REF!</definedName>
    <definedName name="_ftnref11" localSheetId="19">'15'!#REF!</definedName>
    <definedName name="_ftnref11" localSheetId="20">'16'!#REF!</definedName>
    <definedName name="_ftnref11" localSheetId="21">'17'!#REF!</definedName>
    <definedName name="_ftnref11" localSheetId="22">'18'!#REF!</definedName>
    <definedName name="_ftnref11" localSheetId="23">'19'!#REF!</definedName>
    <definedName name="_ftnref11" localSheetId="4">'2'!#REF!</definedName>
    <definedName name="_ftnref11" localSheetId="24">'20'!#REF!</definedName>
    <definedName name="_ftnref11" localSheetId="25">'21'!#REF!</definedName>
    <definedName name="_ftnref11" localSheetId="26">'21.'!#REF!</definedName>
    <definedName name="_ftnref11" localSheetId="27">'22'!#REF!</definedName>
    <definedName name="_ftnref11" localSheetId="28">'23'!#REF!</definedName>
    <definedName name="_ftnref11" localSheetId="29">'24'!#REF!</definedName>
    <definedName name="_ftnref11" localSheetId="30">'25'!#REF!</definedName>
    <definedName name="_ftnref11" localSheetId="31">'26'!#REF!</definedName>
    <definedName name="_ftnref11" localSheetId="32">'27'!#REF!</definedName>
    <definedName name="_ftnref11" localSheetId="7">'3'!#REF!</definedName>
    <definedName name="_ftnref11" localSheetId="8">'4'!#REF!</definedName>
    <definedName name="_ftnref11" localSheetId="9">'5'!#REF!</definedName>
    <definedName name="_ftnref11" localSheetId="13">'9'!#REF!</definedName>
    <definedName name="_ftnref11" localSheetId="1">جامع!#REF!</definedName>
    <definedName name="_ftnref11" localSheetId="0">سربرگ!#REF!</definedName>
    <definedName name="_ftnref12" localSheetId="3">'1'!#REF!</definedName>
    <definedName name="_ftnref12" localSheetId="14">'10'!#REF!</definedName>
    <definedName name="_ftnref12" localSheetId="15">'11'!#REF!</definedName>
    <definedName name="_ftnref12" localSheetId="16">'12'!#REF!</definedName>
    <definedName name="_ftnref12" localSheetId="17">'13'!#REF!</definedName>
    <definedName name="_ftnref12" localSheetId="18">'14'!#REF!</definedName>
    <definedName name="_ftnref12" localSheetId="19">'15'!#REF!</definedName>
    <definedName name="_ftnref12" localSheetId="20">'16'!#REF!</definedName>
    <definedName name="_ftnref12" localSheetId="21">'17'!#REF!</definedName>
    <definedName name="_ftnref12" localSheetId="22">'18'!#REF!</definedName>
    <definedName name="_ftnref12" localSheetId="23">'19'!#REF!</definedName>
    <definedName name="_ftnref12" localSheetId="4">'2'!#REF!</definedName>
    <definedName name="_ftnref12" localSheetId="24">'20'!#REF!</definedName>
    <definedName name="_ftnref12" localSheetId="25">'21'!#REF!</definedName>
    <definedName name="_ftnref12" localSheetId="26">'21.'!#REF!</definedName>
    <definedName name="_ftnref12" localSheetId="27">'22'!#REF!</definedName>
    <definedName name="_ftnref12" localSheetId="28">'23'!#REF!</definedName>
    <definedName name="_ftnref12" localSheetId="29">'24'!#REF!</definedName>
    <definedName name="_ftnref12" localSheetId="30">'25'!#REF!</definedName>
    <definedName name="_ftnref12" localSheetId="31">'26'!#REF!</definedName>
    <definedName name="_ftnref12" localSheetId="32">'27'!#REF!</definedName>
    <definedName name="_ftnref12" localSheetId="7">'3'!#REF!</definedName>
    <definedName name="_ftnref12" localSheetId="8">'4'!#REF!</definedName>
    <definedName name="_ftnref12" localSheetId="9">'5'!#REF!</definedName>
    <definedName name="_ftnref12" localSheetId="13">'9'!#REF!</definedName>
    <definedName name="_ftnref12" localSheetId="1">جامع!#REF!</definedName>
    <definedName name="_ftnref12" localSheetId="0">سربرگ!#REF!</definedName>
    <definedName name="_ftnref13" localSheetId="3">'1'!#REF!</definedName>
    <definedName name="_ftnref13" localSheetId="14">'10'!#REF!</definedName>
    <definedName name="_ftnref13" localSheetId="15">'11'!#REF!</definedName>
    <definedName name="_ftnref13" localSheetId="16">'12'!#REF!</definedName>
    <definedName name="_ftnref13" localSheetId="17">'13'!#REF!</definedName>
    <definedName name="_ftnref13" localSheetId="18">'14'!#REF!</definedName>
    <definedName name="_ftnref13" localSheetId="19">'15'!#REF!</definedName>
    <definedName name="_ftnref13" localSheetId="20">'16'!#REF!</definedName>
    <definedName name="_ftnref13" localSheetId="21">'17'!#REF!</definedName>
    <definedName name="_ftnref13" localSheetId="22">'18'!#REF!</definedName>
    <definedName name="_ftnref13" localSheetId="23">'19'!#REF!</definedName>
    <definedName name="_ftnref13" localSheetId="4">'2'!#REF!</definedName>
    <definedName name="_ftnref13" localSheetId="24">'20'!#REF!</definedName>
    <definedName name="_ftnref13" localSheetId="25">'21'!#REF!</definedName>
    <definedName name="_ftnref13" localSheetId="26">'21.'!#REF!</definedName>
    <definedName name="_ftnref13" localSheetId="27">'22'!#REF!</definedName>
    <definedName name="_ftnref13" localSheetId="28">'23'!#REF!</definedName>
    <definedName name="_ftnref13" localSheetId="29">'24'!#REF!</definedName>
    <definedName name="_ftnref13" localSheetId="30">'25'!#REF!</definedName>
    <definedName name="_ftnref13" localSheetId="31">'26'!#REF!</definedName>
    <definedName name="_ftnref13" localSheetId="32">'27'!#REF!</definedName>
    <definedName name="_ftnref13" localSheetId="7">'3'!#REF!</definedName>
    <definedName name="_ftnref13" localSheetId="8">'4'!#REF!</definedName>
    <definedName name="_ftnref13" localSheetId="9">'5'!#REF!</definedName>
    <definedName name="_ftnref13" localSheetId="13">'9'!#REF!</definedName>
    <definedName name="_ftnref13" localSheetId="1">جامع!#REF!</definedName>
    <definedName name="_ftnref13" localSheetId="0">سربرگ!#REF!</definedName>
    <definedName name="_ftnref14" localSheetId="3">'1'!#REF!</definedName>
    <definedName name="_ftnref14" localSheetId="14">'10'!#REF!</definedName>
    <definedName name="_ftnref14" localSheetId="15">'11'!#REF!</definedName>
    <definedName name="_ftnref14" localSheetId="16">'12'!#REF!</definedName>
    <definedName name="_ftnref14" localSheetId="17">'13'!#REF!</definedName>
    <definedName name="_ftnref14" localSheetId="18">'14'!#REF!</definedName>
    <definedName name="_ftnref14" localSheetId="19">'15'!#REF!</definedName>
    <definedName name="_ftnref14" localSheetId="20">'16'!#REF!</definedName>
    <definedName name="_ftnref14" localSheetId="21">'17'!#REF!</definedName>
    <definedName name="_ftnref14" localSheetId="22">'18'!#REF!</definedName>
    <definedName name="_ftnref14" localSheetId="23">'19'!#REF!</definedName>
    <definedName name="_ftnref14" localSheetId="4">'2'!#REF!</definedName>
    <definedName name="_ftnref14" localSheetId="24">'20'!#REF!</definedName>
    <definedName name="_ftnref14" localSheetId="25">'21'!#REF!</definedName>
    <definedName name="_ftnref14" localSheetId="26">'21.'!#REF!</definedName>
    <definedName name="_ftnref14" localSheetId="27">'22'!#REF!</definedName>
    <definedName name="_ftnref14" localSheetId="28">'23'!#REF!</definedName>
    <definedName name="_ftnref14" localSheetId="29">'24'!#REF!</definedName>
    <definedName name="_ftnref14" localSheetId="30">'25'!#REF!</definedName>
    <definedName name="_ftnref14" localSheetId="31">'26'!#REF!</definedName>
    <definedName name="_ftnref14" localSheetId="32">'27'!#REF!</definedName>
    <definedName name="_ftnref14" localSheetId="7">'3'!#REF!</definedName>
    <definedName name="_ftnref14" localSheetId="8">'4'!#REF!</definedName>
    <definedName name="_ftnref14" localSheetId="9">'5'!#REF!</definedName>
    <definedName name="_ftnref14" localSheetId="13">'9'!#REF!</definedName>
    <definedName name="_ftnref14" localSheetId="1">جامع!#REF!</definedName>
    <definedName name="_ftnref14" localSheetId="0">سربرگ!#REF!</definedName>
    <definedName name="_ftnref15" localSheetId="3">'1'!#REF!</definedName>
    <definedName name="_ftnref15" localSheetId="14">'10'!#REF!</definedName>
    <definedName name="_ftnref15" localSheetId="15">'11'!#REF!</definedName>
    <definedName name="_ftnref15" localSheetId="16">'12'!#REF!</definedName>
    <definedName name="_ftnref15" localSheetId="17">'13'!#REF!</definedName>
    <definedName name="_ftnref15" localSheetId="18">'14'!#REF!</definedName>
    <definedName name="_ftnref15" localSheetId="19">'15'!#REF!</definedName>
    <definedName name="_ftnref15" localSheetId="20">'16'!#REF!</definedName>
    <definedName name="_ftnref15" localSheetId="21">'17'!#REF!</definedName>
    <definedName name="_ftnref15" localSheetId="22">'18'!#REF!</definedName>
    <definedName name="_ftnref15" localSheetId="23">'19'!#REF!</definedName>
    <definedName name="_ftnref15" localSheetId="4">'2'!#REF!</definedName>
    <definedName name="_ftnref15" localSheetId="24">'20'!#REF!</definedName>
    <definedName name="_ftnref15" localSheetId="25">'21'!#REF!</definedName>
    <definedName name="_ftnref15" localSheetId="26">'21.'!#REF!</definedName>
    <definedName name="_ftnref15" localSheetId="27">'22'!#REF!</definedName>
    <definedName name="_ftnref15" localSheetId="28">'23'!#REF!</definedName>
    <definedName name="_ftnref15" localSheetId="29">'24'!#REF!</definedName>
    <definedName name="_ftnref15" localSheetId="30">'25'!#REF!</definedName>
    <definedName name="_ftnref15" localSheetId="31">'26'!#REF!</definedName>
    <definedName name="_ftnref15" localSheetId="32">'27'!#REF!</definedName>
    <definedName name="_ftnref15" localSheetId="7">'3'!#REF!</definedName>
    <definedName name="_ftnref15" localSheetId="8">'4'!#REF!</definedName>
    <definedName name="_ftnref15" localSheetId="9">'5'!#REF!</definedName>
    <definedName name="_ftnref15" localSheetId="13">'9'!#REF!</definedName>
    <definedName name="_ftnref15" localSheetId="1">جامع!#REF!</definedName>
    <definedName name="_ftnref15" localSheetId="0">سربرگ!#REF!</definedName>
    <definedName name="_ftnref16" localSheetId="3">'1'!#REF!</definedName>
    <definedName name="_ftnref16" localSheetId="14">'10'!#REF!</definedName>
    <definedName name="_ftnref16" localSheetId="15">'11'!#REF!</definedName>
    <definedName name="_ftnref16" localSheetId="16">'12'!#REF!</definedName>
    <definedName name="_ftnref16" localSheetId="17">'13'!#REF!</definedName>
    <definedName name="_ftnref16" localSheetId="18">'14'!#REF!</definedName>
    <definedName name="_ftnref16" localSheetId="19">'15'!#REF!</definedName>
    <definedName name="_ftnref16" localSheetId="20">'16'!#REF!</definedName>
    <definedName name="_ftnref16" localSheetId="21">'17'!#REF!</definedName>
    <definedName name="_ftnref16" localSheetId="22">'18'!#REF!</definedName>
    <definedName name="_ftnref16" localSheetId="23">'19'!#REF!</definedName>
    <definedName name="_ftnref16" localSheetId="4">'2'!#REF!</definedName>
    <definedName name="_ftnref16" localSheetId="24">'20'!#REF!</definedName>
    <definedName name="_ftnref16" localSheetId="25">'21'!#REF!</definedName>
    <definedName name="_ftnref16" localSheetId="26">'21.'!#REF!</definedName>
    <definedName name="_ftnref16" localSheetId="27">'22'!#REF!</definedName>
    <definedName name="_ftnref16" localSheetId="28">'23'!#REF!</definedName>
    <definedName name="_ftnref16" localSheetId="29">'24'!#REF!</definedName>
    <definedName name="_ftnref16" localSheetId="30">'25'!#REF!</definedName>
    <definedName name="_ftnref16" localSheetId="31">'26'!#REF!</definedName>
    <definedName name="_ftnref16" localSheetId="32">'27'!#REF!</definedName>
    <definedName name="_ftnref16" localSheetId="7">'3'!#REF!</definedName>
    <definedName name="_ftnref16" localSheetId="8">'4'!#REF!</definedName>
    <definedName name="_ftnref16" localSheetId="9">'5'!#REF!</definedName>
    <definedName name="_ftnref16" localSheetId="13">'9'!#REF!</definedName>
    <definedName name="_ftnref16" localSheetId="1">جامع!#REF!</definedName>
    <definedName name="_ftnref16" localSheetId="0">سربرگ!#REF!</definedName>
    <definedName name="_ftnref2" localSheetId="3">'1'!#REF!</definedName>
    <definedName name="_ftnref2" localSheetId="14">'10'!#REF!</definedName>
    <definedName name="_ftnref2" localSheetId="15">'11'!#REF!</definedName>
    <definedName name="_ftnref2" localSheetId="16">'12'!#REF!</definedName>
    <definedName name="_ftnref2" localSheetId="17">'13'!#REF!</definedName>
    <definedName name="_ftnref2" localSheetId="18">'14'!#REF!</definedName>
    <definedName name="_ftnref2" localSheetId="19">'15'!#REF!</definedName>
    <definedName name="_ftnref2" localSheetId="20">'16'!#REF!</definedName>
    <definedName name="_ftnref2" localSheetId="21">'17'!#REF!</definedName>
    <definedName name="_ftnref2" localSheetId="22">'18'!#REF!</definedName>
    <definedName name="_ftnref2" localSheetId="23">'19'!#REF!</definedName>
    <definedName name="_ftnref2" localSheetId="4">'2'!#REF!</definedName>
    <definedName name="_ftnref2" localSheetId="24">'20'!#REF!</definedName>
    <definedName name="_ftnref2" localSheetId="25">'21'!#REF!</definedName>
    <definedName name="_ftnref2" localSheetId="26">'21.'!#REF!</definedName>
    <definedName name="_ftnref2" localSheetId="27">'22'!#REF!</definedName>
    <definedName name="_ftnref2" localSheetId="28">'23'!#REF!</definedName>
    <definedName name="_ftnref2" localSheetId="29">'24'!#REF!</definedName>
    <definedName name="_ftnref2" localSheetId="30">'25'!#REF!</definedName>
    <definedName name="_ftnref2" localSheetId="31">'26'!#REF!</definedName>
    <definedName name="_ftnref2" localSheetId="32">'27'!#REF!</definedName>
    <definedName name="_ftnref2" localSheetId="7">'3'!#REF!</definedName>
    <definedName name="_ftnref2" localSheetId="8">'4'!#REF!</definedName>
    <definedName name="_ftnref2" localSheetId="9">'5'!#REF!</definedName>
    <definedName name="_ftnref2" localSheetId="13">'9'!#REF!</definedName>
    <definedName name="_ftnref2" localSheetId="1">جامع!#REF!</definedName>
    <definedName name="_ftnref2" localSheetId="0">سربرگ!#REF!</definedName>
    <definedName name="_ftnref3" localSheetId="3">'1'!#REF!</definedName>
    <definedName name="_ftnref3" localSheetId="14">'10'!#REF!</definedName>
    <definedName name="_ftnref3" localSheetId="15">'11'!#REF!</definedName>
    <definedName name="_ftnref3" localSheetId="16">'12'!#REF!</definedName>
    <definedName name="_ftnref3" localSheetId="17">'13'!#REF!</definedName>
    <definedName name="_ftnref3" localSheetId="18">'14'!#REF!</definedName>
    <definedName name="_ftnref3" localSheetId="19">'15'!#REF!</definedName>
    <definedName name="_ftnref3" localSheetId="20">'16'!#REF!</definedName>
    <definedName name="_ftnref3" localSheetId="21">'17'!#REF!</definedName>
    <definedName name="_ftnref3" localSheetId="22">'18'!#REF!</definedName>
    <definedName name="_ftnref3" localSheetId="23">'19'!#REF!</definedName>
    <definedName name="_ftnref3" localSheetId="4">'2'!#REF!</definedName>
    <definedName name="_ftnref3" localSheetId="24">'20'!#REF!</definedName>
    <definedName name="_ftnref3" localSheetId="25">'21'!#REF!</definedName>
    <definedName name="_ftnref3" localSheetId="26">'21.'!#REF!</definedName>
    <definedName name="_ftnref3" localSheetId="27">'22'!#REF!</definedName>
    <definedName name="_ftnref3" localSheetId="28">'23'!#REF!</definedName>
    <definedName name="_ftnref3" localSheetId="29">'24'!#REF!</definedName>
    <definedName name="_ftnref3" localSheetId="30">'25'!#REF!</definedName>
    <definedName name="_ftnref3" localSheetId="31">'26'!#REF!</definedName>
    <definedName name="_ftnref3" localSheetId="32">'27'!#REF!</definedName>
    <definedName name="_ftnref3" localSheetId="7">'3'!#REF!</definedName>
    <definedName name="_ftnref3" localSheetId="8">'4'!#REF!</definedName>
    <definedName name="_ftnref3" localSheetId="9">'5'!#REF!</definedName>
    <definedName name="_ftnref3" localSheetId="13">'9'!#REF!</definedName>
    <definedName name="_ftnref3" localSheetId="1">جامع!#REF!</definedName>
    <definedName name="_ftnref3" localSheetId="0">سربرگ!#REF!</definedName>
    <definedName name="_ftnref4" localSheetId="3">'1'!#REF!</definedName>
    <definedName name="_ftnref4" localSheetId="14">'10'!#REF!</definedName>
    <definedName name="_ftnref4" localSheetId="15">'11'!#REF!</definedName>
    <definedName name="_ftnref4" localSheetId="16">'12'!#REF!</definedName>
    <definedName name="_ftnref4" localSheetId="17">'13'!#REF!</definedName>
    <definedName name="_ftnref4" localSheetId="18">'14'!#REF!</definedName>
    <definedName name="_ftnref4" localSheetId="19">'15'!#REF!</definedName>
    <definedName name="_ftnref4" localSheetId="20">'16'!#REF!</definedName>
    <definedName name="_ftnref4" localSheetId="21">'17'!#REF!</definedName>
    <definedName name="_ftnref4" localSheetId="22">'18'!#REF!</definedName>
    <definedName name="_ftnref4" localSheetId="23">'19'!#REF!</definedName>
    <definedName name="_ftnref4" localSheetId="4">'2'!#REF!</definedName>
    <definedName name="_ftnref4" localSheetId="24">'20'!#REF!</definedName>
    <definedName name="_ftnref4" localSheetId="25">'21'!#REF!</definedName>
    <definedName name="_ftnref4" localSheetId="26">'21.'!#REF!</definedName>
    <definedName name="_ftnref4" localSheetId="27">'22'!#REF!</definedName>
    <definedName name="_ftnref4" localSheetId="28">'23'!#REF!</definedName>
    <definedName name="_ftnref4" localSheetId="29">'24'!#REF!</definedName>
    <definedName name="_ftnref4" localSheetId="30">'25'!#REF!</definedName>
    <definedName name="_ftnref4" localSheetId="31">'26'!#REF!</definedName>
    <definedName name="_ftnref4" localSheetId="32">'27'!#REF!</definedName>
    <definedName name="_ftnref4" localSheetId="7">'3'!#REF!</definedName>
    <definedName name="_ftnref4" localSheetId="8">'4'!#REF!</definedName>
    <definedName name="_ftnref4" localSheetId="9">'5'!#REF!</definedName>
    <definedName name="_ftnref4" localSheetId="13">'9'!#REF!</definedName>
    <definedName name="_ftnref4" localSheetId="1">جامع!#REF!</definedName>
    <definedName name="_ftnref4" localSheetId="0">سربرگ!#REF!</definedName>
    <definedName name="_ftnref5" localSheetId="3">'1'!#REF!</definedName>
    <definedName name="_ftnref5" localSheetId="14">'10'!#REF!</definedName>
    <definedName name="_ftnref5" localSheetId="15">'11'!#REF!</definedName>
    <definedName name="_ftnref5" localSheetId="16">'12'!#REF!</definedName>
    <definedName name="_ftnref5" localSheetId="17">'13'!#REF!</definedName>
    <definedName name="_ftnref5" localSheetId="18">'14'!#REF!</definedName>
    <definedName name="_ftnref5" localSheetId="19">'15'!#REF!</definedName>
    <definedName name="_ftnref5" localSheetId="20">'16'!#REF!</definedName>
    <definedName name="_ftnref5" localSheetId="21">'17'!#REF!</definedName>
    <definedName name="_ftnref5" localSheetId="22">'18'!#REF!</definedName>
    <definedName name="_ftnref5" localSheetId="23">'19'!#REF!</definedName>
    <definedName name="_ftnref5" localSheetId="4">'2'!#REF!</definedName>
    <definedName name="_ftnref5" localSheetId="24">'20'!#REF!</definedName>
    <definedName name="_ftnref5" localSheetId="25">'21'!#REF!</definedName>
    <definedName name="_ftnref5" localSheetId="26">'21.'!#REF!</definedName>
    <definedName name="_ftnref5" localSheetId="27">'22'!#REF!</definedName>
    <definedName name="_ftnref5" localSheetId="28">'23'!#REF!</definedName>
    <definedName name="_ftnref5" localSheetId="29">'24'!#REF!</definedName>
    <definedName name="_ftnref5" localSheetId="30">'25'!#REF!</definedName>
    <definedName name="_ftnref5" localSheetId="31">'26'!#REF!</definedName>
    <definedName name="_ftnref5" localSheetId="32">'27'!#REF!</definedName>
    <definedName name="_ftnref5" localSheetId="7">'3'!#REF!</definedName>
    <definedName name="_ftnref5" localSheetId="8">'4'!#REF!</definedName>
    <definedName name="_ftnref5" localSheetId="9">'5'!#REF!</definedName>
    <definedName name="_ftnref5" localSheetId="13">'9'!#REF!</definedName>
    <definedName name="_ftnref5" localSheetId="1">جامع!#REF!</definedName>
    <definedName name="_ftnref5" localSheetId="0">سربرگ!#REF!</definedName>
    <definedName name="_ftnref6" localSheetId="3">'1'!#REF!</definedName>
    <definedName name="_ftnref6" localSheetId="14">'10'!#REF!</definedName>
    <definedName name="_ftnref6" localSheetId="15">'11'!#REF!</definedName>
    <definedName name="_ftnref6" localSheetId="16">'12'!#REF!</definedName>
    <definedName name="_ftnref6" localSheetId="17">'13'!#REF!</definedName>
    <definedName name="_ftnref6" localSheetId="18">'14'!#REF!</definedName>
    <definedName name="_ftnref6" localSheetId="19">'15'!#REF!</definedName>
    <definedName name="_ftnref6" localSheetId="20">'16'!#REF!</definedName>
    <definedName name="_ftnref6" localSheetId="21">'17'!#REF!</definedName>
    <definedName name="_ftnref6" localSheetId="22">'18'!#REF!</definedName>
    <definedName name="_ftnref6" localSheetId="23">'19'!#REF!</definedName>
    <definedName name="_ftnref6" localSheetId="4">'2'!#REF!</definedName>
    <definedName name="_ftnref6" localSheetId="24">'20'!#REF!</definedName>
    <definedName name="_ftnref6" localSheetId="25">'21'!#REF!</definedName>
    <definedName name="_ftnref6" localSheetId="26">'21.'!#REF!</definedName>
    <definedName name="_ftnref6" localSheetId="27">'22'!#REF!</definedName>
    <definedName name="_ftnref6" localSheetId="28">'23'!#REF!</definedName>
    <definedName name="_ftnref6" localSheetId="29">'24'!#REF!</definedName>
    <definedName name="_ftnref6" localSheetId="30">'25'!#REF!</definedName>
    <definedName name="_ftnref6" localSheetId="31">'26'!#REF!</definedName>
    <definedName name="_ftnref6" localSheetId="32">'27'!#REF!</definedName>
    <definedName name="_ftnref6" localSheetId="7">'3'!#REF!</definedName>
    <definedName name="_ftnref6" localSheetId="8">'4'!#REF!</definedName>
    <definedName name="_ftnref6" localSheetId="9">'5'!#REF!</definedName>
    <definedName name="_ftnref6" localSheetId="13">'9'!#REF!</definedName>
    <definedName name="_ftnref6" localSheetId="1">جامع!#REF!</definedName>
    <definedName name="_ftnref6" localSheetId="0">سربرگ!#REF!</definedName>
    <definedName name="_ftnref7" localSheetId="3">'1'!#REF!</definedName>
    <definedName name="_ftnref7" localSheetId="14">'10'!#REF!</definedName>
    <definedName name="_ftnref7" localSheetId="15">'11'!#REF!</definedName>
    <definedName name="_ftnref7" localSheetId="16">'12'!#REF!</definedName>
    <definedName name="_ftnref7" localSheetId="17">'13'!#REF!</definedName>
    <definedName name="_ftnref7" localSheetId="18">'14'!#REF!</definedName>
    <definedName name="_ftnref7" localSheetId="19">'15'!#REF!</definedName>
    <definedName name="_ftnref7" localSheetId="20">'16'!#REF!</definedName>
    <definedName name="_ftnref7" localSheetId="21">'17'!#REF!</definedName>
    <definedName name="_ftnref7" localSheetId="22">'18'!#REF!</definedName>
    <definedName name="_ftnref7" localSheetId="23">'19'!#REF!</definedName>
    <definedName name="_ftnref7" localSheetId="4">'2'!#REF!</definedName>
    <definedName name="_ftnref7" localSheetId="24">'20'!#REF!</definedName>
    <definedName name="_ftnref7" localSheetId="25">'21'!#REF!</definedName>
    <definedName name="_ftnref7" localSheetId="26">'21.'!#REF!</definedName>
    <definedName name="_ftnref7" localSheetId="27">'22'!#REF!</definedName>
    <definedName name="_ftnref7" localSheetId="28">'23'!#REF!</definedName>
    <definedName name="_ftnref7" localSheetId="29">'24'!#REF!</definedName>
    <definedName name="_ftnref7" localSheetId="30">'25'!#REF!</definedName>
    <definedName name="_ftnref7" localSheetId="31">'26'!#REF!</definedName>
    <definedName name="_ftnref7" localSheetId="32">'27'!#REF!</definedName>
    <definedName name="_ftnref7" localSheetId="7">'3'!#REF!</definedName>
    <definedName name="_ftnref7" localSheetId="8">'4'!#REF!</definedName>
    <definedName name="_ftnref7" localSheetId="9">'5'!#REF!</definedName>
    <definedName name="_ftnref7" localSheetId="13">'9'!#REF!</definedName>
    <definedName name="_ftnref7" localSheetId="1">جامع!#REF!</definedName>
    <definedName name="_ftnref7" localSheetId="0">سربرگ!#REF!</definedName>
    <definedName name="_ftnref8" localSheetId="3">'1'!#REF!</definedName>
    <definedName name="_ftnref8" localSheetId="14">'10'!#REF!</definedName>
    <definedName name="_ftnref8" localSheetId="15">'11'!#REF!</definedName>
    <definedName name="_ftnref8" localSheetId="16">'12'!#REF!</definedName>
    <definedName name="_ftnref8" localSheetId="17">'13'!#REF!</definedName>
    <definedName name="_ftnref8" localSheetId="18">'14'!#REF!</definedName>
    <definedName name="_ftnref8" localSheetId="19">'15'!#REF!</definedName>
    <definedName name="_ftnref8" localSheetId="20">'16'!#REF!</definedName>
    <definedName name="_ftnref8" localSheetId="21">'17'!#REF!</definedName>
    <definedName name="_ftnref8" localSheetId="22">'18'!#REF!</definedName>
    <definedName name="_ftnref8" localSheetId="23">'19'!#REF!</definedName>
    <definedName name="_ftnref8" localSheetId="4">'2'!#REF!</definedName>
    <definedName name="_ftnref8" localSheetId="24">'20'!#REF!</definedName>
    <definedName name="_ftnref8" localSheetId="25">'21'!#REF!</definedName>
    <definedName name="_ftnref8" localSheetId="26">'21.'!#REF!</definedName>
    <definedName name="_ftnref8" localSheetId="27">'22'!#REF!</definedName>
    <definedName name="_ftnref8" localSheetId="28">'23'!#REF!</definedName>
    <definedName name="_ftnref8" localSheetId="29">'24'!#REF!</definedName>
    <definedName name="_ftnref8" localSheetId="30">'25'!#REF!</definedName>
    <definedName name="_ftnref8" localSheetId="31">'26'!#REF!</definedName>
    <definedName name="_ftnref8" localSheetId="32">'27'!#REF!</definedName>
    <definedName name="_ftnref8" localSheetId="7">'3'!#REF!</definedName>
    <definedName name="_ftnref8" localSheetId="8">'4'!#REF!</definedName>
    <definedName name="_ftnref8" localSheetId="9">'5'!#REF!</definedName>
    <definedName name="_ftnref8" localSheetId="13">'9'!#REF!</definedName>
    <definedName name="_ftnref8" localSheetId="1">جامع!#REF!</definedName>
    <definedName name="_ftnref8" localSheetId="0">سربرگ!#REF!</definedName>
    <definedName name="_ftnref9" localSheetId="3">'1'!#REF!</definedName>
    <definedName name="_ftnref9" localSheetId="14">'10'!#REF!</definedName>
    <definedName name="_ftnref9" localSheetId="15">'11'!#REF!</definedName>
    <definedName name="_ftnref9" localSheetId="16">'12'!#REF!</definedName>
    <definedName name="_ftnref9" localSheetId="17">'13'!#REF!</definedName>
    <definedName name="_ftnref9" localSheetId="18">'14'!#REF!</definedName>
    <definedName name="_ftnref9" localSheetId="19">'15'!#REF!</definedName>
    <definedName name="_ftnref9" localSheetId="20">'16'!#REF!</definedName>
    <definedName name="_ftnref9" localSheetId="21">'17'!#REF!</definedName>
    <definedName name="_ftnref9" localSheetId="22">'18'!#REF!</definedName>
    <definedName name="_ftnref9" localSheetId="23">'19'!#REF!</definedName>
    <definedName name="_ftnref9" localSheetId="4">'2'!#REF!</definedName>
    <definedName name="_ftnref9" localSheetId="24">'20'!#REF!</definedName>
    <definedName name="_ftnref9" localSheetId="25">'21'!#REF!</definedName>
    <definedName name="_ftnref9" localSheetId="26">'21.'!#REF!</definedName>
    <definedName name="_ftnref9" localSheetId="27">'22'!#REF!</definedName>
    <definedName name="_ftnref9" localSheetId="28">'23'!#REF!</definedName>
    <definedName name="_ftnref9" localSheetId="29">'24'!#REF!</definedName>
    <definedName name="_ftnref9" localSheetId="30">'25'!#REF!</definedName>
    <definedName name="_ftnref9" localSheetId="31">'26'!#REF!</definedName>
    <definedName name="_ftnref9" localSheetId="32">'27'!#REF!</definedName>
    <definedName name="_ftnref9" localSheetId="7">'3'!#REF!</definedName>
    <definedName name="_ftnref9" localSheetId="8">'4'!#REF!</definedName>
    <definedName name="_ftnref9" localSheetId="9">'5'!#REF!</definedName>
    <definedName name="_ftnref9" localSheetId="13">'9'!#REF!</definedName>
    <definedName name="_ftnref9" localSheetId="1">جامع!#REF!</definedName>
    <definedName name="_ftnref9" localSheetId="0">سربرگ!#REF!</definedName>
    <definedName name="_ذ2798">'[1]25,26,27'!#REF!</definedName>
    <definedName name="com">'[2]صورت گردش وجوه نقد'!#REF!</definedName>
    <definedName name="date1">[2]عناوين!$B$2</definedName>
    <definedName name="date2">[2]عناوين!$B$3</definedName>
    <definedName name="F_101">#REF!</definedName>
    <definedName name="F_102">#REF!</definedName>
    <definedName name="F_103">#REF!</definedName>
    <definedName name="F_104">#REF!</definedName>
    <definedName name="F_105">#REF!</definedName>
    <definedName name="F_106">#REF!</definedName>
    <definedName name="F_107">#REF!</definedName>
    <definedName name="F_108">#REF!</definedName>
    <definedName name="F_109">#REF!</definedName>
    <definedName name="F_110">#REF!</definedName>
    <definedName name="F_111">#REF!</definedName>
    <definedName name="F_112">#REF!</definedName>
    <definedName name="F_113">#REF!</definedName>
    <definedName name="F_114">#REF!</definedName>
    <definedName name="F_115">#REF!</definedName>
    <definedName name="F_116">#REF!</definedName>
    <definedName name="F_117">#REF!</definedName>
    <definedName name="F_118">#REF!</definedName>
    <definedName name="F_119">#REF!</definedName>
    <definedName name="F_120">#REF!</definedName>
    <definedName name="F_121">#REF!</definedName>
    <definedName name="F_122">#REF!</definedName>
    <definedName name="F_123">#REF!</definedName>
    <definedName name="F_124">#REF!</definedName>
    <definedName name="F_125">#REF!</definedName>
    <definedName name="F_126">#REF!</definedName>
    <definedName name="F_127">#REF!</definedName>
    <definedName name="F_201">#REF!</definedName>
    <definedName name="F_202">#REF!</definedName>
    <definedName name="F_301">#REF!</definedName>
    <definedName name="F_302">#REF!</definedName>
    <definedName name="F_303">#REF!</definedName>
    <definedName name="F_304">#REF!</definedName>
    <definedName name="F_305">#REF!</definedName>
    <definedName name="F_306">#REF!</definedName>
    <definedName name="F_307">#REF!</definedName>
    <definedName name="F_308">#REF!</definedName>
    <definedName name="hjk" localSheetId="3">#REF!</definedName>
    <definedName name="hjk" localSheetId="14">#REF!</definedName>
    <definedName name="hjk" localSheetId="15">#REF!</definedName>
    <definedName name="hjk" localSheetId="16">#REF!</definedName>
    <definedName name="hjk" localSheetId="17">#REF!</definedName>
    <definedName name="hjk" localSheetId="18">#REF!</definedName>
    <definedName name="hjk" localSheetId="19">#REF!</definedName>
    <definedName name="hjk" localSheetId="22">#REF!</definedName>
    <definedName name="hjk" localSheetId="24">#REF!</definedName>
    <definedName name="hjk" localSheetId="25">#REF!</definedName>
    <definedName name="hjk" localSheetId="27">#REF!</definedName>
    <definedName name="hjk" localSheetId="29">#REF!</definedName>
    <definedName name="hjk" localSheetId="30">#REF!</definedName>
    <definedName name="hjk" localSheetId="31">#REF!</definedName>
    <definedName name="hjk" localSheetId="6">#REF!</definedName>
    <definedName name="hjk" localSheetId="7">#REF!</definedName>
    <definedName name="hjk" localSheetId="5">#REF!</definedName>
    <definedName name="hjk">#REF!</definedName>
    <definedName name="hyyh" localSheetId="14">#REF!</definedName>
    <definedName name="hyyh" localSheetId="15">#REF!</definedName>
    <definedName name="hyyh" localSheetId="16">#REF!</definedName>
    <definedName name="hyyh" localSheetId="17">#REF!</definedName>
    <definedName name="hyyh" localSheetId="19">#REF!</definedName>
    <definedName name="hyyh" localSheetId="24">#REF!</definedName>
    <definedName name="hyyh" localSheetId="25">#REF!</definedName>
    <definedName name="hyyh" localSheetId="27">#REF!</definedName>
    <definedName name="hyyh">#REF!</definedName>
    <definedName name="m">[3]INCOME!$A$3</definedName>
    <definedName name="MATRIX">#REF!</definedName>
    <definedName name="mt">#REF!</definedName>
    <definedName name="_xlnm.Print_Area" localSheetId="3">'1'!$A$1:$I$22</definedName>
    <definedName name="_xlnm.Print_Area" localSheetId="14">'10'!$A$1:$AF$28</definedName>
    <definedName name="_xlnm.Print_Area" localSheetId="15">'11'!$A$1:$N$63</definedName>
    <definedName name="_xlnm.Print_Area" localSheetId="16">'12'!$A$1:$J$61</definedName>
    <definedName name="_xlnm.Print_Area" localSheetId="17">'13'!$A$1:$I$57</definedName>
    <definedName name="_xlnm.Print_Area" localSheetId="18">'14'!$A$1:$J$49</definedName>
    <definedName name="_xlnm.Print_Area" localSheetId="19">'15'!$A$1:$O$33</definedName>
    <definedName name="_xlnm.Print_Area" localSheetId="20">'16'!$A$1:$J$16</definedName>
    <definedName name="_xlnm.Print_Area" localSheetId="21">'17'!$A$1:$J$44</definedName>
    <definedName name="_xlnm.Print_Area" localSheetId="22">'18'!$A$1:$F$20</definedName>
    <definedName name="_xlnm.Print_Area" localSheetId="23">'19'!$A$1:$N$19</definedName>
    <definedName name="_xlnm.Print_Area" localSheetId="4">'2'!$A$1:$H$37</definedName>
    <definedName name="_xlnm.Print_Area" localSheetId="24">'20'!$A$1:$G$25</definedName>
    <definedName name="_xlnm.Print_Area" localSheetId="25">'21'!$A$1:$K$65</definedName>
    <definedName name="_xlnm.Print_Area" localSheetId="26">'21.'!$A$1:$F$31</definedName>
    <definedName name="_xlnm.Print_Area" localSheetId="27">'22'!$A$1:$I$29</definedName>
    <definedName name="_xlnm.Print_Area" localSheetId="28">'23'!$A$1:$G$48</definedName>
    <definedName name="_xlnm.Print_Area" localSheetId="29">'24'!$A$1:$J$35</definedName>
    <definedName name="_xlnm.Print_Area" localSheetId="30">'25'!$A$1:$J$24</definedName>
    <definedName name="_xlnm.Print_Area" localSheetId="31">'26'!$A$1:$J$27</definedName>
    <definedName name="_xlnm.Print_Area" localSheetId="32">'27'!$A$1:$I$40</definedName>
    <definedName name="_xlnm.Print_Area" localSheetId="6">'270'!$A$1:$I$31</definedName>
    <definedName name="_xlnm.Print_Area" localSheetId="7">'3'!$A$1:$E$35</definedName>
    <definedName name="_xlnm.Print_Area" localSheetId="8">'4'!$A$1:$H$43</definedName>
    <definedName name="_xlnm.Print_Area" localSheetId="9">'5'!$A$1:$H$20</definedName>
    <definedName name="_xlnm.Print_Area" localSheetId="5">'5 (2)'!$A$1:$K$33</definedName>
    <definedName name="_xlnm.Print_Area" localSheetId="10">'6'!$A$1:$E$28</definedName>
    <definedName name="_xlnm.Print_Area" localSheetId="11">'7'!$A$1:$E$29</definedName>
    <definedName name="_xlnm.Print_Area" localSheetId="12">'8'!$A$1:$E$13</definedName>
    <definedName name="_xlnm.Print_Area" localSheetId="13">'9'!$A$1:$W$28</definedName>
    <definedName name="_xlnm.Print_Area" localSheetId="2">'تراز 1399'!$A$1:$P$922</definedName>
    <definedName name="اندوخته">#REF!</definedName>
    <definedName name="بدهكار" localSheetId="6">'[4]تراز آزمايشي'!$K$3:$K$10315</definedName>
    <definedName name="بدهكار" localSheetId="5">'[4]تراز آزمايشي'!$K$3:$K$10315</definedName>
    <definedName name="بدهكار">'[5]تراز آزمايشي'!$K$3:$K$10315</definedName>
    <definedName name="بستانكار" localSheetId="6">'[4]تراز آزمايشي'!$L$3:$L$10315</definedName>
    <definedName name="بستانكار" localSheetId="5">'[4]تراز آزمايشي'!$L$3:$L$10315</definedName>
    <definedName name="بستانكار">'[5]تراز آزمايشي'!$L$3:$L$10315</definedName>
    <definedName name="درآمد">#REF!</definedName>
    <definedName name="س">#REF!</definedName>
    <definedName name="سسس">#REF!</definedName>
    <definedName name="سود">#REF!</definedName>
    <definedName name="سهام">#REF!</definedName>
    <definedName name="سهم">#REF!</definedName>
    <definedName name="كد3رقمي" localSheetId="6">'[6]تراز آزمايشي'!$P$3:$P$10315</definedName>
    <definedName name="كد3رقمي" localSheetId="5">'[6]تراز آزمايشي'!$P$3:$P$10315</definedName>
    <definedName name="كد3رقمي">'[7]تراز آزمايشي'!$P$3:$P$10315</definedName>
    <definedName name="كداصلي" localSheetId="6">'[4]تراز آزمايشي'!$M$3:$M$10315</definedName>
    <definedName name="كداصلي" localSheetId="5">'[4]تراز آزمايشي'!$M$3:$M$10315</definedName>
    <definedName name="كداصلي">'[5]تراز آزمايشي'!$M$3:$M$10315</definedName>
    <definedName name="كدكل" localSheetId="6">'[6]تراز آزمايشي'!$C$3:$C$5260</definedName>
    <definedName name="كدكل" localSheetId="5">'[6]تراز آزمايشي'!$C$3:$C$5260</definedName>
    <definedName name="كدكل">'[7]تراز آزمايشي'!$C$3:$C$5260</definedName>
    <definedName name="منطقهLOOKUP" localSheetId="6">'[6]تراز آزمايشي'!$A$3:$H$10315</definedName>
    <definedName name="منطقهLOOKUP" localSheetId="5">'[6]تراز آزمايشي'!$A$3:$H$10315</definedName>
    <definedName name="منطقهLOOKUP">'[7]تراز آزمايشي'!$A$3:$H$10315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W8" i="91" l="1"/>
  <c r="AD8" i="91"/>
  <c r="I13" i="12"/>
  <c r="I11" i="12"/>
  <c r="K12" i="12" l="1"/>
  <c r="T9" i="33"/>
  <c r="K13" i="88"/>
  <c r="K12" i="88"/>
  <c r="K11" i="88"/>
  <c r="K10" i="88"/>
  <c r="K9" i="88"/>
  <c r="K8" i="88"/>
  <c r="X9" i="33"/>
  <c r="X18" i="33" l="1"/>
  <c r="D20" i="12"/>
  <c r="M60" i="115" l="1"/>
  <c r="K59" i="115"/>
  <c r="K58" i="115"/>
  <c r="K57" i="115"/>
  <c r="K56" i="115"/>
  <c r="K55" i="115"/>
  <c r="K54" i="115"/>
  <c r="K53" i="115"/>
  <c r="K52" i="115"/>
  <c r="E60" i="115"/>
  <c r="G60" i="115"/>
  <c r="I60" i="115"/>
  <c r="C59" i="115"/>
  <c r="C58" i="115"/>
  <c r="C56" i="115"/>
  <c r="C55" i="115"/>
  <c r="C54" i="115"/>
  <c r="C44" i="115"/>
  <c r="C34" i="115"/>
  <c r="C25" i="115"/>
  <c r="A3" i="115"/>
  <c r="A2" i="115"/>
  <c r="A1" i="115"/>
  <c r="G26" i="86"/>
  <c r="G27" i="86"/>
  <c r="G28" i="86"/>
  <c r="G29" i="86"/>
  <c r="G30" i="86"/>
  <c r="G31" i="86"/>
  <c r="G32" i="86"/>
  <c r="G33" i="86"/>
  <c r="O16" i="114"/>
  <c r="Q15" i="114"/>
  <c r="M15" i="114"/>
  <c r="P15" i="114" s="1"/>
  <c r="I15" i="114"/>
  <c r="G15" i="114"/>
  <c r="Q14" i="114"/>
  <c r="M14" i="114"/>
  <c r="P14" i="114" s="1"/>
  <c r="E14" i="114"/>
  <c r="Q13" i="114"/>
  <c r="P13" i="114"/>
  <c r="N13" i="114"/>
  <c r="N16" i="114" s="1"/>
  <c r="E13" i="114"/>
  <c r="E15" i="114" s="1"/>
  <c r="G12" i="114"/>
  <c r="Q11" i="114"/>
  <c r="M11" i="114"/>
  <c r="P11" i="114" s="1"/>
  <c r="Q10" i="114"/>
  <c r="S10" i="114" s="1"/>
  <c r="E10" i="114"/>
  <c r="E11" i="114" s="1"/>
  <c r="Q9" i="114"/>
  <c r="O9" i="114"/>
  <c r="N9" i="114"/>
  <c r="M9" i="114"/>
  <c r="M12" i="114" s="1"/>
  <c r="G9" i="114"/>
  <c r="Q8" i="114"/>
  <c r="O8" i="114"/>
  <c r="N8" i="114"/>
  <c r="I8" i="114"/>
  <c r="I11" i="114" s="1"/>
  <c r="I16" i="114" s="1"/>
  <c r="G8" i="114"/>
  <c r="A3" i="114"/>
  <c r="A2" i="114"/>
  <c r="G17" i="109"/>
  <c r="O29" i="103"/>
  <c r="H14" i="108"/>
  <c r="G22" i="108"/>
  <c r="E15" i="108"/>
  <c r="E22" i="108" s="1"/>
  <c r="G15" i="108"/>
  <c r="I15" i="108"/>
  <c r="I22" i="108" s="1"/>
  <c r="G62" i="94"/>
  <c r="G64" i="109"/>
  <c r="Q31" i="94"/>
  <c r="Q31" i="103"/>
  <c r="Q31" i="49"/>
  <c r="O29" i="94"/>
  <c r="O29" i="49"/>
  <c r="O31" i="109"/>
  <c r="P9" i="114" l="1"/>
  <c r="G34" i="86"/>
  <c r="P8" i="114"/>
  <c r="E16" i="114"/>
  <c r="C60" i="115"/>
  <c r="K60" i="115"/>
  <c r="G11" i="114"/>
  <c r="G16" i="114" s="1"/>
  <c r="Q12" i="114"/>
  <c r="S9" i="114"/>
  <c r="S14" i="114"/>
  <c r="S15" i="114"/>
  <c r="S11" i="114"/>
  <c r="Q16" i="114"/>
  <c r="O12" i="114"/>
  <c r="O17" i="114" s="1"/>
  <c r="I17" i="114" s="1"/>
  <c r="M16" i="114"/>
  <c r="M17" i="114" s="1"/>
  <c r="E17" i="114" s="1"/>
  <c r="P12" i="114"/>
  <c r="S8" i="114"/>
  <c r="N12" i="114"/>
  <c r="N17" i="114" s="1"/>
  <c r="G17" i="114" s="1"/>
  <c r="F15" i="114"/>
  <c r="S13" i="114"/>
  <c r="P16" i="114"/>
  <c r="S12" i="114" l="1"/>
  <c r="S16" i="114"/>
  <c r="P17" i="114"/>
  <c r="H11" i="33"/>
  <c r="H10" i="33"/>
  <c r="G29" i="87" l="1"/>
  <c r="G29" i="97"/>
  <c r="G29" i="14"/>
  <c r="G29" i="69"/>
  <c r="G29" i="70"/>
  <c r="G29" i="95"/>
  <c r="G29" i="33"/>
  <c r="H29" i="91"/>
  <c r="G30" i="90"/>
  <c r="G28" i="98"/>
  <c r="G30" i="88"/>
  <c r="G29" i="92"/>
  <c r="G29" i="43"/>
  <c r="G31" i="108"/>
  <c r="G29" i="100"/>
  <c r="G29" i="45"/>
  <c r="G39" i="86"/>
  <c r="G29" i="64"/>
  <c r="E30" i="64"/>
  <c r="D30" i="64"/>
  <c r="J24" i="64"/>
  <c r="K24" i="64" s="1"/>
  <c r="J25" i="64"/>
  <c r="K25" i="64" s="1"/>
  <c r="J26" i="64"/>
  <c r="K26" i="64" s="1"/>
  <c r="J27" i="64"/>
  <c r="K27" i="64" s="1"/>
  <c r="J28" i="64"/>
  <c r="K28" i="64" s="1"/>
  <c r="J23" i="64"/>
  <c r="K23" i="64" s="1"/>
  <c r="N10" i="64"/>
  <c r="N11" i="64"/>
  <c r="N12" i="64"/>
  <c r="N13" i="64"/>
  <c r="N14" i="64"/>
  <c r="N9" i="64"/>
  <c r="O10" i="64"/>
  <c r="O11" i="64"/>
  <c r="O12" i="64"/>
  <c r="O13" i="64"/>
  <c r="O14" i="64"/>
  <c r="O15" i="64"/>
  <c r="N16" i="64"/>
  <c r="O9" i="64"/>
  <c r="F26" i="112" l="1"/>
  <c r="J27" i="112"/>
  <c r="H27" i="112"/>
  <c r="J20" i="112"/>
  <c r="H20" i="112"/>
  <c r="J10" i="112"/>
  <c r="J12" i="112" s="1"/>
  <c r="J28" i="112" s="1"/>
  <c r="J31" i="112" s="1"/>
  <c r="J34" i="112" s="1"/>
  <c r="H10" i="112"/>
  <c r="H12" i="112" s="1"/>
  <c r="H28" i="112" s="1"/>
  <c r="H31" i="112" s="1"/>
  <c r="H34" i="112" s="1"/>
  <c r="B4" i="112"/>
  <c r="B1" i="112"/>
  <c r="H39" i="111"/>
  <c r="F39" i="111"/>
  <c r="H29" i="111"/>
  <c r="F29" i="111"/>
  <c r="K27" i="111"/>
  <c r="K28" i="111" s="1"/>
  <c r="H20" i="111"/>
  <c r="H19" i="111"/>
  <c r="H18" i="111"/>
  <c r="F12" i="111"/>
  <c r="F11" i="111"/>
  <c r="H9" i="111"/>
  <c r="F9" i="111"/>
  <c r="B4" i="111"/>
  <c r="B3" i="111"/>
  <c r="B2" i="111"/>
  <c r="B1" i="111"/>
  <c r="H21" i="111" l="1"/>
  <c r="J21" i="112"/>
  <c r="F21" i="111"/>
  <c r="F30" i="111" s="1"/>
  <c r="H21" i="112"/>
  <c r="H30" i="111"/>
  <c r="L27" i="111"/>
  <c r="L28" i="111" l="1"/>
  <c r="Q766" i="107" l="1"/>
  <c r="Q924" i="107" s="1"/>
  <c r="Q764" i="107"/>
  <c r="Q765" i="107" s="1"/>
  <c r="Q702" i="107"/>
  <c r="Q703" i="107" s="1"/>
  <c r="Q705" i="107" s="1"/>
  <c r="Q714" i="107"/>
  <c r="Q715" i="107" s="1"/>
  <c r="Q739" i="107"/>
  <c r="Q740" i="107" s="1"/>
  <c r="Q695" i="107"/>
  <c r="Q655" i="107"/>
  <c r="Q923" i="107" s="1"/>
  <c r="Q653" i="107" l="1"/>
  <c r="Q654" i="107" s="1"/>
  <c r="Q757" i="107"/>
  <c r="G14" i="110" l="1"/>
  <c r="O14" i="110" s="1"/>
  <c r="G13" i="110"/>
  <c r="O13" i="110" s="1"/>
  <c r="G12" i="110"/>
  <c r="O12" i="110" s="1"/>
  <c r="G11" i="110"/>
  <c r="O11" i="110" s="1"/>
  <c r="G10" i="110"/>
  <c r="A3" i="110"/>
  <c r="A2" i="110"/>
  <c r="A1" i="110"/>
  <c r="A1" i="114" s="1"/>
  <c r="G15" i="110" l="1"/>
  <c r="D14" i="49"/>
  <c r="D13" i="49"/>
  <c r="O10" i="110"/>
  <c r="M26" i="103" l="1"/>
  <c r="M28" i="103" s="1"/>
  <c r="N64" i="109"/>
  <c r="L63" i="109"/>
  <c r="R63" i="109" s="1"/>
  <c r="L62" i="109"/>
  <c r="L61" i="109"/>
  <c r="R61" i="109" s="1"/>
  <c r="L60" i="109"/>
  <c r="R60" i="109" s="1"/>
  <c r="L59" i="109"/>
  <c r="R59" i="109" s="1"/>
  <c r="L58" i="109"/>
  <c r="L57" i="109"/>
  <c r="R57" i="109" s="1"/>
  <c r="L56" i="109"/>
  <c r="R56" i="109" s="1"/>
  <c r="L55" i="109"/>
  <c r="R55" i="109" s="1"/>
  <c r="L54" i="109"/>
  <c r="R54" i="109" s="1"/>
  <c r="L53" i="109"/>
  <c r="R53" i="109" s="1"/>
  <c r="L52" i="109"/>
  <c r="R52" i="109" s="1"/>
  <c r="L51" i="109"/>
  <c r="R51" i="109" s="1"/>
  <c r="L50" i="109"/>
  <c r="L49" i="109"/>
  <c r="R49" i="109" s="1"/>
  <c r="L48" i="109"/>
  <c r="R48" i="109" s="1"/>
  <c r="L47" i="109"/>
  <c r="R47" i="109" s="1"/>
  <c r="L46" i="109"/>
  <c r="R46" i="109" s="1"/>
  <c r="L45" i="109"/>
  <c r="R45" i="109" s="1"/>
  <c r="L44" i="109"/>
  <c r="R44" i="109" s="1"/>
  <c r="L43" i="109"/>
  <c r="R43" i="109" s="1"/>
  <c r="L42" i="109"/>
  <c r="R42" i="109" s="1"/>
  <c r="L41" i="109"/>
  <c r="R41" i="109" s="1"/>
  <c r="L40" i="109"/>
  <c r="R40" i="109" s="1"/>
  <c r="L39" i="109"/>
  <c r="R39" i="109" s="1"/>
  <c r="L38" i="109"/>
  <c r="L37" i="109"/>
  <c r="R37" i="109" s="1"/>
  <c r="L36" i="109"/>
  <c r="R36" i="109" s="1"/>
  <c r="L35" i="109"/>
  <c r="R35" i="109" s="1"/>
  <c r="L34" i="109"/>
  <c r="L33" i="109"/>
  <c r="R33" i="109" s="1"/>
  <c r="L32" i="109"/>
  <c r="R32" i="109" s="1"/>
  <c r="L31" i="109"/>
  <c r="R31" i="109" s="1"/>
  <c r="L30" i="109"/>
  <c r="R30" i="109" s="1"/>
  <c r="L29" i="109"/>
  <c r="L28" i="109"/>
  <c r="R28" i="109" s="1"/>
  <c r="L27" i="109"/>
  <c r="R27" i="109" s="1"/>
  <c r="L26" i="109"/>
  <c r="L25" i="109"/>
  <c r="R25" i="109" s="1"/>
  <c r="L24" i="109"/>
  <c r="R24" i="109" s="1"/>
  <c r="L23" i="109"/>
  <c r="R23" i="109" s="1"/>
  <c r="O63" i="109"/>
  <c r="O62" i="109"/>
  <c r="O61" i="109"/>
  <c r="O60" i="109"/>
  <c r="O59" i="109"/>
  <c r="O58" i="109"/>
  <c r="O57" i="109"/>
  <c r="O56" i="109"/>
  <c r="O55" i="109"/>
  <c r="O54" i="109"/>
  <c r="O53" i="109"/>
  <c r="O52" i="109"/>
  <c r="O51" i="109"/>
  <c r="O50" i="109"/>
  <c r="O49" i="109"/>
  <c r="O48" i="109"/>
  <c r="O47" i="109"/>
  <c r="O46" i="109"/>
  <c r="O45" i="109"/>
  <c r="O44" i="109"/>
  <c r="O43" i="109"/>
  <c r="O42" i="109"/>
  <c r="O41" i="109"/>
  <c r="O40" i="109"/>
  <c r="O39" i="109"/>
  <c r="O38" i="109"/>
  <c r="O37" i="109"/>
  <c r="O36" i="109"/>
  <c r="O35" i="109"/>
  <c r="O34" i="109"/>
  <c r="O33" i="109"/>
  <c r="O32" i="109"/>
  <c r="Q33" i="109" s="1"/>
  <c r="O30" i="109"/>
  <c r="O29" i="109"/>
  <c r="O28" i="109"/>
  <c r="O27" i="109"/>
  <c r="O26" i="109"/>
  <c r="O25" i="109"/>
  <c r="O24" i="109"/>
  <c r="O23" i="109"/>
  <c r="R62" i="109"/>
  <c r="R58" i="109"/>
  <c r="R50" i="109"/>
  <c r="R38" i="109"/>
  <c r="R34" i="109"/>
  <c r="R29" i="109"/>
  <c r="R26" i="109"/>
  <c r="I64" i="109"/>
  <c r="J64" i="109"/>
  <c r="E15" i="109"/>
  <c r="G14" i="109"/>
  <c r="E14" i="109"/>
  <c r="A3" i="109"/>
  <c r="A2" i="109"/>
  <c r="A1" i="109"/>
  <c r="G18" i="109" l="1"/>
  <c r="G7" i="109" s="1"/>
  <c r="F23" i="112"/>
  <c r="E17" i="109"/>
  <c r="L64" i="109"/>
  <c r="L14" i="109"/>
  <c r="O64" i="109"/>
  <c r="R64" i="109"/>
  <c r="D10" i="94"/>
  <c r="E10" i="103" l="1"/>
  <c r="E17" i="103"/>
  <c r="E18" i="109"/>
  <c r="E7" i="109" s="1"/>
  <c r="F24" i="112" s="1"/>
  <c r="F27" i="112" s="1"/>
  <c r="L7" i="109"/>
  <c r="L15" i="109"/>
  <c r="I24" i="8"/>
  <c r="H24" i="49"/>
  <c r="R745" i="107" l="1"/>
  <c r="R742" i="107"/>
  <c r="R728" i="107"/>
  <c r="R706" i="107"/>
  <c r="Q748" i="107"/>
  <c r="Q743" i="107"/>
  <c r="Q730" i="107"/>
  <c r="Q722" i="107"/>
  <c r="Q697" i="107"/>
  <c r="Z13" i="91"/>
  <c r="AC13" i="91" s="1"/>
  <c r="Q749" i="107" l="1"/>
  <c r="R749" i="107"/>
  <c r="F47" i="49"/>
  <c r="D31" i="49"/>
  <c r="D45" i="49"/>
  <c r="D46" i="49"/>
  <c r="D44" i="49"/>
  <c r="D43" i="49"/>
  <c r="D42" i="49"/>
  <c r="D41" i="49"/>
  <c r="D8" i="100"/>
  <c r="D33" i="108"/>
  <c r="D34" i="108"/>
  <c r="D35" i="108"/>
  <c r="D36" i="108"/>
  <c r="D37" i="108"/>
  <c r="D38" i="108"/>
  <c r="F39" i="108"/>
  <c r="AB20" i="91"/>
  <c r="Z18" i="91"/>
  <c r="AA19" i="91"/>
  <c r="AC19" i="91" s="1"/>
  <c r="Z16" i="91"/>
  <c r="Z10" i="91"/>
  <c r="AC10" i="91" s="1"/>
  <c r="U20" i="91"/>
  <c r="M20" i="91"/>
  <c r="K20" i="91"/>
  <c r="I20" i="91"/>
  <c r="E20" i="91"/>
  <c r="C20" i="91"/>
  <c r="G19" i="91"/>
  <c r="O19" i="91"/>
  <c r="Q19" i="91"/>
  <c r="X19" i="91" s="1"/>
  <c r="P19" i="91"/>
  <c r="W19" i="91" s="1"/>
  <c r="V19" i="91"/>
  <c r="Q598" i="107"/>
  <c r="Q597" i="107"/>
  <c r="Q595" i="107"/>
  <c r="Q594" i="107"/>
  <c r="Q582" i="107"/>
  <c r="Q583" i="107" s="1"/>
  <c r="Q778" i="107"/>
  <c r="Q776" i="107"/>
  <c r="Q775" i="107"/>
  <c r="D39" i="108" l="1"/>
  <c r="AC16" i="91"/>
  <c r="Q599" i="107"/>
  <c r="AE19" i="91"/>
  <c r="R19" i="91"/>
  <c r="AD19" i="91"/>
  <c r="Y19" i="91"/>
  <c r="Q777" i="107"/>
  <c r="Q779" i="107" s="1"/>
  <c r="Q781" i="107" s="1"/>
  <c r="Q596" i="107"/>
  <c r="D18" i="108"/>
  <c r="H18" i="108" s="1"/>
  <c r="AF19" i="91" l="1"/>
  <c r="Q600" i="107"/>
  <c r="Q588" i="107"/>
  <c r="AA9" i="91"/>
  <c r="AA20" i="91" s="1"/>
  <c r="D13" i="92"/>
  <c r="J13" i="92" s="1"/>
  <c r="D17" i="111" s="1"/>
  <c r="N18" i="33"/>
  <c r="J18" i="33" s="1"/>
  <c r="L17" i="33"/>
  <c r="P18" i="33" l="1"/>
  <c r="V18" i="33" s="1"/>
  <c r="E9" i="103"/>
  <c r="E11" i="103" l="1"/>
  <c r="F21" i="108"/>
  <c r="D20" i="108"/>
  <c r="H20" i="108" s="1"/>
  <c r="J19" i="108"/>
  <c r="D19" i="108"/>
  <c r="H19" i="108" s="1"/>
  <c r="J17" i="108"/>
  <c r="J13" i="108"/>
  <c r="J15" i="108" s="1"/>
  <c r="F13" i="108"/>
  <c r="F15" i="108" s="1"/>
  <c r="F22" i="108" s="1"/>
  <c r="D12" i="108"/>
  <c r="D11" i="108"/>
  <c r="H11" i="108" s="1"/>
  <c r="D10" i="108"/>
  <c r="H10" i="108" s="1"/>
  <c r="D9" i="108"/>
  <c r="A3" i="108"/>
  <c r="A2" i="108"/>
  <c r="A1" i="108"/>
  <c r="B11" i="97"/>
  <c r="E23" i="103"/>
  <c r="E22" i="103"/>
  <c r="G23" i="103"/>
  <c r="G22" i="103"/>
  <c r="E21" i="88"/>
  <c r="N14" i="33"/>
  <c r="Z23" i="91"/>
  <c r="Z22" i="91"/>
  <c r="Z8" i="91"/>
  <c r="J22" i="103" l="1"/>
  <c r="D19" i="111"/>
  <c r="F30" i="112"/>
  <c r="AC22" i="91"/>
  <c r="F19" i="112"/>
  <c r="D14" i="111"/>
  <c r="H12" i="108"/>
  <c r="L12" i="108"/>
  <c r="D13" i="108"/>
  <c r="D15" i="108" s="1"/>
  <c r="J21" i="108"/>
  <c r="H9" i="108"/>
  <c r="H13" i="108" s="1"/>
  <c r="D35" i="64"/>
  <c r="D36" i="64"/>
  <c r="G18" i="86"/>
  <c r="G17" i="86"/>
  <c r="G16" i="86"/>
  <c r="G15" i="86"/>
  <c r="G14" i="86"/>
  <c r="D20" i="49"/>
  <c r="D19" i="49"/>
  <c r="D15" i="49"/>
  <c r="D17" i="49"/>
  <c r="D16" i="49"/>
  <c r="D8" i="49"/>
  <c r="E16" i="103"/>
  <c r="G17" i="103"/>
  <c r="G16" i="103"/>
  <c r="G9" i="103"/>
  <c r="G11" i="103" s="1"/>
  <c r="D22" i="94"/>
  <c r="D21" i="94"/>
  <c r="D20" i="94"/>
  <c r="D19" i="94"/>
  <c r="D18" i="94"/>
  <c r="D17" i="94"/>
  <c r="D12" i="100"/>
  <c r="D11" i="100"/>
  <c r="D10" i="100"/>
  <c r="D9" i="100"/>
  <c r="D17" i="108"/>
  <c r="D21" i="108" s="1"/>
  <c r="D10" i="43"/>
  <c r="D9" i="43"/>
  <c r="D8" i="43"/>
  <c r="L29" i="92"/>
  <c r="L28" i="92"/>
  <c r="H9" i="92"/>
  <c r="D9" i="92"/>
  <c r="E12" i="88"/>
  <c r="E11" i="88"/>
  <c r="E9" i="88"/>
  <c r="E8" i="88"/>
  <c r="H15" i="108" l="1"/>
  <c r="D22" i="108"/>
  <c r="J22" i="108"/>
  <c r="F17" i="8" s="1"/>
  <c r="D21" i="111"/>
  <c r="H17" i="108"/>
  <c r="H21" i="108"/>
  <c r="E18" i="103"/>
  <c r="G18" i="103"/>
  <c r="N11" i="33"/>
  <c r="P11" i="33" s="1"/>
  <c r="V11" i="33" s="1"/>
  <c r="N8" i="33"/>
  <c r="P8" i="33" s="1"/>
  <c r="L10" i="33"/>
  <c r="L7" i="33"/>
  <c r="B10" i="33"/>
  <c r="B7" i="33"/>
  <c r="D29" i="12"/>
  <c r="G29" i="12" s="1"/>
  <c r="P10" i="33" l="1"/>
  <c r="H22" i="108"/>
  <c r="D17" i="8" s="1"/>
  <c r="D24" i="111" s="1"/>
  <c r="K24" i="88"/>
  <c r="D12" i="12" l="1"/>
  <c r="C24" i="88"/>
  <c r="L24" i="88" s="1"/>
  <c r="C21" i="88"/>
  <c r="I12" i="12" l="1"/>
  <c r="E22" i="88"/>
  <c r="F9" i="33" l="1"/>
  <c r="F12" i="33" s="1"/>
  <c r="I14" i="8" l="1"/>
  <c r="F29" i="12" l="1"/>
  <c r="F19" i="12"/>
  <c r="H19" i="12" s="1"/>
  <c r="F15" i="12"/>
  <c r="P15" i="33"/>
  <c r="V15" i="33" s="1"/>
  <c r="F12" i="12"/>
  <c r="J12" i="12" s="1"/>
  <c r="F14" i="12"/>
  <c r="E11" i="97"/>
  <c r="D23" i="12" l="1"/>
  <c r="D15" i="12"/>
  <c r="AC18" i="91"/>
  <c r="AC9" i="91"/>
  <c r="F10" i="94" l="1"/>
  <c r="F22" i="49"/>
  <c r="D40" i="49"/>
  <c r="D39" i="49"/>
  <c r="D38" i="49"/>
  <c r="D37" i="49"/>
  <c r="D36" i="49"/>
  <c r="D34" i="49"/>
  <c r="D35" i="49"/>
  <c r="D33" i="49"/>
  <c r="D30" i="49"/>
  <c r="D47" i="49" l="1"/>
  <c r="AB24" i="91"/>
  <c r="D37" i="64"/>
  <c r="G19" i="86"/>
  <c r="AC23" i="91"/>
  <c r="AA24" i="91" l="1"/>
  <c r="A3" i="103" l="1"/>
  <c r="A2" i="103"/>
  <c r="A1" i="103"/>
  <c r="E24" i="103" l="1"/>
  <c r="E8" i="109" s="1"/>
  <c r="G24" i="103"/>
  <c r="G8" i="109" l="1"/>
  <c r="F27" i="12" s="1"/>
  <c r="G62" i="103"/>
  <c r="E9" i="109"/>
  <c r="D29" i="8" s="1"/>
  <c r="G29" i="8" s="1"/>
  <c r="L8" i="109"/>
  <c r="G9" i="109"/>
  <c r="F29" i="8" s="1"/>
  <c r="AC8" i="91"/>
  <c r="F22" i="94"/>
  <c r="F21" i="94"/>
  <c r="F20" i="94"/>
  <c r="F19" i="94"/>
  <c r="F18" i="94"/>
  <c r="I15" i="45"/>
  <c r="K10" i="45" s="1"/>
  <c r="M14" i="45"/>
  <c r="M13" i="45"/>
  <c r="M12" i="45"/>
  <c r="M11" i="45"/>
  <c r="M10" i="45"/>
  <c r="P6" i="45"/>
  <c r="K12" i="45" l="1"/>
  <c r="F23" i="94"/>
  <c r="K14" i="45"/>
  <c r="M15" i="45"/>
  <c r="K11" i="45"/>
  <c r="K13" i="45"/>
  <c r="F10" i="43"/>
  <c r="I42" i="88"/>
  <c r="G10" i="88" s="1"/>
  <c r="L41" i="88"/>
  <c r="K41" i="88"/>
  <c r="L40" i="88"/>
  <c r="K40" i="88"/>
  <c r="L39" i="88"/>
  <c r="L38" i="88"/>
  <c r="L37" i="88"/>
  <c r="K39" i="88"/>
  <c r="K38" i="88"/>
  <c r="K37" i="88"/>
  <c r="E35" i="88"/>
  <c r="K33" i="88"/>
  <c r="K32" i="88"/>
  <c r="K31" i="88"/>
  <c r="K30" i="88"/>
  <c r="L33" i="88"/>
  <c r="L32" i="88"/>
  <c r="L31" i="88"/>
  <c r="L30" i="88"/>
  <c r="K29" i="88"/>
  <c r="L29" i="88"/>
  <c r="L28" i="88"/>
  <c r="K28" i="88"/>
  <c r="K25" i="88"/>
  <c r="L25" i="88"/>
  <c r="C23" i="88"/>
  <c r="C22" i="88"/>
  <c r="K15" i="45" l="1"/>
  <c r="E23" i="88"/>
  <c r="L23" i="88" s="1"/>
  <c r="L22" i="88"/>
  <c r="K21" i="88"/>
  <c r="C34" i="88"/>
  <c r="L34" i="88" s="1"/>
  <c r="C27" i="88"/>
  <c r="L27" i="88" s="1"/>
  <c r="C36" i="88"/>
  <c r="L36" i="88" s="1"/>
  <c r="C26" i="88"/>
  <c r="L26" i="88" s="1"/>
  <c r="G8" i="88"/>
  <c r="G13" i="88"/>
  <c r="G12" i="88"/>
  <c r="G11" i="88"/>
  <c r="G9" i="88"/>
  <c r="G14" i="88" l="1"/>
  <c r="E42" i="88"/>
  <c r="M41" i="88" s="1"/>
  <c r="L21" i="88"/>
  <c r="P14" i="33"/>
  <c r="V14" i="33" s="1"/>
  <c r="F16" i="33"/>
  <c r="F19" i="33" s="1"/>
  <c r="D16" i="33"/>
  <c r="D19" i="33" s="1"/>
  <c r="D9" i="33"/>
  <c r="D12" i="33" s="1"/>
  <c r="J12" i="92"/>
  <c r="J8" i="92"/>
  <c r="H10" i="92"/>
  <c r="H16" i="92"/>
  <c r="F16" i="92"/>
  <c r="H14" i="92"/>
  <c r="F14" i="92"/>
  <c r="F10" i="92"/>
  <c r="F8" i="94"/>
  <c r="F9" i="94" s="1"/>
  <c r="F11" i="94" s="1"/>
  <c r="F28" i="8" s="1"/>
  <c r="F11" i="43"/>
  <c r="F13" i="100"/>
  <c r="F18" i="8" s="1"/>
  <c r="F29" i="112" s="1"/>
  <c r="A3" i="100"/>
  <c r="A2" i="100"/>
  <c r="A1" i="100"/>
  <c r="E10" i="88" l="1"/>
  <c r="E14" i="88" s="1"/>
  <c r="F15" i="92"/>
  <c r="J14" i="92"/>
  <c r="J16" i="92"/>
  <c r="F10" i="8" s="1"/>
  <c r="P17" i="33"/>
  <c r="V17" i="33" s="1"/>
  <c r="D21" i="33"/>
  <c r="H15" i="92"/>
  <c r="J9" i="92"/>
  <c r="D14" i="12" s="1"/>
  <c r="D16" i="12" s="1"/>
  <c r="D11" i="43"/>
  <c r="F21" i="33"/>
  <c r="D13" i="100"/>
  <c r="D18" i="8" s="1"/>
  <c r="I24" i="12" s="1"/>
  <c r="J10" i="92" l="1"/>
  <c r="J15" i="92" s="1"/>
  <c r="D10" i="8" s="1"/>
  <c r="I10" i="8" s="1"/>
  <c r="F20" i="33"/>
  <c r="H16" i="33"/>
  <c r="H19" i="33" s="1"/>
  <c r="P7" i="33"/>
  <c r="T10" i="91"/>
  <c r="D20" i="33" l="1"/>
  <c r="S16" i="91"/>
  <c r="S12" i="91" l="1"/>
  <c r="S20" i="91" s="1"/>
  <c r="A3" i="98" l="1"/>
  <c r="A2" i="98"/>
  <c r="A1" i="98"/>
  <c r="F30" i="12"/>
  <c r="S23" i="91" l="1"/>
  <c r="D14" i="92"/>
  <c r="D10" i="92"/>
  <c r="W23" i="91" l="1"/>
  <c r="W9" i="91"/>
  <c r="AD9" i="91" s="1"/>
  <c r="X15" i="91"/>
  <c r="X16" i="91"/>
  <c r="X14" i="91"/>
  <c r="X18" i="91"/>
  <c r="AE18" i="91" s="1"/>
  <c r="X12" i="91"/>
  <c r="AE12" i="91" s="1"/>
  <c r="V23" i="91"/>
  <c r="V22" i="91"/>
  <c r="W22" i="91" s="1"/>
  <c r="V15" i="91"/>
  <c r="V10" i="91"/>
  <c r="V8" i="91"/>
  <c r="V17" i="91"/>
  <c r="V14" i="91"/>
  <c r="V18" i="91"/>
  <c r="V9" i="91"/>
  <c r="V12" i="91"/>
  <c r="K23" i="88"/>
  <c r="K22" i="88"/>
  <c r="I26" i="8"/>
  <c r="I27" i="8"/>
  <c r="I31" i="8"/>
  <c r="I16" i="8"/>
  <c r="I21" i="8"/>
  <c r="I22" i="8"/>
  <c r="D10" i="97" l="1"/>
  <c r="D12" i="97" s="1"/>
  <c r="T10" i="33" l="1"/>
  <c r="E9" i="97"/>
  <c r="E8" i="97"/>
  <c r="F31" i="96" l="1"/>
  <c r="H20" i="12" l="1"/>
  <c r="G27" i="64" l="1"/>
  <c r="G25" i="64"/>
  <c r="G23" i="64"/>
  <c r="D23" i="94" l="1"/>
  <c r="D8" i="94" s="1"/>
  <c r="G26" i="64"/>
  <c r="I12" i="8" l="1"/>
  <c r="D12" i="49"/>
  <c r="A3" i="95" l="1"/>
  <c r="A2" i="95"/>
  <c r="A1" i="95"/>
  <c r="D9" i="49"/>
  <c r="E39" i="8"/>
  <c r="G39" i="8"/>
  <c r="F16" i="12" l="1"/>
  <c r="E16" i="59"/>
  <c r="C13" i="59" l="1"/>
  <c r="G28" i="64"/>
  <c r="G24" i="64"/>
  <c r="G30" i="64" s="1"/>
  <c r="I30" i="64" l="1"/>
  <c r="C30" i="64"/>
  <c r="F30" i="64" l="1"/>
  <c r="A1" i="86"/>
  <c r="A1" i="49"/>
  <c r="A1" i="45"/>
  <c r="D9" i="94" l="1"/>
  <c r="D11" i="94" s="1"/>
  <c r="D28" i="8" s="1"/>
  <c r="I28" i="8" l="1"/>
  <c r="D27" i="111"/>
  <c r="S26" i="111" s="1"/>
  <c r="C12" i="59"/>
  <c r="A3" i="94"/>
  <c r="A2" i="94"/>
  <c r="A1" i="94"/>
  <c r="F30" i="8" l="1"/>
  <c r="F20" i="12"/>
  <c r="D11" i="49"/>
  <c r="G14" i="45"/>
  <c r="G13" i="45"/>
  <c r="G12" i="45"/>
  <c r="G11" i="45"/>
  <c r="G10" i="45"/>
  <c r="C15" i="45"/>
  <c r="I29" i="8" l="1"/>
  <c r="G15" i="45"/>
  <c r="D23" i="8" s="1"/>
  <c r="H30" i="12"/>
  <c r="F23" i="8"/>
  <c r="E10" i="45"/>
  <c r="E11" i="45"/>
  <c r="E12" i="45"/>
  <c r="E14" i="45"/>
  <c r="E13" i="45"/>
  <c r="D30" i="8" l="1"/>
  <c r="I30" i="8" s="1"/>
  <c r="F25" i="8"/>
  <c r="B7" i="97"/>
  <c r="I23" i="8"/>
  <c r="E15" i="45"/>
  <c r="A1" i="12"/>
  <c r="A1" i="14"/>
  <c r="A1" i="69"/>
  <c r="A1" i="70"/>
  <c r="A1" i="33"/>
  <c r="A1" i="91"/>
  <c r="A1" i="90"/>
  <c r="A1" i="88"/>
  <c r="A1" i="92"/>
  <c r="A1" i="43"/>
  <c r="B10" i="97" l="1"/>
  <c r="E7" i="97"/>
  <c r="D15" i="8"/>
  <c r="B12" i="97" l="1"/>
  <c r="E10" i="97"/>
  <c r="F10" i="97" s="1"/>
  <c r="I17" i="8"/>
  <c r="L30" i="92"/>
  <c r="D11" i="8" s="1"/>
  <c r="A3" i="92"/>
  <c r="A2" i="92"/>
  <c r="E12" i="97" l="1"/>
  <c r="N28" i="92"/>
  <c r="D16" i="92"/>
  <c r="D15" i="92"/>
  <c r="M24" i="91"/>
  <c r="G13" i="91"/>
  <c r="N30" i="92" l="1"/>
  <c r="F11" i="8" s="1"/>
  <c r="I11" i="8" s="1"/>
  <c r="U24" i="91"/>
  <c r="T13" i="91"/>
  <c r="T11" i="91"/>
  <c r="Q13" i="91"/>
  <c r="Q9" i="91"/>
  <c r="Q11" i="91"/>
  <c r="Q17" i="91"/>
  <c r="X17" i="91" s="1"/>
  <c r="AE16" i="91" s="1"/>
  <c r="Q8" i="91"/>
  <c r="Q10" i="91"/>
  <c r="X10" i="91" s="1"/>
  <c r="P22" i="91"/>
  <c r="P13" i="91"/>
  <c r="W13" i="91" s="1"/>
  <c r="P18" i="91"/>
  <c r="W18" i="91" s="1"/>
  <c r="AD18" i="91" s="1"/>
  <c r="AF18" i="91" s="1"/>
  <c r="P14" i="91"/>
  <c r="P11" i="91"/>
  <c r="W11" i="91" s="1"/>
  <c r="P17" i="91"/>
  <c r="W17" i="91" s="1"/>
  <c r="P8" i="91"/>
  <c r="P10" i="91"/>
  <c r="W10" i="91" s="1"/>
  <c r="P16" i="91"/>
  <c r="P15" i="91"/>
  <c r="P12" i="91"/>
  <c r="W12" i="91" s="1"/>
  <c r="O23" i="91"/>
  <c r="O22" i="91"/>
  <c r="O13" i="91"/>
  <c r="O9" i="91"/>
  <c r="O18" i="91"/>
  <c r="O14" i="91"/>
  <c r="O11" i="91"/>
  <c r="O17" i="91"/>
  <c r="O8" i="91"/>
  <c r="O10" i="91"/>
  <c r="O16" i="91"/>
  <c r="O15" i="91"/>
  <c r="O12" i="91"/>
  <c r="K24" i="91"/>
  <c r="I24" i="91"/>
  <c r="G23" i="91"/>
  <c r="P23" i="91" s="1"/>
  <c r="G9" i="91"/>
  <c r="G11" i="91"/>
  <c r="G17" i="91"/>
  <c r="G8" i="91"/>
  <c r="G10" i="91"/>
  <c r="G16" i="91"/>
  <c r="G15" i="91"/>
  <c r="G12" i="91"/>
  <c r="E24" i="91"/>
  <c r="C24" i="91"/>
  <c r="A3" i="91"/>
  <c r="A2" i="91"/>
  <c r="A3" i="90"/>
  <c r="A2" i="90"/>
  <c r="T20" i="91" l="1"/>
  <c r="AD10" i="91"/>
  <c r="O20" i="91"/>
  <c r="O24" i="91" s="1"/>
  <c r="G20" i="91"/>
  <c r="G24" i="91" s="1"/>
  <c r="P20" i="91"/>
  <c r="P24" i="91" s="1"/>
  <c r="Q20" i="91"/>
  <c r="Q24" i="91" s="1"/>
  <c r="X8" i="91"/>
  <c r="Y12" i="91"/>
  <c r="R16" i="91"/>
  <c r="W16" i="91"/>
  <c r="AD16" i="91" s="1"/>
  <c r="AF16" i="91" s="1"/>
  <c r="Y18" i="91"/>
  <c r="C10" i="59" s="1"/>
  <c r="Y10" i="91"/>
  <c r="Y17" i="91"/>
  <c r="R14" i="91"/>
  <c r="W14" i="91"/>
  <c r="R9" i="91"/>
  <c r="X9" i="91"/>
  <c r="X13" i="91"/>
  <c r="AE13" i="91" s="1"/>
  <c r="V13" i="91"/>
  <c r="R15" i="91"/>
  <c r="W15" i="91"/>
  <c r="S24" i="91"/>
  <c r="V16" i="91"/>
  <c r="X11" i="91"/>
  <c r="AE10" i="91" s="1"/>
  <c r="V11" i="91"/>
  <c r="Y22" i="91"/>
  <c r="AD22" i="91" s="1"/>
  <c r="AF22" i="91" s="1"/>
  <c r="C14" i="59"/>
  <c r="T24" i="91"/>
  <c r="R18" i="91"/>
  <c r="R12" i="91"/>
  <c r="R17" i="91"/>
  <c r="R8" i="91"/>
  <c r="R11" i="91"/>
  <c r="R13" i="91"/>
  <c r="Y23" i="91"/>
  <c r="R10" i="91"/>
  <c r="G35" i="88"/>
  <c r="G34" i="88"/>
  <c r="K34" i="88" s="1"/>
  <c r="G27" i="88"/>
  <c r="K27" i="88" s="1"/>
  <c r="G36" i="88"/>
  <c r="K36" i="88" s="1"/>
  <c r="G26" i="88"/>
  <c r="W20" i="91" l="1"/>
  <c r="X20" i="91"/>
  <c r="AD13" i="91"/>
  <c r="AF13" i="91" s="1"/>
  <c r="AF10" i="91"/>
  <c r="Z12" i="91"/>
  <c r="Z20" i="91" s="1"/>
  <c r="V20" i="91"/>
  <c r="V24" i="91" s="1"/>
  <c r="R8" i="33" s="1"/>
  <c r="V8" i="33" s="1"/>
  <c r="R20" i="91"/>
  <c r="R24" i="91" s="1"/>
  <c r="R7" i="33" s="1"/>
  <c r="V7" i="33" s="1"/>
  <c r="Y8" i="91"/>
  <c r="AE8" i="91"/>
  <c r="Y11" i="91"/>
  <c r="Y9" i="91"/>
  <c r="AE9" i="91"/>
  <c r="C15" i="59"/>
  <c r="AD23" i="91"/>
  <c r="AF23" i="91" s="1"/>
  <c r="Y13" i="91"/>
  <c r="Y15" i="91"/>
  <c r="Y16" i="91"/>
  <c r="Y14" i="91"/>
  <c r="K26" i="88"/>
  <c r="G42" i="88"/>
  <c r="K35" i="88"/>
  <c r="C35" i="88"/>
  <c r="C42" i="88" s="1"/>
  <c r="A3" i="88"/>
  <c r="A2" i="88"/>
  <c r="AF8" i="91" l="1"/>
  <c r="Y20" i="91"/>
  <c r="Y24" i="91" s="1"/>
  <c r="AF9" i="91"/>
  <c r="AE20" i="91"/>
  <c r="AE24" i="91" s="1"/>
  <c r="AD12" i="91"/>
  <c r="AC12" i="91"/>
  <c r="AC20" i="91" s="1"/>
  <c r="Z24" i="91"/>
  <c r="X24" i="91"/>
  <c r="L35" i="88"/>
  <c r="W24" i="91"/>
  <c r="AF12" i="91" l="1"/>
  <c r="AF20" i="91" s="1"/>
  <c r="AF24" i="91" s="1"/>
  <c r="AD20" i="91"/>
  <c r="AD24" i="91" s="1"/>
  <c r="AC24" i="91"/>
  <c r="R10" i="33" s="1"/>
  <c r="V10" i="33" s="1"/>
  <c r="H30" i="8"/>
  <c r="A3" i="12" l="1"/>
  <c r="A3" i="97" s="1"/>
  <c r="A1" i="8"/>
  <c r="A1" i="97" s="1"/>
  <c r="H9" i="33"/>
  <c r="H12" i="33" s="1"/>
  <c r="N9" i="33"/>
  <c r="N12" i="33" s="1"/>
  <c r="N16" i="33"/>
  <c r="N19" i="33" s="1"/>
  <c r="L16" i="33"/>
  <c r="L19" i="33" s="1"/>
  <c r="J16" i="33"/>
  <c r="J19" i="33" s="1"/>
  <c r="R9" i="33"/>
  <c r="L9" i="33"/>
  <c r="L12" i="33" s="1"/>
  <c r="J9" i="33"/>
  <c r="J12" i="33" s="1"/>
  <c r="B9" i="33"/>
  <c r="B12" i="33" s="1"/>
  <c r="P9" i="33" l="1"/>
  <c r="A1" i="64"/>
  <c r="A1" i="59"/>
  <c r="T16" i="33"/>
  <c r="R16" i="33"/>
  <c r="R19" i="33" s="1"/>
  <c r="T12" i="33"/>
  <c r="R12" i="33"/>
  <c r="T21" i="33" l="1"/>
  <c r="T19" i="33"/>
  <c r="F15" i="112"/>
  <c r="F20" i="112" s="1"/>
  <c r="V9" i="33"/>
  <c r="P12" i="33"/>
  <c r="T20" i="33"/>
  <c r="R20" i="33"/>
  <c r="R21" i="33"/>
  <c r="B16" i="33" l="1"/>
  <c r="P16" i="33" l="1"/>
  <c r="V16" i="33" s="1"/>
  <c r="B19" i="33"/>
  <c r="P19" i="33" s="1"/>
  <c r="B21" i="33"/>
  <c r="D30" i="12" l="1"/>
  <c r="B20" i="33"/>
  <c r="L21" i="33"/>
  <c r="L20" i="33"/>
  <c r="I18" i="8" l="1"/>
  <c r="D21" i="49"/>
  <c r="D22" i="49" s="1"/>
  <c r="A3" i="86"/>
  <c r="A2" i="86"/>
  <c r="D32" i="8" l="1"/>
  <c r="F15" i="8"/>
  <c r="I15" i="8" l="1"/>
  <c r="D26" i="111"/>
  <c r="C19" i="59"/>
  <c r="C16" i="59"/>
  <c r="F32" i="8" l="1"/>
  <c r="D28" i="111" s="1"/>
  <c r="D29" i="111" s="1"/>
  <c r="D30" i="111" s="1"/>
  <c r="F10" i="112" s="1"/>
  <c r="F12" i="112" s="1"/>
  <c r="F21" i="112" l="1"/>
  <c r="F28" i="112"/>
  <c r="F31" i="112" s="1"/>
  <c r="F34" i="112" s="1"/>
  <c r="C21" i="59"/>
  <c r="I32" i="8"/>
  <c r="E38" i="8"/>
  <c r="A2" i="45" l="1"/>
  <c r="A3" i="45"/>
  <c r="H21" i="33" l="1"/>
  <c r="I20" i="33"/>
  <c r="K20" i="33"/>
  <c r="U20" i="33"/>
  <c r="W20" i="33"/>
  <c r="I21" i="33"/>
  <c r="K21" i="33"/>
  <c r="U21" i="33"/>
  <c r="W21" i="33"/>
  <c r="H33" i="8"/>
  <c r="V19" i="33" l="1"/>
  <c r="H20" i="33"/>
  <c r="J21" i="33"/>
  <c r="N21" i="33"/>
  <c r="H34" i="8"/>
  <c r="P21" i="33" l="1"/>
  <c r="V21" i="33" s="1"/>
  <c r="F9" i="8" s="1"/>
  <c r="E22" i="59"/>
  <c r="C20" i="59" l="1"/>
  <c r="C22" i="59" s="1"/>
  <c r="E16" i="12" l="1"/>
  <c r="E17" i="12" s="1"/>
  <c r="E21" i="12" l="1"/>
  <c r="E24" i="12" s="1"/>
  <c r="A3" i="69" l="1"/>
  <c r="A2" i="69"/>
  <c r="A3" i="64"/>
  <c r="A2" i="64"/>
  <c r="A3" i="59"/>
  <c r="A2" i="59"/>
  <c r="A3" i="49"/>
  <c r="A2" i="49"/>
  <c r="A3" i="43"/>
  <c r="A2" i="43"/>
  <c r="A3" i="33"/>
  <c r="A2" i="33"/>
  <c r="A3" i="70" l="1"/>
  <c r="A2" i="70"/>
  <c r="F14" i="7" l="1"/>
  <c r="F15" i="7" s="1"/>
  <c r="J7" i="7"/>
  <c r="A3" i="7"/>
  <c r="E34" i="59" l="1"/>
  <c r="C34" i="59"/>
  <c r="G22" i="49" l="1"/>
  <c r="G62" i="49" s="1"/>
  <c r="E23" i="59" l="1"/>
  <c r="F8" i="12" s="1"/>
  <c r="F33" i="8"/>
  <c r="F34" i="8" s="1"/>
  <c r="G21" i="59" l="1"/>
  <c r="N20" i="33"/>
  <c r="V12" i="33" l="1"/>
  <c r="J20" i="33"/>
  <c r="P20" i="33" s="1"/>
  <c r="F19" i="8"/>
  <c r="G19" i="59"/>
  <c r="F13" i="8"/>
  <c r="V20" i="33" l="1"/>
  <c r="D9" i="8" s="1"/>
  <c r="F20" i="8"/>
  <c r="F10" i="12"/>
  <c r="F17" i="12" s="1"/>
  <c r="I9" i="8" l="1"/>
  <c r="D13" i="8"/>
  <c r="I13" i="8" s="1"/>
  <c r="F21" i="12"/>
  <c r="H25" i="8"/>
  <c r="H35" i="8" s="1"/>
  <c r="H19" i="8"/>
  <c r="H13" i="8"/>
  <c r="J14" i="7"/>
  <c r="F24" i="12" l="1"/>
  <c r="H20" i="8"/>
  <c r="D22" i="12" l="1"/>
  <c r="J24" i="12" s="1"/>
  <c r="J23" i="12" s="1"/>
  <c r="J22" i="12" s="1"/>
  <c r="D33" i="8"/>
  <c r="C23" i="59"/>
  <c r="J15" i="7"/>
  <c r="D34" i="8" l="1"/>
  <c r="I34" i="8" s="1"/>
  <c r="I33" i="8"/>
  <c r="D10" i="12"/>
  <c r="H15" i="7"/>
  <c r="A1" i="7" l="1"/>
  <c r="D19" i="8" l="1"/>
  <c r="D20" i="8" l="1"/>
  <c r="I19" i="8"/>
  <c r="G20" i="59"/>
  <c r="H20" i="59" s="1"/>
  <c r="I20" i="8" l="1"/>
  <c r="F35" i="8"/>
  <c r="F39" i="8" s="1"/>
  <c r="D25" i="8"/>
  <c r="D35" i="8" s="1"/>
  <c r="D39" i="8" s="1"/>
  <c r="I25" i="8" l="1"/>
  <c r="F12" i="97"/>
  <c r="I35" i="8" l="1"/>
  <c r="H16" i="12"/>
  <c r="H17" i="12" s="1"/>
  <c r="D17" i="12"/>
  <c r="D21" i="12" s="1"/>
  <c r="D24" i="12" s="1"/>
  <c r="H21" i="12" l="1"/>
  <c r="H24" i="12" s="1"/>
</calcChain>
</file>

<file path=xl/sharedStrings.xml><?xml version="1.0" encoding="utf-8"?>
<sst xmlns="http://schemas.openxmlformats.org/spreadsheetml/2006/main" count="10340" uniqueCount="1969">
  <si>
    <t>بااحترام</t>
  </si>
  <si>
    <t>شماره صفحه</t>
  </si>
  <si>
    <t>اعضاي هيات مديره</t>
  </si>
  <si>
    <t>سمت</t>
  </si>
  <si>
    <t>امضا</t>
  </si>
  <si>
    <t>..........</t>
  </si>
  <si>
    <t>يادداشت</t>
  </si>
  <si>
    <t>ميليون ريال</t>
  </si>
  <si>
    <t>-</t>
  </si>
  <si>
    <t>سود خالص</t>
  </si>
  <si>
    <t>یادداشت‌های توضیحی، بخش جدایی‌ناپذیر صورت‌های مالی است.</t>
  </si>
  <si>
    <t>(تجديد ارائه شده)</t>
  </si>
  <si>
    <t xml:space="preserve">سود خالص </t>
  </si>
  <si>
    <t>سایر اقلام سود و زیان جامع:</t>
  </si>
  <si>
    <t>مازاد تجديد ارزيابي دارايي‌هاي ثابت مشهود</t>
  </si>
  <si>
    <t>تفاوت تسعیر ارز عملیات خارجی</t>
  </si>
  <si>
    <t>مالیات مربوط به سایر اقلام سود و زیان جامع</t>
  </si>
  <si>
    <t>سایر اقلام سود و زیان جامع سال پس از کسر مالیات</t>
  </si>
  <si>
    <t>سود جامع سال</t>
  </si>
  <si>
    <t>(تجديد ارائه ‌شده)</t>
  </si>
  <si>
    <t>دارايي‌ها</t>
  </si>
  <si>
    <t>دارايي‌هاي غیرجاري</t>
  </si>
  <si>
    <t>دارایی‌های نامشهود</t>
  </si>
  <si>
    <t>سرمایه‌گذاری‌های بلندمدت</t>
  </si>
  <si>
    <t>جمع دارايي‌هاي غیرجاري</t>
  </si>
  <si>
    <t>دارايي‌هاي جاري</t>
  </si>
  <si>
    <t xml:space="preserve">موجودی مواد و کالا </t>
  </si>
  <si>
    <t>دریافتنی‌های تجاری و سایر دریافتنی‌ها</t>
  </si>
  <si>
    <t>موجودی نقد</t>
  </si>
  <si>
    <t>جمع دارایی‌های جاری</t>
  </si>
  <si>
    <t>جمع دارايي‌ها</t>
  </si>
  <si>
    <t>حقوق مالکانه و بدهی‌ها</t>
  </si>
  <si>
    <t>حقوق مالکانه</t>
  </si>
  <si>
    <t>سرمايه</t>
  </si>
  <si>
    <t>جمع حقوق مالکانه</t>
  </si>
  <si>
    <t>بدهی‌ها</t>
  </si>
  <si>
    <t>بدهی‌های جاری</t>
  </si>
  <si>
    <t>جمع بدهی‌های جاری</t>
  </si>
  <si>
    <t>جمع بدهی‌ها</t>
  </si>
  <si>
    <t>جمع حقوق مالکانه و بدهی‌ها</t>
  </si>
  <si>
    <t>جمع کل</t>
  </si>
  <si>
    <t>جریان‌های نقدی حاصل از فعاليت‌هاي عملياتي:</t>
  </si>
  <si>
    <t>نقد حاصل از عملیات</t>
  </si>
  <si>
    <t>پرداخت‌های نقدی بابت مالیات بر درآمد</t>
  </si>
  <si>
    <t>جریان‌های نقدی حاصل از فعاليت‌هاي سرمايه‌گذاري:</t>
  </si>
  <si>
    <t>پرداخت‌های نقدی برای خرید دارايي‌هاي ثابت مشهود</t>
  </si>
  <si>
    <t>پرداخت‌های نقدی برای خرید دارايي‌هاي نامشهود</t>
  </si>
  <si>
    <t>دریافت‌های نقدی حاصل از سود سایر سرمایه‌گذاری‌ها</t>
  </si>
  <si>
    <t>جریان‌های نقدی حاصل از فعاليت‌هاي تامين مالي:</t>
  </si>
  <si>
    <t>تاثير تغييرات نرخ ارز</t>
  </si>
  <si>
    <t xml:space="preserve">1- تاريخچه و فعاليت </t>
  </si>
  <si>
    <t>1-1- تاریخچه</t>
  </si>
  <si>
    <t xml:space="preserve">1-2- فعاليت اصلى </t>
  </si>
  <si>
    <t>اثاثه و منصوبات</t>
  </si>
  <si>
    <t>میلیون ریال</t>
  </si>
  <si>
    <t>جمع</t>
  </si>
  <si>
    <t>استهلاک</t>
  </si>
  <si>
    <t>(مبالغ به میلیون ریال)</t>
  </si>
  <si>
    <t>افزایش</t>
  </si>
  <si>
    <t>تعداد سهام</t>
  </si>
  <si>
    <t>خالص</t>
  </si>
  <si>
    <t>جمع تعدیلات</t>
  </si>
  <si>
    <t>تعدیلات:</t>
  </si>
  <si>
    <t>هزینه مالیات بر درآمد</t>
  </si>
  <si>
    <t>خالص افزایش در ذخیره مزایای پایان خدمت کارکنان</t>
  </si>
  <si>
    <t>استهلاک دارایی‌های غیرجاری</t>
  </si>
  <si>
    <t>تغییرات در سرمایه در گردش:</t>
  </si>
  <si>
    <t>جمع تغییرات در سرمایه در گردش</t>
  </si>
  <si>
    <t>معاملات غيرنقدى عمده طى سال به شرح زير است:</t>
  </si>
  <si>
    <t>افزایش سرمایه از محل مطالبات حال شده سهامداران</t>
  </si>
  <si>
    <t xml:space="preserve">تحصيل ده دستگاه كاميون در قبال واگذارى محصولات شركت </t>
  </si>
  <si>
    <t>تسویه تسهیلات در قبال واگذاری یک واحد آپارتمان</t>
  </si>
  <si>
    <t>تحصيل دارايي‌هاى ثابت مشهود در قبال تسهیلات</t>
  </si>
  <si>
    <t>اجاره سرمایه‌ای ساختمان</t>
  </si>
  <si>
    <t xml:space="preserve">شرح </t>
  </si>
  <si>
    <t>نام شخص وابسته</t>
  </si>
  <si>
    <t>مشمول ماده 129</t>
  </si>
  <si>
    <t>شرح</t>
  </si>
  <si>
    <t>طلب</t>
  </si>
  <si>
    <t>بدهی</t>
  </si>
  <si>
    <t>صورت سود و زيان جامع</t>
  </si>
  <si>
    <t>صورت تغییرات در حقوق مالکانه</t>
  </si>
  <si>
    <t>صورت جریان های نقدی</t>
  </si>
  <si>
    <t xml:space="preserve">  (مبالغ به میلیون‌ ریال)</t>
  </si>
  <si>
    <t>سال1397</t>
  </si>
  <si>
    <t>نوع دارايي</t>
  </si>
  <si>
    <t>نرخ استهلاك</t>
  </si>
  <si>
    <t>روش استهلاك</t>
  </si>
  <si>
    <t>نرم افزارها</t>
  </si>
  <si>
    <t>3 ساله</t>
  </si>
  <si>
    <t>مستقيم</t>
  </si>
  <si>
    <t>حق ليسانس</t>
  </si>
  <si>
    <t>20ساله</t>
  </si>
  <si>
    <t xml:space="preserve"> مستقيم</t>
  </si>
  <si>
    <t>مخارج تامين مالي در دوره وقوع به عنوان هزينه شناسايي مي شود. به استثناي مخارجي كه مستقيماً قابل انتساب به تحصيل" دارايي هاي واجد شرايط" است.</t>
  </si>
  <si>
    <t>الف- تفاوت هاي تسعير بدهي هاي ارزي مربوط به دارايي هاي واجد شرايط، به بهاي تمام شده آن دارايي منظور مي شود.</t>
  </si>
  <si>
    <t>ب- در ساير موارد به عنوان درآمد يا هزينه دوره وقوع شناسايي و در صورت سود و زيان گزارش مي شود.</t>
  </si>
  <si>
    <t>لازم به ذكر است كه با توجه به يكسان سازي نرخ ارز كشور توسط مراجع ذيصلاح قانوني ،در تسعير دارائيها و بدهيهاي ارزي ،مفاد بخشنامه هاي ابلاغ شده تا تاريخ تهيه صورتهاي مالي استفاده شده است.</t>
  </si>
  <si>
    <t>1398/06/31</t>
  </si>
  <si>
    <t>دوره مالی 6ماهه منتهی به 1397/06/31</t>
  </si>
  <si>
    <t>صورت وضعیت مالی</t>
  </si>
  <si>
    <t>دوره مالی 6ماهه منتهی به 1398/06/31</t>
  </si>
  <si>
    <t>36- معاملات غيرنقدى</t>
  </si>
  <si>
    <t>صورت‌هاي مالي میان دوره ای</t>
  </si>
  <si>
    <t>برای دوره مالي شش ماهه منتهی به 31 شهریور 1398</t>
  </si>
  <si>
    <t>درصد سهام</t>
  </si>
  <si>
    <t>موضوع قرارداد</t>
  </si>
  <si>
    <t xml:space="preserve"> اشخاص وابسته</t>
  </si>
  <si>
    <t>1398/12/29</t>
  </si>
  <si>
    <t>سود حاصل از سپرده گذاری در بانکها</t>
  </si>
  <si>
    <t>کاهش (افزایش) دریافتنی‌های عملیاتی</t>
  </si>
  <si>
    <t>●</t>
  </si>
  <si>
    <t>صورت جریان‌های نقدی</t>
  </si>
  <si>
    <t>سال 1397</t>
  </si>
  <si>
    <t>جريان ‌خالص ‌ورود‌ ‌نقد حاصل از فعاليت‌هاي ‌عملياتي</t>
  </si>
  <si>
    <t>جريان خالص (خروج) نقد حاصل از فعاليت‌هاي سرمايه‌گذاري</t>
  </si>
  <si>
    <t>جريان خالص ورود نقد قبل از فعاليت‌هاي تامين مالي</t>
  </si>
  <si>
    <t>خالص افزايش در موجودی نقد</t>
  </si>
  <si>
    <r>
      <t>1-3-</t>
    </r>
    <r>
      <rPr>
        <sz val="10"/>
        <rFont val="B Titr"/>
        <charset val="178"/>
      </rPr>
      <t>  </t>
    </r>
    <r>
      <rPr>
        <b/>
        <sz val="10"/>
        <rFont val="B Titr"/>
        <charset val="178"/>
      </rPr>
      <t xml:space="preserve">تعداد كاركنان </t>
    </r>
  </si>
  <si>
    <t>2-1- استاندارد حسابداری 35 با عنوان «مالیات بر درآمد»</t>
  </si>
  <si>
    <t>2- استانداردهای حسابداری جدید و تجدید نظر شده مصوب که هنوز لازم‌الاجرا نیستند:</t>
  </si>
  <si>
    <r>
      <t>3-</t>
    </r>
    <r>
      <rPr>
        <b/>
        <shadow/>
        <sz val="10"/>
        <rFont val="B Titr"/>
        <charset val="178"/>
      </rPr>
      <t xml:space="preserve">  </t>
    </r>
    <r>
      <rPr>
        <b/>
        <sz val="10"/>
        <rFont val="B Titr"/>
        <charset val="178"/>
      </rPr>
      <t>اهم رويه هاي حسابداري</t>
    </r>
  </si>
  <si>
    <t xml:space="preserve">صورت هاي مالي اساساً بر مبناي بهاي تمام شده تاريخي تهيه شده و در موارد مقتضي از ارزش هاي جاري نيز استفاده شده است.                                                                                                                  </t>
  </si>
  <si>
    <t>3-1- مبناي اندازه گیری استفاده شده در  تهيه صورت هاي مالي</t>
  </si>
  <si>
    <t>رویه مورد استفاده در تهیه صورت های مالی میان دوره ای به روش منفصل می باشد لیکن در خصوص برخی اقلام درآمد و هزینه که ماهیت سالانه دارند از روش متصل استفاده شده است.</t>
  </si>
  <si>
    <t>3-6-2- استهلاك دارايي هاي نامشهود با عمر مفيد  معين، با توجه به الگوي مصرف منافع اقتصادي آتي مورد انتظار مربوط و بر اساس نرخ ها و روش هاي زير محاسبه مي شود:</t>
  </si>
  <si>
    <t>یادداشت</t>
  </si>
  <si>
    <t>نوع وابستگی</t>
  </si>
  <si>
    <t>اشخاص وابسته</t>
  </si>
  <si>
    <t>از تاریخ صورت وضعیت مالی تا تاریخ تایید صورت های مالی رویداد با اهمیتی که مستلزم تعدیل اقلام مندرج در صورت های مالی و یا افشاء در یادداشت های همراه صورت های مالی باشد، وجود نداشته است.</t>
  </si>
  <si>
    <t>سال 1398</t>
  </si>
  <si>
    <t xml:space="preserve">یادداشت های توضیحی صورت های مالی </t>
  </si>
  <si>
    <t>آثار بااهمیت آتی "مالیات بر درآمد" ناشی از اجرای استاندارد حسابداری 35 ، در سال مالی  منتهی به 1398/12/29 وجود ندارد.</t>
  </si>
  <si>
    <t>مانده در پایان سال 1398</t>
  </si>
  <si>
    <t>مبلغ دفتری در پایان سال 1398</t>
  </si>
  <si>
    <t>سال1398</t>
  </si>
  <si>
    <t xml:space="preserve">مانده موجودی نقد در پايان سال </t>
  </si>
  <si>
    <t xml:space="preserve">مانده موجودی نقد در ابتدای سال </t>
  </si>
  <si>
    <t>ü</t>
  </si>
  <si>
    <t>شرکت سپهرمولد (سهامي خاص)</t>
  </si>
  <si>
    <t xml:space="preserve">مجمع عمومي عادي صاحبان سهام </t>
  </si>
  <si>
    <t>به نظر هیات مدیره در حد اطلاعات موجود ،شیوع ویروس کرونا در آینده قابل پیش بینی (حداقل 12 ماه ،پس از از تاریخ  صورتهای مالی)تاثیری بر وضعیت مالی ،عملکرد مالی ،و جریانهای نقدی شرکت نخواهد داشت .</t>
  </si>
  <si>
    <t xml:space="preserve">3-2- تداوم فعالیت </t>
  </si>
  <si>
    <t xml:space="preserve">ذخایر ، بدهی هایی هستند که زمان تسویه و یا تعیین مبلغ آن توام با ابهام نسبتا قابل توجه است . ذخایر زمانی شناسایی می شوند که شرکت دارای تعهد فعلی (قانونی یا عرفی) در نتیجه رویدادهای گذشته باشد ، خروج منافع اقتصادی برای تسویه تعهد ، دیگر محتمل نباشد ، ذخیره برگشت داده می شود . 
</t>
  </si>
  <si>
    <t>3-4-1- اقلام پولي ارزي با نرخ قابل دسترس ارز در تاريخ صورت وضعیت مالی و اقلام غير پولي كه به بهاي تمام شده تاریخی ارزی اندازه گیری شده است، با نرخ قابل دسترس ارز در تاريخ انجام معامله، تسعير مي شود. تفاوتهاي ناشي از تسويه يا تسعير اقلام پولي ارزي حسب مورد به شرح زير در حسابها منظور مي شود:</t>
  </si>
  <si>
    <t>3-6-2-1- براى دارايي‌هاى ثابتى كه طى ماه تحصيل مي‌شود و مورد بهره‏بردارى قرار مى‏گيرد، استهلاك از اول ماه بعد محاسبه و در حساب‌ها منظور مي‌شود. در مواردى كه هر يك از دارايي‌هاى استهلاك‌پذير (به استثنای ساختمان‌ها و تاسیسات ساختمانی) پس از آمادگى جهت بهره‌بردارى به علت تعطيل كار يا علل ديگر براى بیش از 6 ماه متوالی در یک دوره مالی مورد استفاده قرار نگيرد، ميزان استهلاك آن براى مدت ياد شده معادل 30 درصد نرخ استهلاك منعكس در جدول بالاست. در این صورت چنانچه محاسبه استهلاك بر حسب مدت باشد، 70% مدت زمانی که دارایی مـورد استفاده قرار نگرفته است، به باقی‌مانده مدت تعیین شده براي استهلاك دارایی در این جدول اضافه خواهد شد.</t>
  </si>
  <si>
    <t xml:space="preserve">3-7- دارايي هاي نامشهود </t>
  </si>
  <si>
    <t>3-7-1- دارایی‌های نامشهود، بر مبناى بهاى تمام شده اندازه‌گیری و در حساب‌ها ثبت مى‏شود. مخارجی از قبیل مخارج معرفي يک محصول يا خدمت جديد مانند مخارج تبليغات، مخارج انجام فعاليت تجاري در يک محل جديد يا با يک گروه جديد از مشتريان مانند مخارج آموزش کارکنان، و مخارج اداري، عمومي و فروش در بهاي تمام شده دارايي نامشهود منظور نمي‌شود. شناسايي مخارج در مبلغ دفتري يک دارايي نامشهود، هنگامي که دارايي آماده .بهره‌برداري است، متوقف مي‌شود. بنابراين، مخارج تحمل شده براي استفاده يا بکارگيري مجدد يک دارايي نامشهود، در مبلغ دفتري آن منظور نمي‌شود.</t>
  </si>
  <si>
    <t>هزینه های حقوق و دستمزد</t>
  </si>
  <si>
    <t>ماشین آلات و تجهیزات</t>
  </si>
  <si>
    <t>بهای تمام شده:</t>
  </si>
  <si>
    <t>نام پیمانکار</t>
  </si>
  <si>
    <t>شماره قرارداد</t>
  </si>
  <si>
    <t>سپرده حسن انجام كار پیمانکاران</t>
  </si>
  <si>
    <t>سپرده بیمه پیمانکاران</t>
  </si>
  <si>
    <t>حقوق پرداختنی</t>
  </si>
  <si>
    <t>مالیات حقوق پرداختنی</t>
  </si>
  <si>
    <t xml:space="preserve">بهای تمام شده </t>
  </si>
  <si>
    <t>(افزایش) پیش‌پرداخت‌های عملیاتی</t>
  </si>
  <si>
    <t>سپرده های بلندمدت</t>
  </si>
  <si>
    <t>دارایی‌های ثابت مشهود و در جریان تکمیل</t>
  </si>
  <si>
    <t>2</t>
  </si>
  <si>
    <t xml:space="preserve"> آقای محسن صفائی فراهانی
(به نمایندگی شرکت سنگ آهن مرکزی رباط )</t>
  </si>
  <si>
    <t xml:space="preserve">رئیس هیات مدیره </t>
  </si>
  <si>
    <t xml:space="preserve"> آقای عبدالحمید مبصری
(به نمایندگی شرکت تناوب)</t>
  </si>
  <si>
    <t xml:space="preserve">عضو هیات مدیره و مدیرعامل </t>
  </si>
  <si>
    <t>آقای غلامرضا صحرائیان</t>
  </si>
  <si>
    <t>نایب رئیس هیات مدیره</t>
  </si>
  <si>
    <t>وسائط نقلیه</t>
  </si>
  <si>
    <t>زمین</t>
  </si>
  <si>
    <t>دارائی های در جریان تکمیل</t>
  </si>
  <si>
    <t>پیش پرداخت های سرمایه ای</t>
  </si>
  <si>
    <t>بدهی‌های غیرجاری</t>
  </si>
  <si>
    <t>جمع بدهی‌های غیرجاری</t>
  </si>
  <si>
    <t>حسابها و اسناد پرداختنی بلند مدت</t>
  </si>
  <si>
    <t>تسهیلات مالی بلندمدت</t>
  </si>
  <si>
    <t>سایر حسابها  واسناد پرداختنی</t>
  </si>
  <si>
    <t xml:space="preserve">پیش پرداخت شرکت فرآب اینترنشنال </t>
  </si>
  <si>
    <t>پیش پرداخت قطعه زمین محل اجرای طرح</t>
  </si>
  <si>
    <t>پیش پرداخت خرید مواد و مصالح از تامین کنندگان داخلی</t>
  </si>
  <si>
    <t>پیش پرداخت خرید اثاثیه و منصوبات</t>
  </si>
  <si>
    <t>پیش پرداخت خرید نرم افزار(دارائیهای نامشهود)</t>
  </si>
  <si>
    <t>نام فروشنده</t>
  </si>
  <si>
    <t>مانده پیش پرداخت ریالی</t>
  </si>
  <si>
    <t>پیش پرداخت خرید مواد و مصالح از تامین کنندگان خارجی</t>
  </si>
  <si>
    <t>ADSH-P-PO-GE-017</t>
  </si>
  <si>
    <t>شماره یادداشت</t>
  </si>
  <si>
    <t>فاتح صنعت کیمیا (FGS)</t>
  </si>
  <si>
    <t>تهیه رویه ها و فرم های عملیاتی مورد نیاز در فاز بازرسی و ساختمانی و اجرا</t>
  </si>
  <si>
    <t xml:space="preserve">بازنگری رویه های اجرایی برنامه ریزی و کنترل پروژه </t>
  </si>
  <si>
    <t xml:space="preserve">برگزاری جلسات مهندسی در راستای تسریع فعالیت های پروژه و رفع موانع و مشکلات </t>
  </si>
  <si>
    <t>برگزاری جلسات با سازندگان تجهیزات در راستای تسریع فعالیت های پروژه و رفع مشکلات</t>
  </si>
  <si>
    <t>تهیه و بررسی احداث نیروگاه برق به منظور تامین برق مورد نیاز پالایشگاه</t>
  </si>
  <si>
    <t>نهایی سازی مدارک مربوط ساختمان ساب استیشن 35 و 55</t>
  </si>
  <si>
    <t>انجام فعالیت های مهندسی مربوط به رادیو سیستم</t>
  </si>
  <si>
    <t xml:space="preserve">تامین مصالح و تجهیزات مورد نیاز فعالیت های اجرایی نظیر: آرماتور، سیمان، بچینگ و ... </t>
  </si>
  <si>
    <t>به روز رسانی لیست Material Control Index پروژه بر اساس آخرین تغییرات مهندسی</t>
  </si>
  <si>
    <t>بررسی مدارک مهندسی سازنده تجهیزات مکانیکی ثابت شامل: Air Cooler, Pressure Vessle, Tower &amp; Internal, Heat Exchanger, Spherical Tank</t>
  </si>
  <si>
    <t xml:space="preserve">بررسی مدارک مهندسی سازندگان تجهیزات مکانیک دوارشامل:  Heater, Centrifugal Pumps, Compressed Air System, Injection Package , Cooling Water System, Nitrogen System, Steam Production </t>
  </si>
  <si>
    <t xml:space="preserve">شرکت در جلسه آغازین Atmospheric Tanks </t>
  </si>
  <si>
    <t xml:space="preserve">اعمال آخرین تغییرات در مدارک P&amp;IDs واحد هاSPU,NIS,CAS,CWS,WWT </t>
  </si>
  <si>
    <t>برگزاری مدل 90% واحد CDU</t>
  </si>
  <si>
    <t>بروز رسانی مدل سه بعدی واحد UTL,SWS,AMN,WSU,CDU,LPGT,TNK,INT</t>
  </si>
  <si>
    <t>تهیه درخواست های خرید اقلام پایپینگ  و ارسال به واحد تدارکات جهت تامین</t>
  </si>
  <si>
    <t>نهایی سازی فونداسیون های واحد مخازن و ارسال به کارگاه جهت انجام فعالیت های اجرایی</t>
  </si>
  <si>
    <t>آپدیت نمودن مدارک SINGLE LINE DRAWING جهت انجام طراحی بخش فونداسیون</t>
  </si>
  <si>
    <t>تهیه مدارک مربوط به حفاظت کاتدیک مورد نیاز (به صورت نهایی جهت واحد LPGT , TNK)</t>
  </si>
  <si>
    <t>اضافات و نقل و انتقال طی سال 1397</t>
  </si>
  <si>
    <t>اضافات و نقل و انتقال طی سال 1398</t>
  </si>
  <si>
    <t xml:space="preserve">شرح اقلام </t>
  </si>
  <si>
    <t>مخارج مستقیم</t>
  </si>
  <si>
    <t>هزینه های اداری و عمومی</t>
  </si>
  <si>
    <t>نقل و انتقال</t>
  </si>
  <si>
    <t>جمع مخارج</t>
  </si>
  <si>
    <t>سود (زیان) تسعیر ارز</t>
  </si>
  <si>
    <t xml:space="preserve">کسر می شود: </t>
  </si>
  <si>
    <t>مانده پایان سال 1397</t>
  </si>
  <si>
    <t>مانده ابتدای سال 1397</t>
  </si>
  <si>
    <t>مانده پایان سال 1398</t>
  </si>
  <si>
    <t>مخارج انباشته و مستقیم</t>
  </si>
  <si>
    <t>هزینه های اداری و عمومی انباشته</t>
  </si>
  <si>
    <t xml:space="preserve">جمع مخارج انباشته </t>
  </si>
  <si>
    <t>انجام فعالیت های Technical Clarification با تامین کنندگان تجهیزات Filter, Reactor ,PIV, METERING, PSV,INSTRUMENT &amp; ELECTRICAL CABLE,BALL VALVE,SPU</t>
  </si>
  <si>
    <t xml:space="preserve">مخارج انباشته و مستقیم </t>
  </si>
  <si>
    <t>هزینه های اداری و عمومی انباشته مربوطه به طرح</t>
  </si>
  <si>
    <t>جمع مخارج انباشته</t>
  </si>
  <si>
    <t xml:space="preserve">جمع اضافات طی سال </t>
  </si>
  <si>
    <t>3-3- تسعير ارز</t>
  </si>
  <si>
    <t>3-4- مخارج تامين مالي</t>
  </si>
  <si>
    <t xml:space="preserve">4 و 5 و 6 و 10 و 12 و 15 ساله </t>
  </si>
  <si>
    <t xml:space="preserve">3 و 5 و 6 و 10 ساله </t>
  </si>
  <si>
    <t>اثاثه ومنصوبات و ابزارآلات</t>
  </si>
  <si>
    <t>6 ساله</t>
  </si>
  <si>
    <t>مستقیم</t>
  </si>
  <si>
    <t>3-5- سرمایه گذاری ها</t>
  </si>
  <si>
    <t>سرمایه گذاری های بلند مدت به بهای تمام شده پس از کسر هر گونه ذخیره بابت کاهش دائمی در ارزش هر یک از سرمایه گذاری ها ارزشیابی می شود.</t>
  </si>
  <si>
    <t xml:space="preserve">3-6-   دارائي هاي ثابت مشهود </t>
  </si>
  <si>
    <t>3-6-1- دارايي هاي ثابت مشهود بر مبناي بهای تمام شده اندازه گيري ميشود. مخارج بعدي مرتبط با دارايي هاي ثابت مشهود كه موجب بهبود وضعيت دارايي در مقايسه با استاندارد عملكرد ارزيابي شده اوليه آن گردد و منجر به افزايش منافع اقتصادي حاصل از دارايي شود به مبلغ دفتري دارايي اضافه و طي عمر مفيد باقيمانده دارايي هاي مربوط مستهلك مي شود. مخارج روزمره تعمير و نگهداري دارايي ها كه به منظور حفظ وضعيت دارايي در مقايسه با استاندارد عملكرد ارزيابي شده اوليه دارايي انجام مي شود، در زمان وقوع به عنوان هزينه شناسايي مي گردد.</t>
  </si>
  <si>
    <t>3-6-2- استهلاك دارايي ها ي ثابت مشهود مشتمل بر دارايي هاي ناشي از اجاره سرمايه اي، با توجه به الگوي مصرف منافع آتي مورد انتظار (شامل عمر مفيد برآوردي)‌ دارايي هاي مربوط و با در نظر گرفتن آيين‌نامه استهلاكات موضوع ماده 149 اصلاحیه مصوب 1394/04/31 قانون ماليات‌هاى مستقيم مصوب اسفند 1366 و اصلاحيه‏هاى بعدى آن و بر اساس نرخ ها و روش هاي زير محاسبه مي شود:</t>
  </si>
  <si>
    <t>3-7- زيان كاهش ارزش دارائي های غیرجاری</t>
  </si>
  <si>
    <t>3-7-1- در پایان هر دوره گزارشگری، در صورت وجود هرگونه نشانه‌ای دال بر امکان کاهش ارزش دارایی‌ها، آزمون کاهش ارزش انجام می‌گیرد. در این صورت مبلغ بازیافتنی دارایی براورد و با ارزش دفتری آن مقایسه می‌گردد. چنانچه براورد مبلغ بازیافتنی یک دارایی منفرد ممکن نباشد، مبلغ بازیافتنی واحد مولد وجه نقدی که دارایی متعلق به آن است تعیین می‌گردد.</t>
  </si>
  <si>
    <t xml:space="preserve">3-7-2- آزمون کاهش ارزش دارایی‌های نامشهود با عمر مفید نامعین، بدون توجه به وجود یا عدم وجود هرگونه نشانه‌ای دال بر امکان کاهش ارزش، بطور سالانه انجام می‌شود. </t>
  </si>
  <si>
    <t>3-7-3- مبلغ بازیافتنی یک دارایی (یا واحد مولد وجه نقد)، ارزش فروش به کسر مخارج فروش یا ارزش اقتصادی، هر کدام بیشتر است می‌باشد. ارزش اقتصادی برابر با ارزش فعلی جریان‌های نقدی آتی ناشی از دارایی با استفاده از نرخ تنزیل قبل از مالیات که بیانگر ارزش زمانی پول و ریسک‌های مختص دارایی که جریان‌های نقدی آتی براوردی بابت آن تعدیل نشده است، می‌باشد.</t>
  </si>
  <si>
    <t>3-7-4- تنها در صورتیکه مبلغ بازیافتنی یک دارایی از مبلغ دفتری آن کمتر باشد، مبلغ دفتری دارایی (یا واحد مولد وجه نقد) تا مبلغ بازیافتنی آن کاهش یافته و تفاوت به عنوان زیان کاهش ارزش بلافاصله در سود و زیان شناسایی می‌گردد، مگر اینکه دارایی تجدید ارزیابی شده باشد که در این صورت منجر به کاهش مبلغ مازاد تجدید ارزیابی می‌گردد.</t>
  </si>
  <si>
    <t>3-7-5- در صورت افزایش مبلغ بازیافتنی از زمان شناسایی آخرین زیان که بیانگر برگشت زیان کاهش ارزش دارایی (واحد مولد وجه نقد) می‌باشد، مبلغ دفتری دارایی تا مبلغ بازیافتنی جدید حداکثر تا مبلغ دفتری با فرض عدم‌شناسایی زیان کاهش ارزش در سال‌های قبل، افزایش می‌یابد. برگشت زیان کاهش ارزش دارایی (واحد مولد وجه نقد) نیز بلافاصله در سود و زیان شناسایی می‌گردد مگر اینکه دارایی تجدید ارزیابی شده باشد که در این صورت منجر به افزایش مبلغ مازاد تجدید ارزیابی می‌شود.</t>
  </si>
  <si>
    <t>نرم افزار رایانه‌ای</t>
  </si>
  <si>
    <t>مبلغ دفتری در پایان سال 1398/12/29</t>
  </si>
  <si>
    <t>مبلغ دفتری</t>
  </si>
  <si>
    <t>درصد سرمایه گذاری</t>
  </si>
  <si>
    <t>کاهش ارزش انباشته</t>
  </si>
  <si>
    <t>شرکت زیر ساخت فراگیر پالایشی سیراف</t>
  </si>
  <si>
    <t>پیش پرداخت بیمه دارایی ها</t>
  </si>
  <si>
    <t>پیش پرداخت خرید خدمات</t>
  </si>
  <si>
    <t>پیش پرداخت ها</t>
  </si>
  <si>
    <t>ذخیره مطالبات مشکوک الوصول</t>
  </si>
  <si>
    <t>حساب های دریافتنی تجاری:</t>
  </si>
  <si>
    <t>سپرده نقدی دریافت ضمانتنامه نزد بانکها</t>
  </si>
  <si>
    <t>سپرده های گمرکی</t>
  </si>
  <si>
    <t>سپرده نقدی گشایش اعتبار اسنادی ریالی</t>
  </si>
  <si>
    <t>سایرحساب‌های دريافتنى:</t>
  </si>
  <si>
    <t>سایر</t>
  </si>
  <si>
    <t xml:space="preserve">کارکنان (وام/ مساعده/بیمه تکمیلی) </t>
  </si>
  <si>
    <t>موجودی نزد بانک ها - ریالی</t>
  </si>
  <si>
    <t>موجودی نزد بانک ها - ارزی</t>
  </si>
  <si>
    <t>موجودی تنخواه گردان ها - ریالی</t>
  </si>
  <si>
    <t>موجودی صندوق - ارزی</t>
  </si>
  <si>
    <t>سپرده ها/ سرمایه گذاری های کوتاه مدت بانکی</t>
  </si>
  <si>
    <t>ارزش اسمی</t>
  </si>
  <si>
    <t xml:space="preserve">شرکت تناوب </t>
  </si>
  <si>
    <t>شرکت سنگ آهن مرکزی رباط</t>
  </si>
  <si>
    <t>آقای سیاوش زرگر یعقوبی</t>
  </si>
  <si>
    <t>آقای سید محمد رضا شبیری نژاد</t>
  </si>
  <si>
    <t>اشخاص و موسسات</t>
  </si>
  <si>
    <t>اسناد پرداختنی:</t>
  </si>
  <si>
    <t>سپرده حسن انجام کار ارزی</t>
  </si>
  <si>
    <t>شرکت فرآب اینترنشنال</t>
  </si>
  <si>
    <t>شرکت سپهر مولد</t>
  </si>
  <si>
    <t>شرکت تولیدی و صنعتی فراسان</t>
  </si>
  <si>
    <t>شرکت نیکان تک ایرانیان</t>
  </si>
  <si>
    <t>شرکت شن و ماسه بهار جاشک</t>
  </si>
  <si>
    <t>فروشگاه آهن اسکندری</t>
  </si>
  <si>
    <t>مهندسین مشاور پی کاو</t>
  </si>
  <si>
    <t>شرکت سپهرمولد</t>
  </si>
  <si>
    <t>شرکت طنین ارتباط پارمیس</t>
  </si>
  <si>
    <t>شرکت لوید آلمان کیش</t>
  </si>
  <si>
    <t>شرکت بهبدصنعت پارس</t>
  </si>
  <si>
    <t>ADSH-E-CO-CV-005</t>
  </si>
  <si>
    <t>ADSH-E-CO-GE-008</t>
  </si>
  <si>
    <t>ADSH-E-CO-GE-005</t>
  </si>
  <si>
    <t>ADSH-E-CO-GE-006</t>
  </si>
  <si>
    <t>ADSH-E-CO-EL-001</t>
  </si>
  <si>
    <t>آزمایش کنترل عملیات خاکی</t>
  </si>
  <si>
    <t>مهندسی و طراحی و اجرا پالایشگاه</t>
  </si>
  <si>
    <t xml:space="preserve">اخد مجوز فرکانسی </t>
  </si>
  <si>
    <t>خدمات مشاوره و کنترل کیفیت</t>
  </si>
  <si>
    <t>حدمات مهندسی حفاظت کاتدیک</t>
  </si>
  <si>
    <t>SGM/2114/1398</t>
  </si>
  <si>
    <t>APS-C-0122-AM1</t>
  </si>
  <si>
    <t>شرکت همکاران سیستم</t>
  </si>
  <si>
    <t>شرکت راهکاربرترآرادپایا</t>
  </si>
  <si>
    <t>شرکت نگراندیش</t>
  </si>
  <si>
    <t>خرید و آموزش نرم افزار</t>
  </si>
  <si>
    <t>سامانه مدیریت پروژه</t>
  </si>
  <si>
    <t>خدمات مشاوره</t>
  </si>
  <si>
    <t>شرکت فاتح صنعت کیمیا</t>
  </si>
  <si>
    <t>شرکت مهندسی پایاصنعت</t>
  </si>
  <si>
    <t>ADSH-E-CO-GE-003,004</t>
  </si>
  <si>
    <t>ADSH-P-PO-GE-001,006</t>
  </si>
  <si>
    <t xml:space="preserve">حق بيمه پرداختني </t>
  </si>
  <si>
    <t>تسهیلات دریافتی</t>
  </si>
  <si>
    <t>تاریخ تامین ارز</t>
  </si>
  <si>
    <t>شرکت هواابزار تهران</t>
  </si>
  <si>
    <t>پیش پرداخت</t>
  </si>
  <si>
    <t>شرکت راژان پترو فرایند</t>
  </si>
  <si>
    <t>شرکت FGS</t>
  </si>
  <si>
    <t>شرکت IIP</t>
  </si>
  <si>
    <t>شرکت پتروپویش سهند</t>
  </si>
  <si>
    <t>شرکت نوین دانش آینده</t>
  </si>
  <si>
    <t>نام تامین کننده</t>
  </si>
  <si>
    <t>شماره سفارش/فاکتور</t>
  </si>
  <si>
    <t>ارزی - یورو</t>
  </si>
  <si>
    <t>اصل مبلغ فاکتور</t>
  </si>
  <si>
    <t>فاکتور 01</t>
  </si>
  <si>
    <t>فاکتور 02</t>
  </si>
  <si>
    <t>فاکتور 03</t>
  </si>
  <si>
    <t>فاکتور 04</t>
  </si>
  <si>
    <t>فاکتور 05</t>
  </si>
  <si>
    <t>فاکتور 07</t>
  </si>
  <si>
    <t>فاکتور 09</t>
  </si>
  <si>
    <t>فاکتور 13</t>
  </si>
  <si>
    <t>فاکتور 14</t>
  </si>
  <si>
    <t>فاکتور 06</t>
  </si>
  <si>
    <t>فاکتور 08</t>
  </si>
  <si>
    <t>جاری سهامداران</t>
  </si>
  <si>
    <t>آقای عبدالحمید مبصری(مدیرعامل)</t>
  </si>
  <si>
    <t>آقای محسن صفائی فراهانی(مدیراجرایی)</t>
  </si>
  <si>
    <t>شرکت تناوب</t>
  </si>
  <si>
    <t>سپهر مولد</t>
  </si>
  <si>
    <t>پرداختنی های غیر تجاری</t>
  </si>
  <si>
    <t>10-1</t>
  </si>
  <si>
    <t>10-2</t>
  </si>
  <si>
    <t>10-3</t>
  </si>
  <si>
    <t>10-4</t>
  </si>
  <si>
    <t>(افزایش) دریافتنی های عملیاتی</t>
  </si>
  <si>
    <t>هزینه های مالی</t>
  </si>
  <si>
    <t xml:space="preserve">خالص (سود)/ زیان تسعیر ارز </t>
  </si>
  <si>
    <t>سود ناشی از فروش دارایی های ثابت مشهود</t>
  </si>
  <si>
    <t>افزایش(کاهش) پرداختنی‌های عملیاتی</t>
  </si>
  <si>
    <t>علی زاهدیان</t>
  </si>
  <si>
    <t>ذخیره مزایای پایان خدمت</t>
  </si>
  <si>
    <t>حساب های پرداختنی :</t>
  </si>
  <si>
    <t>ذخیره مرخصی</t>
  </si>
  <si>
    <t xml:space="preserve">4- قضاوت‌ها در فرآیند بکارگیری رویه‌های حسابداری </t>
  </si>
  <si>
    <t>4-1- طبقه‌بندی سرمایه‌گذاری‌ها در طبقه دارایی‌های غیرجاری</t>
  </si>
  <si>
    <t>5- دارایی‌های ثابت مشهود</t>
  </si>
  <si>
    <t>6-دارائی های نامشهود</t>
  </si>
  <si>
    <t>7-سرمایه گذاری های بلندمدت</t>
  </si>
  <si>
    <t>10-5</t>
  </si>
  <si>
    <t>استهلاک انباشته :</t>
  </si>
  <si>
    <t>ذخيره مزاياي پايان خدمت كاركنان براساس يك ماه آخرين حقوق ثابت و مزاياي مستمر براي هر سال خدمت آنان محاسبه و در سال بعد تسویه می گردد.</t>
  </si>
  <si>
    <t>پرداخت های نقدی جهت تحصیل دارایی های در جریان تکمیل</t>
  </si>
  <si>
    <t>مبادلات غیرنقدی :</t>
  </si>
  <si>
    <t>تحصیل دارایی های درجریان تکمیل به صورت غیرنقد</t>
  </si>
  <si>
    <t xml:space="preserve">موضوع فعاليت شركت طبق ماده 2 اساسنامه عبارت است از احداث پالایشگاه های میعانات گازی و نفتی و بهره برداری از آن و تامین مواد اولیه، فروش محصولات تولیدی در داخل کشور، صدور به خارج از کشور، بازاریابی، صادرات و واردات، انجام فعالیت های بازرگانی و شرکت در مناقصات و مزایدات، اخذ تسهیلات وام و اعتبار از کلیه موسسات مالی و اعتباری داخلی و خارجی، اخذ و اعطای نمایندگی به اشخاص حقیقی و حقوقی داخلی و خارجی، مشارکت با اشخاص حقیقی و حقوقی و هر گونه فعالیتی که با موضوع شرکت مفید و موثر باشد.              </t>
  </si>
  <si>
    <t>زمین محل احداث این طرح کلاً به مساحت 275.5 هکتار در منطقه پارس 2 (کنگان)، بین فازهای 13 و 19پارس جنوبی قرار گرفته است که از طرف سازمان منطقه ویژه اقتصادی انرژی پارس، به صورت اجاره به شرط تملیک 20 ساله به متقاضیان بخش خصوصی واگذار شده است. سهم زمین این شرکت بر اساس اطلاعات اولیه حدود 30 هکتار است.</t>
  </si>
  <si>
    <t>این طرح، با هدف اجرای موافقت نامه تخصیص خوراک شماره م ب 93195 مورخ 1394/03/02 معاونت برنامه ریزی و نظارت بر منابع هیدروکربوری وزارت نفت جمهوری اسلامی ایران در منطقه ویژه اقتصادی انرژی پارس جنوبی، برای تولید محصولات گاز مایع، نفتای سبک و سنگین تصفیه شده ، نفت سفید، سوخت جت و نیز نفت گاز مطابق استاندارد مورد تائید وزارت نفت ج.ا.ا و استانداردهای بین المللی یورو 5  برنامه ریزی گردیده است.</t>
  </si>
  <si>
    <t>همچنین به منظور تسهیل در احداث تاسیسات زیر بنائی، یوتیلیتی و واحد های فرآیندی مشترک و همچنین کاهش میزان سرمایه گذاری مورد نیاز پالایشگاه های طرح سیراف،"شرکت زیر ساخت فراگیر پالایشی سیراف" توسط  8 شرکت پالایشگاهی تاسیس شده است.</t>
  </si>
  <si>
    <t>آن بخش از مخارج تامین مالی که مستقیماً قابل انتساب به تحصیل یک دارایی واجد شرایط است به عنوان بخشی از بهای تمام شده دارایی محسوب می شود.</t>
  </si>
  <si>
    <t>در صورت عدم وجود نفوذ قابل ملاحظه و یا کنترل، درآمد حاصل از سرمایه گذاری ها در زمان تصویب سود توسط مجمع عمومی صاحبان سهام شرکت سرمایه پذیر (تا تاریخ صورت وضعیت مالی) شناسایی می شود.</t>
  </si>
  <si>
    <t>3-8- مخارج سرمایه ای ساخت داراییها</t>
  </si>
  <si>
    <t>3-9- ذخایر</t>
  </si>
  <si>
    <t>3-9-1 - ذخيره مزاياي پايان خدمت كاركنان</t>
  </si>
  <si>
    <t>17- نقد حاصل از عملیات</t>
  </si>
  <si>
    <t xml:space="preserve">يادداشت‌هاي توضيحي </t>
  </si>
  <si>
    <t>علی الحساب سرمایه گذاری</t>
  </si>
  <si>
    <t>7-1</t>
  </si>
  <si>
    <t>7-2</t>
  </si>
  <si>
    <t>بهای تمام شده</t>
  </si>
  <si>
    <t xml:space="preserve">استهلاک انباشته </t>
  </si>
  <si>
    <t xml:space="preserve">صورت های مالی </t>
  </si>
  <si>
    <t>14-1</t>
  </si>
  <si>
    <t xml:space="preserve">تهاتر حساب آقای مبصری با سپرده بلند مدت </t>
  </si>
  <si>
    <t>جريان خالص ورود نقد حاصل از فعاليت‌هاي تامين مالي</t>
  </si>
  <si>
    <t>سال مالي</t>
  </si>
  <si>
    <t>تاريخ سند</t>
  </si>
  <si>
    <t>شمارة سند</t>
  </si>
  <si>
    <t>رديف</t>
  </si>
  <si>
    <t>شرح سند</t>
  </si>
  <si>
    <t>گردش | بدهكار</t>
  </si>
  <si>
    <t>گردش| بستانكار</t>
  </si>
  <si>
    <t>فراب اينترنشنال(پولاد)-هزينه خريد استيل استراکچر طي inv.#001-adish-typeB  به ارزش 171.841 يورو -نرخ122.129ريال نيما</t>
  </si>
  <si>
    <t>فراب اينترنشنال(پولاد)-هزينه خريد استيل استراکچر  طي inv.#002-adish-typeB  به ارزش 94.687 يورو-نرخ119.644ريال نيما</t>
  </si>
  <si>
    <t>فراب اينترنشنال(FGS001)-هزينه خريد ايرکولر طي inv.#003-adish-typeB  به ارزش 226.910.55 يورو-نرخ119.622ريال نيما</t>
  </si>
  <si>
    <t>فراب اينترنشنال(FGS001)-هزينه خريد ايرکولر طي inv.#003-adish-typeB  به ارزش 75.636/85 يورو-نرخ121.947ريال نيما(نرخ پيش پرداخت)</t>
  </si>
  <si>
    <t xml:space="preserve">سنگ آهن مرکزي رباط-دريافت 293.330 کيلوگرم ميلگرد آجدار نمره 20 في 40.200 بابت آورده غيرنقدي جهت افزايش سرمايه </t>
  </si>
  <si>
    <t xml:space="preserve">سنگ آهن مرکزي رباط-دريافت 96.330 کيلوگرم ميلگرد آجدار نمره 22 في 40.200 بابت آورده غيرنقدي جهت افزايش سرمايه </t>
  </si>
  <si>
    <t xml:space="preserve">سنگ آهن مرکزي رباط-دريافت 689.270 کيلوگرم ميلگرد آجدار نمره 25 في 40.200 بابت آورده غيرنقدي جهت افزايش سرمايه </t>
  </si>
  <si>
    <t xml:space="preserve">سنگ آهن مرکزي رباط-دريافت 41.160 کيلوگرم ميلگرد آجدار نمره 12 في 41.500 بابت آورده غيرنقدي جهت افزايش سرمايه </t>
  </si>
  <si>
    <t xml:space="preserve">سنگ آهن مرکزي رباط-دريافت 80.190 کيلوگرم ميلگرد آجدار نمره 16 في 40.500 بابت آورده غيرنقدي جهت افزايش سرمايه </t>
  </si>
  <si>
    <t xml:space="preserve">سنگ آهن مرکزي رباط-دريافت 61.040 کيلوگرم ميلگرد آجدار نمره 20 في 40.200 بابت آورده غيرنقدي جهت افزايش سرمايه </t>
  </si>
  <si>
    <t xml:space="preserve">سنگ آهن مرکزي رباط-دريافت 92.720 کيلوگرم ميلگرد آجدار نمره 22 في 92.720 بابت آورده غيرنقدي جهت افزايش سرمايه </t>
  </si>
  <si>
    <t xml:space="preserve">سنگ آهن مرکزي رباط-دريافت 244.910 کيلوگرم ميلگرد آجدار نمره 25 في 40.200 بابت آورده غيرنقدي جهت افزايش سرمايه </t>
  </si>
  <si>
    <t xml:space="preserve">سنگ آهن مرکزي رباط-دريافت 195.770 کيلوگرم ميلگرد آجدار نمره 32 في 40.500 بابت آورده غيرنقدي جهت افزايش سرمايه </t>
  </si>
  <si>
    <t>فراب اينترنشنال(دقيق+فرا+پويا+اتيلن)-هزينه خريد تجهيزات پايپينگ طي inv.#004-adish-typeB به ارزش 397.151/80 يورو -نرخ137.365ريال نيما</t>
  </si>
  <si>
    <t>فراب اينترنشنال(پاياصنعت)-هزينه خريد استيل استراکچر از فرآب طي inv.#005-adish-typeB  به ارزش 323.728/65 يورو-نرخ134.379ريال نيما</t>
  </si>
  <si>
    <t>فراب اينترنشنال(پاياصنعت)-هزينه خريد استيل استراکچر از فرآب طي inv.#005-adish-typeB  به ارزش 107.909/55 يورو-نرخ120.848ريال نيما(نرخ پيش پرداخت)</t>
  </si>
  <si>
    <t>فراب اينترنشنال(نيکان+پايا+هوايرکيش)-هزينه خريد استيل استراکچر طي inv.#007-adish-typeB  به ارزش 356.664/69 يورو -نرخ141.297ريال نيما</t>
  </si>
  <si>
    <t>فراب اينترنشنال(نيکان+پايا+هوايرکيش)-هزينه خريد استيل استراکچر طي inv.#007-adish-typeB  به ارزش 118.888/23 يورو -نرخ120.848ريال نيما(نرخ پيش پرداخت)</t>
  </si>
  <si>
    <t>فراب اينترنشنال(پايا)-هزينه خريد استيل استراکچر طي inv.#009-adish-typeB به ارزش 233.237/77 يورو-نرخ141.297ريال نيما</t>
  </si>
  <si>
    <t>فراب اينترنشنال(پايا)-هزينه خريد استيل استراکچر طي inv.#009-adish-typeB به ارزش 77.745/93 يورو-نرخ118.056ريال نيما(نرخ پيش پرداخت)</t>
  </si>
  <si>
    <t>سنگ آهن مرکزي رباط-ارسال 110.680 کيلوگرم ميلگرد آجدار نمره y16 في 57.798 بابت آورده غيرنقدي جهت افزايش سرمايه</t>
  </si>
  <si>
    <t xml:space="preserve">سنگ آهن مرکزي رباط-ارسال 155.360 کيلوگرم ميلگرد آجدار نمره y20 في 57.798  بابت آورده غيرنقدي جهت افزايش سرمايه </t>
  </si>
  <si>
    <t xml:space="preserve">سنگ آهن مرکزي رباط-ارسال 42.770 کيلوگرم ميلگرد آجدار نمره y32 في 57.798  بابت آورده غيرنقدي جهت افزايش سرمايه </t>
  </si>
  <si>
    <t>فراب اينترنشنال(FGS006)-هزينه خريد کلوم-تاور-شل-درام طي inv.#006-adish-typeB  به ارزش 1.218.717/56 يورو-نرخ146.943ريال نيما</t>
  </si>
  <si>
    <t>فراب اينترنشنال(FGS006)-هزينه خريد کلوم-تاور-شل-درام طي inv.#006-adish-typeB  به ارزش 406.239/19 يورو-نرخ121.947ريال نيما(نرخ پيش پرداخت)</t>
  </si>
  <si>
    <t>فراب اينترنشنال(پارس اتيلن ساوه)-هزينه خريد پاپينگ متريال طي inv.#008-adish-typeB به ارزش 498.036 يورو -نرخ146.943ريال نيما</t>
  </si>
  <si>
    <t>فراب اينترنشنال(پايا)-هزينه خريد استيل استراکچر طي inv.#013-adish-typeB  به ارزش 446.762/40 يورو-نرخ146.943ريال نيما</t>
  </si>
  <si>
    <t>فراب اينترنشنال-هزينه خريد آينم 1.8.13 طي inv.#014-adish-typeB  به ارزش 1.428.520.08 يورو-نرخ146.943ريال نيما</t>
  </si>
  <si>
    <t>فراب اينترنشنال-هزينه خريد آينم 1.8.13 طي inv.#014-adish-typeB  به ارزش 5.398/35 يورو-نرخ120.848ريال نيما(نرخ پيش پرداخت)</t>
  </si>
  <si>
    <t>سرمایه</t>
  </si>
  <si>
    <t>سود انباشته</t>
  </si>
  <si>
    <t>تخصیص اندوخته قانونی</t>
  </si>
  <si>
    <t>افزایش سرمایه در جریان</t>
  </si>
  <si>
    <t>افزایش سرمایه</t>
  </si>
  <si>
    <t>مانده پیش پرداخت ارزی</t>
  </si>
  <si>
    <t>5-1-  مبلغ 22.927 میلیون ریال در رابطه با خرید یک قطعه زمین به مساحت 43.800 مترمربع در شهرستان کنگان استان بوشهر است که جهت امور کارگاهی در نظر گرفته شده که در سال 1394 مالکیت رسمی آن به شرکت انتقال یافته است.</t>
  </si>
  <si>
    <t>5-7-1</t>
  </si>
  <si>
    <t>5-7-2</t>
  </si>
  <si>
    <t>5-7-3</t>
  </si>
  <si>
    <t>9-1</t>
  </si>
  <si>
    <t>9-2</t>
  </si>
  <si>
    <t>محسن صفایی فراهانی</t>
  </si>
  <si>
    <t xml:space="preserve"> سرمایه گذاری در سهام شرکت ها به شرح زیر تفکیک می شود : </t>
  </si>
  <si>
    <t>بهره تسهیلات دریافتی</t>
  </si>
  <si>
    <t>دریافت نقدی بابت تامین مالی از سهامداران</t>
  </si>
  <si>
    <t>افزایش سرمایه از محل مطالبات سهامداران و سایر انتقالات غیرنقدی</t>
  </si>
  <si>
    <t>تودیع (استرداد) سپرده های بلندمدت در حساب شخصی سهامداران</t>
  </si>
  <si>
    <t>موضوع مشارکت مدنی</t>
  </si>
  <si>
    <t>مبلغ مشارکت مدنی</t>
  </si>
  <si>
    <t>سهم الشرکه بانک (نقدی)</t>
  </si>
  <si>
    <t>سهم الشرکه شریک (نقدی)</t>
  </si>
  <si>
    <t>سهم الشرکه شریک (غیرنقدی)</t>
  </si>
  <si>
    <t>نرخ سود بانک</t>
  </si>
  <si>
    <t>تعداد اقساط سالانه تسهیلات ارزی</t>
  </si>
  <si>
    <t>مدت مشارکت مدنی</t>
  </si>
  <si>
    <t>اداره مشارکت مدنی</t>
  </si>
  <si>
    <t>پرداخت سود مشارکت</t>
  </si>
  <si>
    <t>نرخ جرائم تاخیر تادیه</t>
  </si>
  <si>
    <t>نوع قرارداد</t>
  </si>
  <si>
    <t>اعطای تسهیلات به شرکت میعانات گازی آدیش جنوبی به منظور احداث پالایشگاه میعانات گازی به ظرفیت 60.000 بشکه در روز طی 340 روز کاری در سال جهت تولید محصولات نفتاسوخت جت، LPG و گازوئیل</t>
  </si>
  <si>
    <t>درصد سهم الشرکه</t>
  </si>
  <si>
    <t>مبلغ 11.790.081 میلیون ریال (1.012.720 میلیون ریال و 352.063 هزار دلار)</t>
  </si>
  <si>
    <t>250.000.000 دلار معادل 7.653.000 میلیون ریال</t>
  </si>
  <si>
    <t>167.718 میلیون ریال</t>
  </si>
  <si>
    <t>102.063.250 دلار و 845.003 میلیون ریال</t>
  </si>
  <si>
    <t>27 قسط در طی 7 سال (سال اول 3 قسط ، 6 سال بعد هر سال 4 قسط)</t>
  </si>
  <si>
    <t>از زمان عقد قرارداد به مدت 39 ماه لغایت شروع بهره برداری تجاری از طرح</t>
  </si>
  <si>
    <t>اداره مشارکت مدنی به عهده شرکت پالایش میعانات گازی آدیش جنوبی و برداشت از حساب مشترک با اجازه و نظارت بانک خواهد بود.</t>
  </si>
  <si>
    <t>سهم الشرکه بانک در مشارکت مدنی در پایان دوره مشارکت به متقاضی واگذار شده و پیش بینی شده است که بهای آن به صورت تقسیطی همراه با اصل تسهیلات از تقاضی دریافت گردد.</t>
  </si>
  <si>
    <t>مطابق با آخرین ضوابط و دستورالعمل های بانک مرکزی ج.ا.ا.</t>
  </si>
  <si>
    <t>خلاصه ای از طرح مصوب :</t>
  </si>
  <si>
    <t>شرکت تناوب(سهامدار و عضو هیئت مدیره)</t>
  </si>
  <si>
    <t>شرکت سنگ آهن مرکزی رباط(سهامدار و عضو هیئت مدیره)</t>
  </si>
  <si>
    <t>سیاوش زرگر یعقوبی(سهامدار)</t>
  </si>
  <si>
    <t>غلامرضا صحرائیان (سهامدار و عضو هیئت مدیره)</t>
  </si>
  <si>
    <t>عبدالحمید مبصری (عضو هیئت مدیره)</t>
  </si>
  <si>
    <t>شرکت سپهر مولد (عضو هیئت مدیره مشترک)</t>
  </si>
  <si>
    <t>سهامدار و عضو هیئت مدیره</t>
  </si>
  <si>
    <t xml:space="preserve">غلامرضا صحرائیان </t>
  </si>
  <si>
    <t xml:space="preserve">عبدالحمید مبصری </t>
  </si>
  <si>
    <t>مبلغ - میلیون ریال</t>
  </si>
  <si>
    <t>ابطال سپرده ارزی و عودت قرض الحسنه</t>
  </si>
  <si>
    <t>محسن صفایی فراهانی(عضو هیئت مدیره)</t>
  </si>
  <si>
    <t>6 درصد در سال</t>
  </si>
  <si>
    <t>مانده در ابتدای سال 1398</t>
  </si>
  <si>
    <t>مانده در پایان سال 1399</t>
  </si>
  <si>
    <t xml:space="preserve">مانده در پایان سال 1399 </t>
  </si>
  <si>
    <t>مبلغ دفتری در پایان سال 1399</t>
  </si>
  <si>
    <t>Code1</t>
  </si>
  <si>
    <t>Code2</t>
  </si>
  <si>
    <t>Code3</t>
  </si>
  <si>
    <t>عنوان حساب</t>
  </si>
  <si>
    <t>کد حساب</t>
  </si>
  <si>
    <t>گردش طی دوره بدهکار</t>
  </si>
  <si>
    <t>گردش طی دوره بستانکار</t>
  </si>
  <si>
    <t>گردش قبل دوره بدهکار</t>
  </si>
  <si>
    <t>گردش قبل دوره بستانکار</t>
  </si>
  <si>
    <t>مانده تاکنون بدهکار</t>
  </si>
  <si>
    <t>مانده تاکنون بستانکار</t>
  </si>
  <si>
    <t>1</t>
  </si>
  <si>
    <t>داراییهای جاری</t>
  </si>
  <si>
    <t>111</t>
  </si>
  <si>
    <t>موجودی نقد و بانک</t>
  </si>
  <si>
    <t>11111</t>
  </si>
  <si>
    <t>موجودی نزد صندوق ارزی</t>
  </si>
  <si>
    <t>110001</t>
  </si>
  <si>
    <t>صندوق دفتر مرکزی</t>
  </si>
  <si>
    <t/>
  </si>
  <si>
    <t>11121</t>
  </si>
  <si>
    <t>موجودی نزد بانکها ریالی</t>
  </si>
  <si>
    <t>100001</t>
  </si>
  <si>
    <t>بانک اقتصاد نوین شعبه حام جم 1-5278624-2-215</t>
  </si>
  <si>
    <t>100002</t>
  </si>
  <si>
    <t>بانک اقتصاد نوین شعبه حام جم 1-5278624-850-215</t>
  </si>
  <si>
    <t>100003</t>
  </si>
  <si>
    <t>بانک ملت شعبه سازمان گسترش 8375650927</t>
  </si>
  <si>
    <t>100004</t>
  </si>
  <si>
    <t>بانک ملت شعبه سازمان گسترش 8379602926</t>
  </si>
  <si>
    <t>100006</t>
  </si>
  <si>
    <t>بانک صنعت و معدن شعبه توسعه ملی 0100047006009</t>
  </si>
  <si>
    <t>100007</t>
  </si>
  <si>
    <t>بانک صنعت و معدن شعبه توسعه ملی 0200079432000</t>
  </si>
  <si>
    <t>100008</t>
  </si>
  <si>
    <t>بانک صنعت و معدن شعبه توسعه ملی 0200077349001</t>
  </si>
  <si>
    <t>100009</t>
  </si>
  <si>
    <t>بانک سامان شعبه دکتر فاطمی 1-2189814-40-810</t>
  </si>
  <si>
    <t>100011</t>
  </si>
  <si>
    <t>بانک کشاورزی شعبه ملاصدرا 90334806-6</t>
  </si>
  <si>
    <t>100013</t>
  </si>
  <si>
    <t>بانک تجارت مستقل مرکزی  289041664</t>
  </si>
  <si>
    <t>100017</t>
  </si>
  <si>
    <t>بانک تجارت شعبه اکو 306827022</t>
  </si>
  <si>
    <t>100018</t>
  </si>
  <si>
    <t>بانک تجارت شعبه اکو 306833111</t>
  </si>
  <si>
    <t>100019</t>
  </si>
  <si>
    <t>بانک تجارت مستقل مرکزی  356806417</t>
  </si>
  <si>
    <t>11141</t>
  </si>
  <si>
    <t>موجودی نزد تنخواه گردان ها</t>
  </si>
  <si>
    <t>550001</t>
  </si>
  <si>
    <t>عبدالحمید مبصری</t>
  </si>
  <si>
    <t>600016</t>
  </si>
  <si>
    <t>محسن  خستو</t>
  </si>
  <si>
    <t>600169</t>
  </si>
  <si>
    <t>مهدی دمیرچی</t>
  </si>
  <si>
    <t>600201</t>
  </si>
  <si>
    <t>خلیل ذریه عباسی</t>
  </si>
  <si>
    <t>11112</t>
  </si>
  <si>
    <t>موجودی نزد صندوق ریالی</t>
  </si>
  <si>
    <t>11122</t>
  </si>
  <si>
    <t>موجودی نزد بانکهای ارزی</t>
  </si>
  <si>
    <t>100005</t>
  </si>
  <si>
    <t>بانک ملت شعبه سازمان گسترش 8304302209</t>
  </si>
  <si>
    <t>100014</t>
  </si>
  <si>
    <t>بانک تجارت مستقل مرکزی  173673329</t>
  </si>
  <si>
    <t>121</t>
  </si>
  <si>
    <t>سرمایه گذاری های کوتاه مدت</t>
  </si>
  <si>
    <t>12112</t>
  </si>
  <si>
    <t>سپرده های کوتاه مدت نزد بانکها</t>
  </si>
  <si>
    <t>100012</t>
  </si>
  <si>
    <t>بانک اقتصاد نوین شعبه حام جم بانک اقتصادنوین 147-850-51525360-1</t>
  </si>
  <si>
    <t>141</t>
  </si>
  <si>
    <t>اسناد دریافتنی غیر تجاری</t>
  </si>
  <si>
    <t>14121</t>
  </si>
  <si>
    <t>اسناد دریافتنی غیر تجاری نزد بانک</t>
  </si>
  <si>
    <t>142</t>
  </si>
  <si>
    <t>سایر حسابهای دریافتنی</t>
  </si>
  <si>
    <t>14211</t>
  </si>
  <si>
    <t>400005</t>
  </si>
  <si>
    <t>زیرساخت فراگیر پالایشی سیراف</t>
  </si>
  <si>
    <t>400050</t>
  </si>
  <si>
    <t>400105</t>
  </si>
  <si>
    <t>ذوب آهن آریان بوئین زهرا</t>
  </si>
  <si>
    <t>400116</t>
  </si>
  <si>
    <t>صنعت پژوهان ماهان</t>
  </si>
  <si>
    <t>400187</t>
  </si>
  <si>
    <t>پترو فرآیند راژان</t>
  </si>
  <si>
    <t>400198</t>
  </si>
  <si>
    <t>فلزات نوین تجارت آزاد</t>
  </si>
  <si>
    <t>600266</t>
  </si>
  <si>
    <t>حسینعلی حجاری زاده</t>
  </si>
  <si>
    <t>14221</t>
  </si>
  <si>
    <t>وام کارکنان</t>
  </si>
  <si>
    <t>600006</t>
  </si>
  <si>
    <t>حسین سمیعی کیا</t>
  </si>
  <si>
    <t>600007</t>
  </si>
  <si>
    <t>مجتبی زرافشانی</t>
  </si>
  <si>
    <t>600012</t>
  </si>
  <si>
    <t>محمدرضا رودپیش زاده فومنی</t>
  </si>
  <si>
    <t>14223</t>
  </si>
  <si>
    <t>جاری کارکنان</t>
  </si>
  <si>
    <t>600001</t>
  </si>
  <si>
    <t>امیرعباس ایماغیان</t>
  </si>
  <si>
    <t>600002</t>
  </si>
  <si>
    <t>زینب امین زاده</t>
  </si>
  <si>
    <t>600005</t>
  </si>
  <si>
    <t>پروین صادق آبادی</t>
  </si>
  <si>
    <t>600008</t>
  </si>
  <si>
    <t>پروانه طاهرخانی</t>
  </si>
  <si>
    <t>600009</t>
  </si>
  <si>
    <t>سپیده  بیاتی</t>
  </si>
  <si>
    <t>14231</t>
  </si>
  <si>
    <t>علی الحساب کارکنان</t>
  </si>
  <si>
    <t>143</t>
  </si>
  <si>
    <t>سپرده ها و ودایع</t>
  </si>
  <si>
    <t>14311</t>
  </si>
  <si>
    <t>ودیعه اجاره -دریافتنی</t>
  </si>
  <si>
    <t>550047</t>
  </si>
  <si>
    <t>14359</t>
  </si>
  <si>
    <t>سایر سپرده ها-دریافتنی گمرکی</t>
  </si>
  <si>
    <t>400125</t>
  </si>
  <si>
    <t>حمل و نقل بین المللی شاهو ترابر پارس</t>
  </si>
  <si>
    <t>400155</t>
  </si>
  <si>
    <t>کشتیرانی هوپاد دریا</t>
  </si>
  <si>
    <t>400169</t>
  </si>
  <si>
    <t>آریا ترابر البرز</t>
  </si>
  <si>
    <t>400178</t>
  </si>
  <si>
    <t>فرشته اقیانوس آبی</t>
  </si>
  <si>
    <t>400203</t>
  </si>
  <si>
    <t>حمل و نقل بین المللی هماهنگ بار پارس</t>
  </si>
  <si>
    <t>400211</t>
  </si>
  <si>
    <t>توسعه تجارت روبینا</t>
  </si>
  <si>
    <t>400215</t>
  </si>
  <si>
    <t>حمل و نقل بین المللی توشه بر</t>
  </si>
  <si>
    <t>400221</t>
  </si>
  <si>
    <t>درسا ترابر آسیا</t>
  </si>
  <si>
    <t>400240</t>
  </si>
  <si>
    <t>دریا بار</t>
  </si>
  <si>
    <t>14322</t>
  </si>
  <si>
    <t>سپرده ضمانتنامه های پیش پرداخت بانکی</t>
  </si>
  <si>
    <t>400051</t>
  </si>
  <si>
    <t>فرآب اینترنشنال</t>
  </si>
  <si>
    <t>400081</t>
  </si>
  <si>
    <t>14323</t>
  </si>
  <si>
    <t>سپرده گشایش اعتبار اسنادی</t>
  </si>
  <si>
    <t>400006</t>
  </si>
  <si>
    <t>بانک صنعت و معدن</t>
  </si>
  <si>
    <t>14360</t>
  </si>
  <si>
    <t>سایر سپرده ها-دریافتنی</t>
  </si>
  <si>
    <t>400260</t>
  </si>
  <si>
    <t>بانک تجارت</t>
  </si>
  <si>
    <t>181</t>
  </si>
  <si>
    <t>پیش پرداختها</t>
  </si>
  <si>
    <t>18111</t>
  </si>
  <si>
    <t>پیش پرداخت خرید مواد و مصالح</t>
  </si>
  <si>
    <t>400092</t>
  </si>
  <si>
    <t>حمل و نقل کهورک بار لامرد</t>
  </si>
  <si>
    <t>400114</t>
  </si>
  <si>
    <t>تولیدی و صنعتی فراسان</t>
  </si>
  <si>
    <t>400117</t>
  </si>
  <si>
    <t>بهبد صنعت پارس</t>
  </si>
  <si>
    <t>400121</t>
  </si>
  <si>
    <t>مهندسی سازه فرافن</t>
  </si>
  <si>
    <t>400127</t>
  </si>
  <si>
    <t>صنعتی صافیاد</t>
  </si>
  <si>
    <t>400146</t>
  </si>
  <si>
    <t>برنا الکترونیک</t>
  </si>
  <si>
    <t>400132</t>
  </si>
  <si>
    <t>ریخته گری برناگداز</t>
  </si>
  <si>
    <t>400153</t>
  </si>
  <si>
    <t>اریس اوکسین</t>
  </si>
  <si>
    <t>400157</t>
  </si>
  <si>
    <t>شرکت تولیدی و صنعتی سیم و کابل مغان</t>
  </si>
  <si>
    <t>400168</t>
  </si>
  <si>
    <t>فولاد مبارکه اصفهان</t>
  </si>
  <si>
    <t>400131</t>
  </si>
  <si>
    <t>شرکت بین المللی ساروج بوشهر</t>
  </si>
  <si>
    <t>400136</t>
  </si>
  <si>
    <t>دقیق سازان آراز</t>
  </si>
  <si>
    <t>400196</t>
  </si>
  <si>
    <t>آهن آلات نوین آرکا</t>
  </si>
  <si>
    <t>400208</t>
  </si>
  <si>
    <t>سیراف بتن جنوب (مرضیه هدایتی)</t>
  </si>
  <si>
    <t>400214</t>
  </si>
  <si>
    <t>گروه صنعتی شاهرخی</t>
  </si>
  <si>
    <t>400224</t>
  </si>
  <si>
    <t>سیمان مند دشتی</t>
  </si>
  <si>
    <t>18115</t>
  </si>
  <si>
    <t>پیش پرداخت خریدهای خارجی</t>
  </si>
  <si>
    <t>400097</t>
  </si>
  <si>
    <t>مهندسی پایاصنعت تیران</t>
  </si>
  <si>
    <t>400165</t>
  </si>
  <si>
    <t>مهندسین مشاور تهران جوان</t>
  </si>
  <si>
    <t>400171</t>
  </si>
  <si>
    <t>نوین دانش آینده</t>
  </si>
  <si>
    <t>400174</t>
  </si>
  <si>
    <t>تهویه سیستمهای تهویه مطبوع</t>
  </si>
  <si>
    <t>400175</t>
  </si>
  <si>
    <t>هوا ابزار تهران (هتکو)</t>
  </si>
  <si>
    <t>400177</t>
  </si>
  <si>
    <t>بازرگانی ایران ترانسفو</t>
  </si>
  <si>
    <t>400179</t>
  </si>
  <si>
    <t>KTI</t>
  </si>
  <si>
    <t>400184</t>
  </si>
  <si>
    <t>پمپهای صنعتی ایران IIP</t>
  </si>
  <si>
    <t>400207</t>
  </si>
  <si>
    <t>پترو پویش سهند</t>
  </si>
  <si>
    <t>400209</t>
  </si>
  <si>
    <t>RMT (محمد رضوانیان)</t>
  </si>
  <si>
    <t>400212</t>
  </si>
  <si>
    <t>انرژی کویر پایا (EKP)</t>
  </si>
  <si>
    <t>400217</t>
  </si>
  <si>
    <t>ایران تابلو</t>
  </si>
  <si>
    <t>400219</t>
  </si>
  <si>
    <t>زافرتک ZAFFERTEC</t>
  </si>
  <si>
    <t>400234</t>
  </si>
  <si>
    <t>رود هارت RPG</t>
  </si>
  <si>
    <t>400235</t>
  </si>
  <si>
    <t>هیسکو (HIS CO)</t>
  </si>
  <si>
    <t>400236</t>
  </si>
  <si>
    <t>تولیدی سیم و کابل یزد</t>
  </si>
  <si>
    <t>18131</t>
  </si>
  <si>
    <t>400049</t>
  </si>
  <si>
    <t>راهکار برتر آراد پایا(پوپک)</t>
  </si>
  <si>
    <t>400025</t>
  </si>
  <si>
    <t>همکاران سیستم</t>
  </si>
  <si>
    <t>400056</t>
  </si>
  <si>
    <t>سازمان منطقه ویژه اقتصادی انرژی پارس</t>
  </si>
  <si>
    <t>400238</t>
  </si>
  <si>
    <t>همکاران سیستم پناه تهران</t>
  </si>
  <si>
    <t>400252</t>
  </si>
  <si>
    <t>پرشیا سیس خاورمیانه</t>
  </si>
  <si>
    <t>400190</t>
  </si>
  <si>
    <t>داده پردازی نیک آفرین امروز پارسیان</t>
  </si>
  <si>
    <t>400200</t>
  </si>
  <si>
    <t>مهندسی مشاوران شیراز انرژی (مشیران)</t>
  </si>
  <si>
    <t>600278</t>
  </si>
  <si>
    <t>محسن خسروی</t>
  </si>
  <si>
    <t>18141</t>
  </si>
  <si>
    <t>پیش پرداخت هزینه ها</t>
  </si>
  <si>
    <t>400014</t>
  </si>
  <si>
    <t>کوشا منش</t>
  </si>
  <si>
    <t>400023</t>
  </si>
  <si>
    <t>آینده نگاران</t>
  </si>
  <si>
    <t>400099</t>
  </si>
  <si>
    <t>بنیاد علوم کاربردی رازی</t>
  </si>
  <si>
    <t>400101</t>
  </si>
  <si>
    <t>گروه فناوری ارتباطات و اطلاعات شاتل</t>
  </si>
  <si>
    <t>400180</t>
  </si>
  <si>
    <t>حمل و نقل بین المللی راه نیک ترابر</t>
  </si>
  <si>
    <t>400181</t>
  </si>
  <si>
    <t>گلنور</t>
  </si>
  <si>
    <t>400185</t>
  </si>
  <si>
    <t>ظریف صنعت پیشرو</t>
  </si>
  <si>
    <t>400194</t>
  </si>
  <si>
    <t>نارفوم کار</t>
  </si>
  <si>
    <t>400216</t>
  </si>
  <si>
    <t>شرکت آب و فاضلاب</t>
  </si>
  <si>
    <t>400241</t>
  </si>
  <si>
    <t>شرکت گاز استان بوشهر</t>
  </si>
  <si>
    <t>400242</t>
  </si>
  <si>
    <t>گسترش خدمات ایمنیو آتش نشانی نگهبان</t>
  </si>
  <si>
    <t>400250</t>
  </si>
  <si>
    <t>موج سوم برگ سبز</t>
  </si>
  <si>
    <t>600277</t>
  </si>
  <si>
    <t>امیر  کیخسرو حقیقی</t>
  </si>
  <si>
    <t>18143</t>
  </si>
  <si>
    <t>پیش پرداخت بیمه</t>
  </si>
  <si>
    <t>400077</t>
  </si>
  <si>
    <t>بیمه ایران</t>
  </si>
  <si>
    <t>400104</t>
  </si>
  <si>
    <t>بیمه آسیا</t>
  </si>
  <si>
    <t>18151</t>
  </si>
  <si>
    <t>پیش پرداخت دارایی ثابت</t>
  </si>
  <si>
    <t>400120</t>
  </si>
  <si>
    <t>پارس لیبهر-علی حسین آبادی</t>
  </si>
  <si>
    <t>400188</t>
  </si>
  <si>
    <t>تابش تابلو</t>
  </si>
  <si>
    <t>400253</t>
  </si>
  <si>
    <t>گنجینه مهر پارس</t>
  </si>
  <si>
    <t>600267</t>
  </si>
  <si>
    <t>سیدحسین میری (صنایع چوب میری)</t>
  </si>
  <si>
    <t>داراییهای غیرجاری</t>
  </si>
  <si>
    <t>221</t>
  </si>
  <si>
    <t>سرمایه گذاری های بلند مدت</t>
  </si>
  <si>
    <t>22141</t>
  </si>
  <si>
    <t>سرمایه گذاری در سایر شرکتها</t>
  </si>
  <si>
    <t>251</t>
  </si>
  <si>
    <t>داراییهای ثابت</t>
  </si>
  <si>
    <t>25111</t>
  </si>
  <si>
    <t>25122</t>
  </si>
  <si>
    <t>ساختمان</t>
  </si>
  <si>
    <t>تاسیسات</t>
  </si>
  <si>
    <t>25124</t>
  </si>
  <si>
    <t>25125</t>
  </si>
  <si>
    <t>ابزار آلات و قالبها</t>
  </si>
  <si>
    <t>25126</t>
  </si>
  <si>
    <t>وسایط نقلیه</t>
  </si>
  <si>
    <t>25127</t>
  </si>
  <si>
    <t>25182</t>
  </si>
  <si>
    <t>استهلاک انباشته ساختمان</t>
  </si>
  <si>
    <t>25184</t>
  </si>
  <si>
    <t>استهلاک انباشته ماشین آلات و تجهیزات</t>
  </si>
  <si>
    <t>25185</t>
  </si>
  <si>
    <t>استهلاک انباشته ابزار آلات و قالبها</t>
  </si>
  <si>
    <t>25186</t>
  </si>
  <si>
    <t>استهلاک انباشته وسایط نقلیه</t>
  </si>
  <si>
    <t>25187</t>
  </si>
  <si>
    <t>استهلاک انباشته اثاثه و منصوبات</t>
  </si>
  <si>
    <t>261</t>
  </si>
  <si>
    <t>داراییهای در جریان تکمیل</t>
  </si>
  <si>
    <t>26111</t>
  </si>
  <si>
    <t>300001</t>
  </si>
  <si>
    <t>مالی</t>
  </si>
  <si>
    <t>300002</t>
  </si>
  <si>
    <t>اداری</t>
  </si>
  <si>
    <t>300003</t>
  </si>
  <si>
    <t>تدارکات</t>
  </si>
  <si>
    <t>300004</t>
  </si>
  <si>
    <t>بازرگانی</t>
  </si>
  <si>
    <t>300005</t>
  </si>
  <si>
    <t>مهندسی</t>
  </si>
  <si>
    <t>300006</t>
  </si>
  <si>
    <t>بازرسی و کنترل کیفیت</t>
  </si>
  <si>
    <t>300007</t>
  </si>
  <si>
    <t>برنامه ریزی و کنترل پروژه</t>
  </si>
  <si>
    <t>26113</t>
  </si>
  <si>
    <t>هزینه های عمومی و اداری</t>
  </si>
  <si>
    <t>26114</t>
  </si>
  <si>
    <t>مواد و مصالح</t>
  </si>
  <si>
    <t>26115</t>
  </si>
  <si>
    <t>هزینه های عملیاتی</t>
  </si>
  <si>
    <t>300032</t>
  </si>
  <si>
    <t>واحدهای جانبی (Utility)</t>
  </si>
  <si>
    <t>26116</t>
  </si>
  <si>
    <t>26191</t>
  </si>
  <si>
    <t>پیش پرداخت سرمایه ا ی</t>
  </si>
  <si>
    <t>271</t>
  </si>
  <si>
    <t>داراییهای نامشهود</t>
  </si>
  <si>
    <t>27121</t>
  </si>
  <si>
    <t>27122</t>
  </si>
  <si>
    <t>استهلاک انباشته نرم افزارها</t>
  </si>
  <si>
    <t>27131</t>
  </si>
  <si>
    <t>حق انشعاب آب</t>
  </si>
  <si>
    <t>27132</t>
  </si>
  <si>
    <t>حق انشعاب گاز</t>
  </si>
  <si>
    <t>27134</t>
  </si>
  <si>
    <t>حق انشعاب برق</t>
  </si>
  <si>
    <t>3</t>
  </si>
  <si>
    <t>بدهیهای جاری</t>
  </si>
  <si>
    <t>342</t>
  </si>
  <si>
    <t>سایر حسابها و اسناد پرداختنی غیر تجاری</t>
  </si>
  <si>
    <t>34211</t>
  </si>
  <si>
    <t>سایر اسناد پرداختنی</t>
  </si>
  <si>
    <t>34221</t>
  </si>
  <si>
    <t>سایر حسابهای پرداختنی</t>
  </si>
  <si>
    <t>400024</t>
  </si>
  <si>
    <t>دنیای پردازش</t>
  </si>
  <si>
    <t>400034</t>
  </si>
  <si>
    <t>مبلمان اداری نوژن</t>
  </si>
  <si>
    <t>400040</t>
  </si>
  <si>
    <t>ارتباط نوین</t>
  </si>
  <si>
    <t>400042</t>
  </si>
  <si>
    <t>پولاد پیچ کار</t>
  </si>
  <si>
    <t>400068</t>
  </si>
  <si>
    <t>مهندسین مشاور نگر اندیش</t>
  </si>
  <si>
    <t>400078</t>
  </si>
  <si>
    <t>ماه تابان رایانه</t>
  </si>
  <si>
    <t>400080</t>
  </si>
  <si>
    <t>ترسیم گران اندیشه پویا</t>
  </si>
  <si>
    <t>400087</t>
  </si>
  <si>
    <t>پاژ پرداز سامانه</t>
  </si>
  <si>
    <t>400093</t>
  </si>
  <si>
    <t>گروه فنی مهندسی اتوسیستم(حمیدرضاغلامیان)</t>
  </si>
  <si>
    <t>400094</t>
  </si>
  <si>
    <t>400095</t>
  </si>
  <si>
    <t>پرتو پرواز فردا</t>
  </si>
  <si>
    <t>400096</t>
  </si>
  <si>
    <t>فناوری پند کاسپین</t>
  </si>
  <si>
    <t>400102</t>
  </si>
  <si>
    <t>خدمات ماشین اداری رامتین(رستم فرودیان)</t>
  </si>
  <si>
    <t>400110</t>
  </si>
  <si>
    <t>لوید آلمان کیش</t>
  </si>
  <si>
    <t>400112</t>
  </si>
  <si>
    <t>پرنیان پی سیراف-جواد حسن پور</t>
  </si>
  <si>
    <t>400115</t>
  </si>
  <si>
    <t>رایانه افزار خط سبز</t>
  </si>
  <si>
    <t>400126</t>
  </si>
  <si>
    <t>گروه تولیدی نیکان تک ایرانیان</t>
  </si>
  <si>
    <t>400133</t>
  </si>
  <si>
    <t>پوشش های محافظتی جنوب</t>
  </si>
  <si>
    <t>400134</t>
  </si>
  <si>
    <t>شن و ماسه بهار جاشک-عبداله بحرانی</t>
  </si>
  <si>
    <t>400141</t>
  </si>
  <si>
    <t>کاریز هیدرو سازه گیل</t>
  </si>
  <si>
    <t>400142</t>
  </si>
  <si>
    <t>بازرسی فنی ایرانیان-ایریکو</t>
  </si>
  <si>
    <t>400143</t>
  </si>
  <si>
    <t>آجر صدف-سیدرضا سیدین</t>
  </si>
  <si>
    <t>400144</t>
  </si>
  <si>
    <t>تولیدی پی.ای.اس</t>
  </si>
  <si>
    <t>400152</t>
  </si>
  <si>
    <t>فروشگاه آهن اسکندری-وحید نجاری</t>
  </si>
  <si>
    <t>400154</t>
  </si>
  <si>
    <t>مرکز تخصصی طب کار پایوران راه سلامت</t>
  </si>
  <si>
    <t>400158</t>
  </si>
  <si>
    <t>کاوشکاران آزمون های غیر مخرب دقیق</t>
  </si>
  <si>
    <t>400159</t>
  </si>
  <si>
    <t>تولیدی و بازرگانی نیاشیمی</t>
  </si>
  <si>
    <t>400163</t>
  </si>
  <si>
    <t>مهرطلب جی</t>
  </si>
  <si>
    <t>400164</t>
  </si>
  <si>
    <t>آذین تجهیز مهر</t>
  </si>
  <si>
    <t>400166</t>
  </si>
  <si>
    <t>اطمینان تجارت خبره</t>
  </si>
  <si>
    <t>400167</t>
  </si>
  <si>
    <t>تدبیر نگاران زاگرس</t>
  </si>
  <si>
    <t>400170</t>
  </si>
  <si>
    <t>ملی صنایع پتروشیمی</t>
  </si>
  <si>
    <t>400172</t>
  </si>
  <si>
    <t>بهساز فرآیند سام سیستم</t>
  </si>
  <si>
    <t>400173</t>
  </si>
  <si>
    <t>بیمارستان نیکان</t>
  </si>
  <si>
    <t>400176</t>
  </si>
  <si>
    <t>خبرگان بین المللی تهران</t>
  </si>
  <si>
    <t>400182</t>
  </si>
  <si>
    <t>آماک کوشا</t>
  </si>
  <si>
    <t>400183</t>
  </si>
  <si>
    <t>آدلی آرا بنا</t>
  </si>
  <si>
    <t>400186</t>
  </si>
  <si>
    <t>بازرگانی کالای آهن و چوب کرمی</t>
  </si>
  <si>
    <t>400189</t>
  </si>
  <si>
    <t>طلوع انرژی</t>
  </si>
  <si>
    <t>400191</t>
  </si>
  <si>
    <t>ایده پردازان پروچیستا-مجید رازی</t>
  </si>
  <si>
    <t>400192</t>
  </si>
  <si>
    <t>صنعتی آما</t>
  </si>
  <si>
    <t>400193</t>
  </si>
  <si>
    <t>تامین کالای پارسیان</t>
  </si>
  <si>
    <t>400195</t>
  </si>
  <si>
    <t>فروشگاه تک سیکلت</t>
  </si>
  <si>
    <t>400197</t>
  </si>
  <si>
    <t>شرکت صنعتی و شیمیایی رنگین زره</t>
  </si>
  <si>
    <t>400199</t>
  </si>
  <si>
    <t>مبلمان اداری و خانگی پاکرو</t>
  </si>
  <si>
    <t>400201</t>
  </si>
  <si>
    <t>فن آوران آواسیس</t>
  </si>
  <si>
    <t>400202</t>
  </si>
  <si>
    <t>تهویه بهاران</t>
  </si>
  <si>
    <t>400204</t>
  </si>
  <si>
    <t>روشن جام یلدا</t>
  </si>
  <si>
    <t>400205</t>
  </si>
  <si>
    <t>بازرگانی صفری(مسلم صفری)</t>
  </si>
  <si>
    <t>400210</t>
  </si>
  <si>
    <t>رایکا بنیس</t>
  </si>
  <si>
    <t>400213</t>
  </si>
  <si>
    <t>مبلمان اداری امیران (برادران اسماعیلی)</t>
  </si>
  <si>
    <t>400218</t>
  </si>
  <si>
    <t>خزر فن تهویه</t>
  </si>
  <si>
    <t>400220</t>
  </si>
  <si>
    <t>کیمیا فرآیند جم (زهرا فلاحت پیشه)</t>
  </si>
  <si>
    <t>400222</t>
  </si>
  <si>
    <t>کاسپین سفیر کالا</t>
  </si>
  <si>
    <t>400223</t>
  </si>
  <si>
    <t>آیلار صنعت سبلان</t>
  </si>
  <si>
    <t>400226</t>
  </si>
  <si>
    <t>تهیه و حمل مصالح قایدی(حسن قایدی)</t>
  </si>
  <si>
    <t>400227</t>
  </si>
  <si>
    <t>لوازم خانگی برادران</t>
  </si>
  <si>
    <t>400228</t>
  </si>
  <si>
    <t>بازرگانی نوتاش صنعت سهند</t>
  </si>
  <si>
    <t>400230</t>
  </si>
  <si>
    <t>تجارت گستر سیراف سپهر</t>
  </si>
  <si>
    <t>400231</t>
  </si>
  <si>
    <t>لوازم بهداشتی ساختمانی امانیه</t>
  </si>
  <si>
    <t>400232</t>
  </si>
  <si>
    <t>خدامت فنی تروسیان</t>
  </si>
  <si>
    <t>400237</t>
  </si>
  <si>
    <t>صنایع رنگینه و کاتالیست پارس</t>
  </si>
  <si>
    <t>400239</t>
  </si>
  <si>
    <t>دکو موج</t>
  </si>
  <si>
    <t>400243</t>
  </si>
  <si>
    <t>مدیریت آبرسانی خلیج فارس</t>
  </si>
  <si>
    <t>400244</t>
  </si>
  <si>
    <t>آشکارسازان حریق</t>
  </si>
  <si>
    <t>400245</t>
  </si>
  <si>
    <t>گروه صنعتی آمود</t>
  </si>
  <si>
    <t>400247</t>
  </si>
  <si>
    <t>پیمانکاری حمل ماسه بادی بحرانی-محمد بحرانی</t>
  </si>
  <si>
    <t>400251</t>
  </si>
  <si>
    <t>انتشارات یساولی</t>
  </si>
  <si>
    <t>400254</t>
  </si>
  <si>
    <t>آب گستران اندیشه ساز</t>
  </si>
  <si>
    <t>550026</t>
  </si>
  <si>
    <t>محسن صفائی فراهانی</t>
  </si>
  <si>
    <t>600268</t>
  </si>
  <si>
    <t>زینب قدرتی(فروشگاه رویال)</t>
  </si>
  <si>
    <t>600269</t>
  </si>
  <si>
    <t>محسن خسروی(هاست کوشان)</t>
  </si>
  <si>
    <t>600270</t>
  </si>
  <si>
    <t>سید وحید موسوی راد (هوشمند فنی یار)</t>
  </si>
  <si>
    <t>600276</t>
  </si>
  <si>
    <t>تقی شهرابی فراهانی</t>
  </si>
  <si>
    <t>600279</t>
  </si>
  <si>
    <t>جام نما (غلامرضا احدی)</t>
  </si>
  <si>
    <t>34231</t>
  </si>
  <si>
    <t>400008</t>
  </si>
  <si>
    <t>امور مالیاتی بوشهر - واحد 881521-کلاسه 743</t>
  </si>
  <si>
    <t>34232</t>
  </si>
  <si>
    <t>مالیات تکلیفی پرداختنی</t>
  </si>
  <si>
    <t>400007</t>
  </si>
  <si>
    <t>امور مالیاتی شمال تهران - واحد 401623 - کلاسه 351</t>
  </si>
  <si>
    <t>34235</t>
  </si>
  <si>
    <t>مالیات اجاره پرداختنی</t>
  </si>
  <si>
    <t>34237</t>
  </si>
  <si>
    <t>حق بیمه پرداختنی کارکنان</t>
  </si>
  <si>
    <t>400010</t>
  </si>
  <si>
    <t>سازمان تامین اجتماعی شعبه 25 تهران</t>
  </si>
  <si>
    <t>400011</t>
  </si>
  <si>
    <t>سازمان تامین اجتماعی  شعبه کنگان</t>
  </si>
  <si>
    <t>34241</t>
  </si>
  <si>
    <t>600010</t>
  </si>
  <si>
    <t>پریسا صفائی فراهانی</t>
  </si>
  <si>
    <t>600011</t>
  </si>
  <si>
    <t>سمیه جورقانیان</t>
  </si>
  <si>
    <t>600013</t>
  </si>
  <si>
    <t>سیدمحمد حسینی کیا</t>
  </si>
  <si>
    <t>600017</t>
  </si>
  <si>
    <t>آرام  ابراهیمیان</t>
  </si>
  <si>
    <t>600019</t>
  </si>
  <si>
    <t>آرام  فاطمی</t>
  </si>
  <si>
    <t>600033</t>
  </si>
  <si>
    <t>محمد مهدی موحدی</t>
  </si>
  <si>
    <t>600036</t>
  </si>
  <si>
    <t>محمد رضا محمود پور</t>
  </si>
  <si>
    <t>600042</t>
  </si>
  <si>
    <t>سعید رضا حافظ عقیلی</t>
  </si>
  <si>
    <t>600043</t>
  </si>
  <si>
    <t>سید بابک لطفی زاده</t>
  </si>
  <si>
    <t>600048</t>
  </si>
  <si>
    <t>محمد  لاهوتی مقدم</t>
  </si>
  <si>
    <t>600049</t>
  </si>
  <si>
    <t>سیده آتوسا حسینی</t>
  </si>
  <si>
    <t>600050</t>
  </si>
  <si>
    <t>شریعت رضوی</t>
  </si>
  <si>
    <t>600052</t>
  </si>
  <si>
    <t>علی ارزیتون</t>
  </si>
  <si>
    <t>600055</t>
  </si>
  <si>
    <t>امیدرضا تشخیصی</t>
  </si>
  <si>
    <t>600059</t>
  </si>
  <si>
    <t>مهسا  هروی</t>
  </si>
  <si>
    <t>600062</t>
  </si>
  <si>
    <t>مریم پوربیات</t>
  </si>
  <si>
    <t>600067</t>
  </si>
  <si>
    <t>صفورا صدرایی پور</t>
  </si>
  <si>
    <t>600068</t>
  </si>
  <si>
    <t>سید ابوالفضل علوی نژاد</t>
  </si>
  <si>
    <t>600069</t>
  </si>
  <si>
    <t>مهدی سعادت فرد</t>
  </si>
  <si>
    <t>600070</t>
  </si>
  <si>
    <t>علیرضا ارفعی</t>
  </si>
  <si>
    <t>600072</t>
  </si>
  <si>
    <t>الهام خدا بخشی عباسی</t>
  </si>
  <si>
    <t>600073</t>
  </si>
  <si>
    <t>محسن  قهاری</t>
  </si>
  <si>
    <t>600074</t>
  </si>
  <si>
    <t>سجاد طهماسبی احسن</t>
  </si>
  <si>
    <t>600075</t>
  </si>
  <si>
    <t>رامین رازجو</t>
  </si>
  <si>
    <t>600076</t>
  </si>
  <si>
    <t>الهه سالاری</t>
  </si>
  <si>
    <t>600077</t>
  </si>
  <si>
    <t>جلال  بهروزفر</t>
  </si>
  <si>
    <t>600082</t>
  </si>
  <si>
    <t>شایسته سادات کریمی</t>
  </si>
  <si>
    <t>600083</t>
  </si>
  <si>
    <t>فرناز صالحی</t>
  </si>
  <si>
    <t>600084</t>
  </si>
  <si>
    <t>عاطفه حسین زاده جوبیجارکلی</t>
  </si>
  <si>
    <t>600085</t>
  </si>
  <si>
    <t>شادفر صارمی</t>
  </si>
  <si>
    <t>600101</t>
  </si>
  <si>
    <t>اندیشه صفا بخش</t>
  </si>
  <si>
    <t>600102</t>
  </si>
  <si>
    <t>محمد رضا مشایخی نظام آبادی</t>
  </si>
  <si>
    <t>600104</t>
  </si>
  <si>
    <t>سعید احمدیان مقدم</t>
  </si>
  <si>
    <t>600105</t>
  </si>
  <si>
    <t>سید مهدی هاشمی</t>
  </si>
  <si>
    <t>600107</t>
  </si>
  <si>
    <t>امیر زمستانی</t>
  </si>
  <si>
    <t>600111</t>
  </si>
  <si>
    <t>مرتضی قاسمی</t>
  </si>
  <si>
    <t>600117</t>
  </si>
  <si>
    <t>بی بی لیلا سیدی</t>
  </si>
  <si>
    <t>600121</t>
  </si>
  <si>
    <t>محمد رضا  ابراهیمی</t>
  </si>
  <si>
    <t>600122</t>
  </si>
  <si>
    <t>قاسم خواجه علیجانی</t>
  </si>
  <si>
    <t>600123</t>
  </si>
  <si>
    <t>محمد بخت</t>
  </si>
  <si>
    <t>600124</t>
  </si>
  <si>
    <t>محمد رضا معروفی</t>
  </si>
  <si>
    <t>600125</t>
  </si>
  <si>
    <t>فاتح  خدایاری</t>
  </si>
  <si>
    <t>600132</t>
  </si>
  <si>
    <t>فاطمه  برخوردار</t>
  </si>
  <si>
    <t>600133</t>
  </si>
  <si>
    <t>هادی نوریانی</t>
  </si>
  <si>
    <t>600140</t>
  </si>
  <si>
    <t>آرش ماهوتچیان</t>
  </si>
  <si>
    <t>600141</t>
  </si>
  <si>
    <t>غلامرضا حاتمیان</t>
  </si>
  <si>
    <t>600143</t>
  </si>
  <si>
    <t>افسانه  فتاح زاده</t>
  </si>
  <si>
    <t>600146</t>
  </si>
  <si>
    <t>سید محمد اسمعیلی صفوی</t>
  </si>
  <si>
    <t>600147</t>
  </si>
  <si>
    <t>فاطمه فیروزی</t>
  </si>
  <si>
    <t>600150</t>
  </si>
  <si>
    <t>مهین کشاورز کلاشمی</t>
  </si>
  <si>
    <t>600152</t>
  </si>
  <si>
    <t>جواد درزی رامندی</t>
  </si>
  <si>
    <t>600154</t>
  </si>
  <si>
    <t>فرهاد ارغوانی</t>
  </si>
  <si>
    <t>600155</t>
  </si>
  <si>
    <t>امیر اسمعیل  نبی زاده تبریزی</t>
  </si>
  <si>
    <t>600157</t>
  </si>
  <si>
    <t>حمید رحمانی سامانی</t>
  </si>
  <si>
    <t>600161</t>
  </si>
  <si>
    <t>مجتبی ربانی بیدگلی</t>
  </si>
  <si>
    <t>600162</t>
  </si>
  <si>
    <t>عادل عباسپور</t>
  </si>
  <si>
    <t>600167</t>
  </si>
  <si>
    <t>مهدی امینی</t>
  </si>
  <si>
    <t>600170</t>
  </si>
  <si>
    <t>فرزاد  لطفی</t>
  </si>
  <si>
    <t>600172</t>
  </si>
  <si>
    <t>دانیال جمالی</t>
  </si>
  <si>
    <t>600173</t>
  </si>
  <si>
    <t>امیرعباس قهاری</t>
  </si>
  <si>
    <t>600179</t>
  </si>
  <si>
    <t>سیروس ارجمند</t>
  </si>
  <si>
    <t>600183</t>
  </si>
  <si>
    <t>داود جمالی</t>
  </si>
  <si>
    <t>600184</t>
  </si>
  <si>
    <t>رضا زنگل گیاه</t>
  </si>
  <si>
    <t>600186</t>
  </si>
  <si>
    <t>رکسانا جهان مهمانی</t>
  </si>
  <si>
    <t>600189</t>
  </si>
  <si>
    <t>مریم معظمی فلاح</t>
  </si>
  <si>
    <t>600191</t>
  </si>
  <si>
    <t>محسن فضلی</t>
  </si>
  <si>
    <t>600192</t>
  </si>
  <si>
    <t>حسن سعیدی مطلق</t>
  </si>
  <si>
    <t>600193</t>
  </si>
  <si>
    <t>رضا نظری</t>
  </si>
  <si>
    <t>600194</t>
  </si>
  <si>
    <t>نغمه داهی</t>
  </si>
  <si>
    <t>600196</t>
  </si>
  <si>
    <t>امیرحسین گیتی نژاد</t>
  </si>
  <si>
    <t>600198</t>
  </si>
  <si>
    <t>مجتبی استا</t>
  </si>
  <si>
    <t>600261</t>
  </si>
  <si>
    <t>میثم خسروی پور</t>
  </si>
  <si>
    <t>600262</t>
  </si>
  <si>
    <t>علی  عباسی</t>
  </si>
  <si>
    <t>600263</t>
  </si>
  <si>
    <t>ایمان فلسفی</t>
  </si>
  <si>
    <t>600265</t>
  </si>
  <si>
    <t>ندا حیدری</t>
  </si>
  <si>
    <t>600271</t>
  </si>
  <si>
    <t>عیسی حسن پور بهزادی</t>
  </si>
  <si>
    <t>600272</t>
  </si>
  <si>
    <t>جلیل جعفری</t>
  </si>
  <si>
    <t>600274</t>
  </si>
  <si>
    <t>آذرنوش غلامی</t>
  </si>
  <si>
    <t>34244</t>
  </si>
  <si>
    <t>ذخیره بازخرید مرخصی</t>
  </si>
  <si>
    <t>600024</t>
  </si>
  <si>
    <t>حمید احمدی</t>
  </si>
  <si>
    <t>600031</t>
  </si>
  <si>
    <t>مهدی جلالی مشایخی</t>
  </si>
  <si>
    <t>600034</t>
  </si>
  <si>
    <t>نادر عاشوری</t>
  </si>
  <si>
    <t>600037</t>
  </si>
  <si>
    <t>محمد طیاری</t>
  </si>
  <si>
    <t>600056</t>
  </si>
  <si>
    <t>حمیدرضا پورکریم</t>
  </si>
  <si>
    <t>600063</t>
  </si>
  <si>
    <t>سیاوش شاهانی</t>
  </si>
  <si>
    <t>600078</t>
  </si>
  <si>
    <t>مهدی جعفری</t>
  </si>
  <si>
    <t>600080</t>
  </si>
  <si>
    <t>فرهاد بانیانی</t>
  </si>
  <si>
    <t>34261</t>
  </si>
  <si>
    <t>ذخیره هزینه محقق شده</t>
  </si>
  <si>
    <t>34262</t>
  </si>
  <si>
    <t>ذخیره عیدی و پاداش</t>
  </si>
  <si>
    <t>343</t>
  </si>
  <si>
    <t>سپرده ها و ودایع پرداختنی</t>
  </si>
  <si>
    <t>34352</t>
  </si>
  <si>
    <t>سپرده حسن انجام کار</t>
  </si>
  <si>
    <t>400098</t>
  </si>
  <si>
    <t>طنین ارتباط پارمیس</t>
  </si>
  <si>
    <t>34353</t>
  </si>
  <si>
    <t>34356</t>
  </si>
  <si>
    <t>سپرده حسن انجام کار تسهیلات ارزی</t>
  </si>
  <si>
    <t>4</t>
  </si>
  <si>
    <t>بدهیهای غیرجاری</t>
  </si>
  <si>
    <t>442</t>
  </si>
  <si>
    <t>سایر حسابها و اسناد پرداختنی غیر جاری</t>
  </si>
  <si>
    <t>44201</t>
  </si>
  <si>
    <t>400001</t>
  </si>
  <si>
    <t>تناوب</t>
  </si>
  <si>
    <t>400002</t>
  </si>
  <si>
    <t>سنگ آهن مرکزی رباط</t>
  </si>
  <si>
    <t>550002</t>
  </si>
  <si>
    <t>سیاوش زرگر یعقوبی</t>
  </si>
  <si>
    <t>550037</t>
  </si>
  <si>
    <t>غلامرضا  صحرائیان</t>
  </si>
  <si>
    <t>471</t>
  </si>
  <si>
    <t>تسهیلات دریافتی بلند مدت</t>
  </si>
  <si>
    <t>47111</t>
  </si>
  <si>
    <t>اصل تسهیلات بلندمدت ارزی بانکی</t>
  </si>
  <si>
    <t>47112</t>
  </si>
  <si>
    <t>فرع تسهیلات بلند مدت ارزی بانکی</t>
  </si>
  <si>
    <t>47131</t>
  </si>
  <si>
    <t>اصل تسهیلات بلندمدت ریالی بانکی</t>
  </si>
  <si>
    <t>481</t>
  </si>
  <si>
    <t>ذخیره بازخرید خدمت</t>
  </si>
  <si>
    <t>48111</t>
  </si>
  <si>
    <t>600065</t>
  </si>
  <si>
    <t>نینا مجیدی</t>
  </si>
  <si>
    <t>5</t>
  </si>
  <si>
    <t>حقوق صاحبان سهام</t>
  </si>
  <si>
    <t>511</t>
  </si>
  <si>
    <t>51111</t>
  </si>
  <si>
    <t>سرمایه ثبت شده</t>
  </si>
  <si>
    <t>550005</t>
  </si>
  <si>
    <t>سید محمد رضا شبیری نژاد</t>
  </si>
  <si>
    <t>51151</t>
  </si>
  <si>
    <t>علی الحساب افزایش سرمایه</t>
  </si>
  <si>
    <t>6</t>
  </si>
  <si>
    <t>درآمدها</t>
  </si>
  <si>
    <t>651</t>
  </si>
  <si>
    <t>سایر درآمد ها  و هزینه های غیر عملیاتی</t>
  </si>
  <si>
    <t>65131</t>
  </si>
  <si>
    <t>سود حاصل از سپرده گذاری نزد بانک</t>
  </si>
  <si>
    <t>100015</t>
  </si>
  <si>
    <t>بانک ملت شعبه مستقل مرکزی حساب 5289017051</t>
  </si>
  <si>
    <t>100016</t>
  </si>
  <si>
    <t>بانک آینده شعبه مرکزی حساب 0202498310000</t>
  </si>
  <si>
    <t>65162</t>
  </si>
  <si>
    <t>سود و زیان تسعیر نرخ ارز غیر عملیاتی</t>
  </si>
  <si>
    <t>8</t>
  </si>
  <si>
    <t>هزینه ها</t>
  </si>
  <si>
    <t>811</t>
  </si>
  <si>
    <t>81111</t>
  </si>
  <si>
    <t>حقوق پایه</t>
  </si>
  <si>
    <t>81122</t>
  </si>
  <si>
    <t>اضافه کاری</t>
  </si>
  <si>
    <t>81123</t>
  </si>
  <si>
    <t>حق شیفت و شب کاری</t>
  </si>
  <si>
    <t>81125</t>
  </si>
  <si>
    <t>فوق العاده مسکن و خواروبار</t>
  </si>
  <si>
    <t>81126</t>
  </si>
  <si>
    <t>حق اولاد</t>
  </si>
  <si>
    <t>81127</t>
  </si>
  <si>
    <t>عیدی و پاداش</t>
  </si>
  <si>
    <t>81131</t>
  </si>
  <si>
    <t>حق ماموریت</t>
  </si>
  <si>
    <t>81132</t>
  </si>
  <si>
    <t>بیمه سهم کارفرما</t>
  </si>
  <si>
    <t>81143</t>
  </si>
  <si>
    <t>مزد سنوات</t>
  </si>
  <si>
    <t>81151</t>
  </si>
  <si>
    <t>سفر ، اقامت</t>
  </si>
  <si>
    <t>81153</t>
  </si>
  <si>
    <t>بیمه عمر ، حوادث و مسئولیت مدنی</t>
  </si>
  <si>
    <t>81157</t>
  </si>
  <si>
    <t>سایر مزایا</t>
  </si>
  <si>
    <t>81162</t>
  </si>
  <si>
    <t>سایر هزینه های حقوق و دستمزد</t>
  </si>
  <si>
    <t>81163</t>
  </si>
  <si>
    <t>مرخصی استفاده نشده</t>
  </si>
  <si>
    <t>81191</t>
  </si>
  <si>
    <t>بازخرید سنوات خدمت کارکنان</t>
  </si>
  <si>
    <t>821</t>
  </si>
  <si>
    <t>استهلاک و تعمیرات</t>
  </si>
  <si>
    <t>82122</t>
  </si>
  <si>
    <t>هزینه استهلاک ساختمان</t>
  </si>
  <si>
    <t>82124</t>
  </si>
  <si>
    <t>هزینه استهلاک ماشین آلات و تجهیزات</t>
  </si>
  <si>
    <t>82125</t>
  </si>
  <si>
    <t>هزینه استهلاک ابزار و قالبها</t>
  </si>
  <si>
    <t>82126</t>
  </si>
  <si>
    <t>هزینه استهلاک وسایط نقلیه</t>
  </si>
  <si>
    <t>82127</t>
  </si>
  <si>
    <t>هزینه استهلاک اثاثیه و منصوبات</t>
  </si>
  <si>
    <t>82131</t>
  </si>
  <si>
    <t>استهلاک داراییهای نامشهود</t>
  </si>
  <si>
    <t>831</t>
  </si>
  <si>
    <t>83101</t>
  </si>
  <si>
    <t>هزینه ایاب و ذهاب</t>
  </si>
  <si>
    <t>83102</t>
  </si>
  <si>
    <t>هزینه پیک</t>
  </si>
  <si>
    <t>83103</t>
  </si>
  <si>
    <t>هزینه پست</t>
  </si>
  <si>
    <t>83104</t>
  </si>
  <si>
    <t>هزینه اینترنت و ارتباطات</t>
  </si>
  <si>
    <t>83105</t>
  </si>
  <si>
    <t>هزینه های ثبتی و حقوقی</t>
  </si>
  <si>
    <t>83108</t>
  </si>
  <si>
    <t>هزینه سفر و فوق العاده مسافرت</t>
  </si>
  <si>
    <t>300008</t>
  </si>
  <si>
    <t>مدیریت</t>
  </si>
  <si>
    <t>83106</t>
  </si>
  <si>
    <t>هزینه پذیرائی و آبدارخانه</t>
  </si>
  <si>
    <t>83107</t>
  </si>
  <si>
    <t>هزینه بهداشت و ایمنی</t>
  </si>
  <si>
    <t>83109</t>
  </si>
  <si>
    <t>هزینه نوشت افزار و ملزومات اداری</t>
  </si>
  <si>
    <t>83110</t>
  </si>
  <si>
    <t>هزینه های چاپ و تکثیر</t>
  </si>
  <si>
    <t>861</t>
  </si>
  <si>
    <t>مواد و مصالح و آهن آلات و قطعات و ملزومات مصرفی</t>
  </si>
  <si>
    <t>86101</t>
  </si>
  <si>
    <t>هزینه مصالح ساختمانی</t>
  </si>
  <si>
    <t>300010</t>
  </si>
  <si>
    <t>تقطیر میعانات گازی (CDU)</t>
  </si>
  <si>
    <t>300011</t>
  </si>
  <si>
    <t>گاز مایع (LPG\LPT\CDS)</t>
  </si>
  <si>
    <t>300015</t>
  </si>
  <si>
    <t>مخازن (TNK)</t>
  </si>
  <si>
    <t>300016</t>
  </si>
  <si>
    <t>پست برق(S35)</t>
  </si>
  <si>
    <t>300017</t>
  </si>
  <si>
    <t>پست برق(S55)</t>
  </si>
  <si>
    <t>300019</t>
  </si>
  <si>
    <t>اتصال داخلی (INT)</t>
  </si>
  <si>
    <t>300020</t>
  </si>
  <si>
    <t>ساختمان انبار (OIB/Warehouse)</t>
  </si>
  <si>
    <t>300021</t>
  </si>
  <si>
    <t>ساختمان های غیرصنعتی (NIB)</t>
  </si>
  <si>
    <t>300025</t>
  </si>
  <si>
    <t>سیستم آتش نشانی (FWS)</t>
  </si>
  <si>
    <t>300033</t>
  </si>
  <si>
    <t>تملک و آماده سازی زمین</t>
  </si>
  <si>
    <t>86102</t>
  </si>
  <si>
    <t>هزینه لوله واتصالات</t>
  </si>
  <si>
    <t>86103</t>
  </si>
  <si>
    <t>هزینه آهن آلات ساختمانی</t>
  </si>
  <si>
    <t>86104</t>
  </si>
  <si>
    <t>هزینه تجهیزات برق</t>
  </si>
  <si>
    <t>86106</t>
  </si>
  <si>
    <t>هزینه تجهیزات سرمایشی و گرمایشی</t>
  </si>
  <si>
    <t>300027</t>
  </si>
  <si>
    <t>سیستم خنک کننده (CWS)</t>
  </si>
  <si>
    <t>871</t>
  </si>
  <si>
    <t>87104</t>
  </si>
  <si>
    <t>هزینه خرید خدمات</t>
  </si>
  <si>
    <t>87108</t>
  </si>
  <si>
    <t>هزینه بیمه داراییهای ثابت</t>
  </si>
  <si>
    <t>87110</t>
  </si>
  <si>
    <t>هزینه تلفن</t>
  </si>
  <si>
    <t>87130</t>
  </si>
  <si>
    <t>آگهی غیر تبلیغاتی</t>
  </si>
  <si>
    <t>87121</t>
  </si>
  <si>
    <t>هزینه اجاره</t>
  </si>
  <si>
    <t>87123</t>
  </si>
  <si>
    <t>هزینه ملزومات مصرفی</t>
  </si>
  <si>
    <t>87136</t>
  </si>
  <si>
    <t>هزینه های مهندسی</t>
  </si>
  <si>
    <t>87145</t>
  </si>
  <si>
    <t>هزینه ارسال کالا</t>
  </si>
  <si>
    <t>87101</t>
  </si>
  <si>
    <t>هزینه برق</t>
  </si>
  <si>
    <t>87102</t>
  </si>
  <si>
    <t>هزینه آب</t>
  </si>
  <si>
    <t>87103</t>
  </si>
  <si>
    <t>هزینه گاز</t>
  </si>
  <si>
    <t>87109</t>
  </si>
  <si>
    <t>هزینه بیمه وسایط نقلیه</t>
  </si>
  <si>
    <t>87119</t>
  </si>
  <si>
    <t>هزینه حق عضویت/ مجوز فعالیت</t>
  </si>
  <si>
    <t>87116</t>
  </si>
  <si>
    <t>هزینه تست نمونه ها و داده های آماری</t>
  </si>
  <si>
    <t>87131</t>
  </si>
  <si>
    <t>هزینه های ترخیص کالا</t>
  </si>
  <si>
    <t>87124</t>
  </si>
  <si>
    <t>هزینه های بازرسی کالا</t>
  </si>
  <si>
    <t>87146</t>
  </si>
  <si>
    <t>هزینه بارنامه ها و حمل و نقل</t>
  </si>
  <si>
    <t>87111</t>
  </si>
  <si>
    <t>هزینه بیمه و سفارشات و اعتبار اسنادی</t>
  </si>
  <si>
    <t>881</t>
  </si>
  <si>
    <t>88121</t>
  </si>
  <si>
    <t>هزینه تمبر و سفته</t>
  </si>
  <si>
    <t>88131</t>
  </si>
  <si>
    <t>هزینه کارمزد خدمات بانکی</t>
  </si>
  <si>
    <t>88141</t>
  </si>
  <si>
    <t>هزینه کارمزد گشایش اعتبار ارزی</t>
  </si>
  <si>
    <t>88171</t>
  </si>
  <si>
    <t>هزینه کارمزد حواله ارزی</t>
  </si>
  <si>
    <t>88151</t>
  </si>
  <si>
    <t>هزبنه کارمزد گشایش اعتبار ریالی</t>
  </si>
  <si>
    <t>88161</t>
  </si>
  <si>
    <t>هزینه کارمزد ضمانتنامه ها</t>
  </si>
  <si>
    <t>891</t>
  </si>
  <si>
    <t>سایر هزینه های اداری و تشکیلاتی</t>
  </si>
  <si>
    <t>89113</t>
  </si>
  <si>
    <t>هزینه حق الزحمه حسابرسی</t>
  </si>
  <si>
    <t>89115</t>
  </si>
  <si>
    <t>هزینه های حق عضویت</t>
  </si>
  <si>
    <t>9</t>
  </si>
  <si>
    <t>حسابهای انتظامی و کنترلی</t>
  </si>
  <si>
    <t>911</t>
  </si>
  <si>
    <t>حساب انتظامی به نفع شرکت</t>
  </si>
  <si>
    <t>91111</t>
  </si>
  <si>
    <t>اسناد تضمینی کارکنان نزد شرکت</t>
  </si>
  <si>
    <t>600205</t>
  </si>
  <si>
    <t>فرشاد عبدالهی</t>
  </si>
  <si>
    <t>600206</t>
  </si>
  <si>
    <t>قاسم کشاورز</t>
  </si>
  <si>
    <t>600208</t>
  </si>
  <si>
    <t>محمد میر</t>
  </si>
  <si>
    <t>600210</t>
  </si>
  <si>
    <t>بهروز صفاری نسب</t>
  </si>
  <si>
    <t>600211</t>
  </si>
  <si>
    <t>ایرج خانمرادی</t>
  </si>
  <si>
    <t>600273</t>
  </si>
  <si>
    <t>محمد ملکی</t>
  </si>
  <si>
    <t>91121</t>
  </si>
  <si>
    <t>اسناد تضمینی سایر طرفهای تجاری</t>
  </si>
  <si>
    <t>400139</t>
  </si>
  <si>
    <t>صنایع کابل کرمان</t>
  </si>
  <si>
    <t>400138</t>
  </si>
  <si>
    <t>پتونیا</t>
  </si>
  <si>
    <t>400063</t>
  </si>
  <si>
    <t>طرح نواندیشان</t>
  </si>
  <si>
    <t>400233</t>
  </si>
  <si>
    <t>انرژی و کیمیای ویرا</t>
  </si>
  <si>
    <t>400246</t>
  </si>
  <si>
    <t>پارس کویر اروند</t>
  </si>
  <si>
    <t>400248</t>
  </si>
  <si>
    <t>ایمن سهند آریا</t>
  </si>
  <si>
    <t>400249</t>
  </si>
  <si>
    <t>رسیس افزار</t>
  </si>
  <si>
    <t>91131</t>
  </si>
  <si>
    <t>ضمانت نامه های به نفع شرکت</t>
  </si>
  <si>
    <t>91141</t>
  </si>
  <si>
    <t>طرف حسابهای انتظامی به نفع شرکت</t>
  </si>
  <si>
    <t>921</t>
  </si>
  <si>
    <t>حساب انتظامی به عهده شرکت</t>
  </si>
  <si>
    <t>92111</t>
  </si>
  <si>
    <t>اسناد انتظامی ما نزد دیگران</t>
  </si>
  <si>
    <t>92131</t>
  </si>
  <si>
    <t>اسناد تضمینی نزد بانکها بابت تسهیلات</t>
  </si>
  <si>
    <t>92151</t>
  </si>
  <si>
    <t>طرف حسابهای انتظامی به عهده شرکت</t>
  </si>
  <si>
    <t>941</t>
  </si>
  <si>
    <t>افتتاحیه و اختتامیه</t>
  </si>
  <si>
    <t>94101</t>
  </si>
  <si>
    <t>سال مالي منتهی به 30 اسفندماه 1399</t>
  </si>
  <si>
    <t>در تاریخ 30 اسفندماه 1399</t>
  </si>
  <si>
    <t>سال مالی منتهی به 30 اسفندماه 1399</t>
  </si>
  <si>
    <t>سپرده نقدی گشایش اعتبار اسنادی ارزی</t>
  </si>
  <si>
    <t>صنعت پژوهان ماهان(میلگرد)</t>
  </si>
  <si>
    <t>پترو فرآیند راژان(اعلامیه بدهکارترخیص)</t>
  </si>
  <si>
    <t>فلزات نوین تجارت آزاد(تفاوت باسکول)</t>
  </si>
  <si>
    <t>حسینعلی حجاری زاده(قبض شهرداری)</t>
  </si>
  <si>
    <t>1399/12/30</t>
  </si>
  <si>
    <t>مبلغ دفتری در پایان سال 1399/12/30</t>
  </si>
  <si>
    <t>حق امتیاز خدمات عمومی</t>
  </si>
  <si>
    <t>پیش پرداخت سرمایه ای</t>
  </si>
  <si>
    <t>6-1-مانده نرم افزار بابت خرید کاربر اضافه جهت سیستم راهکاران مالی،همچنین نرم افزارهای مورد نیاز واحد مهندسی می باشد.</t>
  </si>
  <si>
    <t>6-2-مانده پیش پرداخت سرمایه ای بابت قرارداد حق انشعاب گاز به میزان 30.000 مترمکعب از شرکت گاز استان بوشهر به مبلغ 7.928 میلیون ریال و قرارداد انشعاب آب به میزان 600  مترمکعب روزانه از شرکت آب استان بوشهر به مبلغ 23.546 میلیون ریال و برق 141 میلیون ریال می باشد.</t>
  </si>
  <si>
    <t>فرآب اینترنشنال (Farab International FZE)ق003</t>
  </si>
  <si>
    <t>فاتح صنعت کیمیا (FGS)ق001</t>
  </si>
  <si>
    <t>فاتح صنعت کیمیا (FGS)ق006</t>
  </si>
  <si>
    <t>مهندسی پایا صنعت (Paya Sanat Engineering)ق017</t>
  </si>
  <si>
    <t>نوین دانش آینده (Novin Danesh Ayandeh)ق015</t>
  </si>
  <si>
    <t>پتروپویش سهند (Petro Pouyesh S.co)ق016</t>
  </si>
  <si>
    <t>هوا ابزارتهران (Hatco)ق013</t>
  </si>
  <si>
    <t>پمپ های صنعتی ایران (IIP Group)ق009</t>
  </si>
  <si>
    <t>راژان پترو فرآیند (Rajan Petro Farayand Co)ق008</t>
  </si>
  <si>
    <t>بازرگانی ایران ترانسفو-ق019</t>
  </si>
  <si>
    <t>شرکت KTI-هیتر-ق006-پارت1</t>
  </si>
  <si>
    <t>شرکت KTI-هیتر-ق006-پارت2</t>
  </si>
  <si>
    <t>شرکت KTI-هیتر-ق006-پارت3</t>
  </si>
  <si>
    <t>شرکت KTI-هیتر-ق006-پارت4</t>
  </si>
  <si>
    <t>RMT-ق014</t>
  </si>
  <si>
    <t>RMT-ق011</t>
  </si>
  <si>
    <t>RMT-ق018</t>
  </si>
  <si>
    <t>رود هارت RPG-ق010</t>
  </si>
  <si>
    <t>هیسکو (HIS CO)-ق012</t>
  </si>
  <si>
    <t xml:space="preserve"> 12-1- سرمايه شركت در تاريخ 1399/12/30 مبلغ 4.700.000 میلیون ريال شامل  470.000.000 سهم 10.000ريالي بانام است. تركيب سهامداران در تاريخ ترازنامه به شرح زير است:</t>
  </si>
  <si>
    <t>سود با نرخ 8.5%</t>
  </si>
  <si>
    <t>سود با نرخ 6%</t>
  </si>
  <si>
    <t>ایران ترانسفو</t>
  </si>
  <si>
    <t>فاکتور 19</t>
  </si>
  <si>
    <t>فاکتور 15</t>
  </si>
  <si>
    <t>شرکت FGS-ق006</t>
  </si>
  <si>
    <t>فاکتور 11</t>
  </si>
  <si>
    <t>فاکتور 12</t>
  </si>
  <si>
    <t>فاکتور 24</t>
  </si>
  <si>
    <t>شرکت FGS-ق001</t>
  </si>
  <si>
    <t>فاکتور 20</t>
  </si>
  <si>
    <t>شرکت زافرتک</t>
  </si>
  <si>
    <t>فاکتور 17</t>
  </si>
  <si>
    <t>فاکتور 23</t>
  </si>
  <si>
    <t>فاکتور 21</t>
  </si>
  <si>
    <t>فاکتور 10</t>
  </si>
  <si>
    <t>فاکتور 26</t>
  </si>
  <si>
    <t>فاکتور 22</t>
  </si>
  <si>
    <t>شرکت تهران جوان</t>
  </si>
  <si>
    <t>فاکتور 27</t>
  </si>
  <si>
    <t>شرکت بیمه آسیا</t>
  </si>
  <si>
    <t>شرکت صنعتی صافیاد</t>
  </si>
  <si>
    <t>مربوط به بازخرید خدمت پرسنل که در سال 1400 پرداخت شد ولیکن در سیستم مالی به بستانکاری حقوق منظور شده است</t>
  </si>
  <si>
    <t>اضافات و نقل و انتقال طی سال 1399</t>
  </si>
  <si>
    <t>مانده پایان سال 1399</t>
  </si>
  <si>
    <t>مانده در 1 فروردین 1398</t>
  </si>
  <si>
    <t>Title1</t>
  </si>
  <si>
    <t>سال 1399</t>
  </si>
  <si>
    <t>انباشته تا پایان سال 1399</t>
  </si>
  <si>
    <t>Title2</t>
  </si>
  <si>
    <t>Title3</t>
  </si>
  <si>
    <t>2000303</t>
  </si>
  <si>
    <t>2000304</t>
  </si>
  <si>
    <t>2000105</t>
  </si>
  <si>
    <t>2000106</t>
  </si>
  <si>
    <t>2000201</t>
  </si>
  <si>
    <t>2000203</t>
  </si>
  <si>
    <t>2000202</t>
  </si>
  <si>
    <t>2000802</t>
  </si>
  <si>
    <t>Bank Account</t>
  </si>
  <si>
    <t>2000104</t>
  </si>
  <si>
    <t>3000001</t>
  </si>
  <si>
    <t>3000018</t>
  </si>
  <si>
    <t>3300060</t>
  </si>
  <si>
    <t>3300127</t>
  </si>
  <si>
    <t>3300141</t>
  </si>
  <si>
    <t>3300085</t>
  </si>
  <si>
    <t>3300061</t>
  </si>
  <si>
    <t>3300098</t>
  </si>
  <si>
    <t>3000037</t>
  </si>
  <si>
    <t>3300150</t>
  </si>
  <si>
    <t>3300180</t>
  </si>
  <si>
    <t>3300111</t>
  </si>
  <si>
    <t>3300137</t>
  </si>
  <si>
    <t>3300142</t>
  </si>
  <si>
    <t>3300146</t>
  </si>
  <si>
    <t>3300152</t>
  </si>
  <si>
    <t>3300156</t>
  </si>
  <si>
    <t>3300157</t>
  </si>
  <si>
    <t>3300161</t>
  </si>
  <si>
    <t>3300171</t>
  </si>
  <si>
    <t>3300178</t>
  </si>
  <si>
    <t>3300116</t>
  </si>
  <si>
    <t>3300044</t>
  </si>
  <si>
    <t>3300059</t>
  </si>
  <si>
    <t>3300066</t>
  </si>
  <si>
    <t>3000063</t>
  </si>
  <si>
    <t>3000016</t>
  </si>
  <si>
    <t>3300119</t>
  </si>
  <si>
    <t>3300122</t>
  </si>
  <si>
    <t>3300091</t>
  </si>
  <si>
    <t>3300126</t>
  </si>
  <si>
    <t>3300145</t>
  </si>
  <si>
    <t>3000047</t>
  </si>
  <si>
    <t>3000049</t>
  </si>
  <si>
    <t>3300046</t>
  </si>
  <si>
    <t>3300049</t>
  </si>
  <si>
    <t>3300079</t>
  </si>
  <si>
    <t>3300092</t>
  </si>
  <si>
    <t>3300096</t>
  </si>
  <si>
    <t>3300104</t>
  </si>
  <si>
    <t>3300112</t>
  </si>
  <si>
    <t>3300113</t>
  </si>
  <si>
    <t>3300114</t>
  </si>
  <si>
    <t>3300115</t>
  </si>
  <si>
    <t>3300123</t>
  </si>
  <si>
    <t>3300133</t>
  </si>
  <si>
    <t>3300135</t>
  </si>
  <si>
    <t>3300139</t>
  </si>
  <si>
    <t>3300151</t>
  </si>
  <si>
    <t>3300158</t>
  </si>
  <si>
    <t>3300159</t>
  </si>
  <si>
    <t>3300166</t>
  </si>
  <si>
    <t>3300167</t>
  </si>
  <si>
    <t>3300168</t>
  </si>
  <si>
    <t>3300169</t>
  </si>
  <si>
    <t>3300177</t>
  </si>
  <si>
    <t>3300179</t>
  </si>
  <si>
    <t>3000054</t>
  </si>
  <si>
    <t>3000061</t>
  </si>
  <si>
    <t>3000022</t>
  </si>
  <si>
    <t>3000076</t>
  </si>
  <si>
    <t>3000077</t>
  </si>
  <si>
    <t>3000032</t>
  </si>
  <si>
    <t>3300118</t>
  </si>
  <si>
    <t>3000009</t>
  </si>
  <si>
    <t>3000069</t>
  </si>
  <si>
    <t>3000002</t>
  </si>
  <si>
    <t>3000068</t>
  </si>
  <si>
    <t>3000005</t>
  </si>
  <si>
    <t>Condensate Distillation Unit</t>
  </si>
  <si>
    <t>Liquefied petroleum gas recovery/treatment</t>
  </si>
  <si>
    <t>Storage Tanks</t>
  </si>
  <si>
    <t>Substation</t>
  </si>
  <si>
    <t>Interconnection</t>
  </si>
  <si>
    <t>Warehouse</t>
  </si>
  <si>
    <t>Non industrial building</t>
  </si>
  <si>
    <t>Firewater System</t>
  </si>
  <si>
    <t>Cooling Water System</t>
  </si>
  <si>
    <t>3300073</t>
  </si>
  <si>
    <t>3300163</t>
  </si>
  <si>
    <t>3300164</t>
  </si>
  <si>
    <t xml:space="preserve"> به پيوست صورت‌هاي مالي شرکت پالایش میعانات گازی آدیش جنوبی (سهامي خاص) - قبل از بهره برداری مربوط به سال مالي منتهي به 30 اسفند 1399 تقديم مي‌شود. اجزاي تشکيل‌دهنده صورت‌هاي مالي به قرار زير است:</t>
  </si>
  <si>
    <t>مانده در 29 اسفندماه 1398</t>
  </si>
  <si>
    <t>مانده در  30 اسفندماه 1399</t>
  </si>
  <si>
    <t>هیات مدیره با بررسی نگهداشت سرمایه و نقدینگی مورد نیاز، قصد نگهداري‌ سرمایه‌گذاری‌های بلندمدت براي‌ مدت‌ طولاني را ‌دارد.این سرمایه‌گذاری‌ها با قصد استفاده‌ مستمر توسط‌ شرکت نگهداري‌ مي‌شود و هدف‌ آن‌ نگهداري‌ پرتفويي‌ از سرمايه‌گذاري‌ها جهت‌ تامين‌ درآمد و يا رشد سرمايه‌ براي‌ شرکت است‌.</t>
  </si>
  <si>
    <t>13-1</t>
  </si>
  <si>
    <t>14-2</t>
  </si>
  <si>
    <t>مجموع کل ص و ش 5تا13 سال 1399</t>
  </si>
  <si>
    <t>Title_En</t>
  </si>
  <si>
    <t>86105</t>
  </si>
  <si>
    <t>تجهیرات ایمنی و امنیتی</t>
  </si>
  <si>
    <t>اشخاص و موسسات ریالی</t>
  </si>
  <si>
    <t>اشخاص و موسسات ارزی</t>
  </si>
  <si>
    <t>10</t>
  </si>
  <si>
    <t>مانده صفر</t>
  </si>
  <si>
    <t>5-7</t>
  </si>
  <si>
    <t>12</t>
  </si>
  <si>
    <t>13</t>
  </si>
  <si>
    <t>14</t>
  </si>
  <si>
    <t>14-2-1</t>
  </si>
  <si>
    <t>14-2-2</t>
  </si>
  <si>
    <t>5-6-1</t>
  </si>
  <si>
    <t>5-6-2</t>
  </si>
  <si>
    <t>5-6-3</t>
  </si>
  <si>
    <t>5-6-7</t>
  </si>
  <si>
    <t>5-6-8</t>
  </si>
  <si>
    <t>5-6-9</t>
  </si>
  <si>
    <t>5-6-10</t>
  </si>
  <si>
    <t>ریز پیش پرداخت سرمایه ای</t>
  </si>
  <si>
    <t>5-2-مبلغ 56.111 میلیون ریال در رابطه با 11 دستگاه کانکس جهت تجهیز کارگاه به ارزش 4.610 میلیون ریال،ساختمان انبار به ارزش 35.935 میلیون ریال و 1.051 میلیون ریال مربوط به اصلاح طبقه بندی ماشین آلات و دارایی ثابت سال 1398 به سرفصل ساختمان انتقال یافته است.</t>
  </si>
  <si>
    <t xml:space="preserve">شرکت فرآب اینترنشنال </t>
  </si>
  <si>
    <t>5-3- مبلغ 2.214 میلیون ریال در رابطه با خرید تابلوبرق،ویبراتو و تجهییزات بچینگ جهت تجهیز سایت پالایشگاه در سال 1399 و خرید دوربین ها و سرور و یوپی اس،کپسول آتش نشانی جهت تجهیز دفنر مرکزی خریداری شده است.</t>
  </si>
  <si>
    <t>5-4- اثاثه و منصوبات شامل مخارج سرمایه ای آماده سازی دفتر مرکزی شرکت (عمدتاً خرید دستگاه سرور، میز و صندلی و کامپیوترو...) است.</t>
  </si>
  <si>
    <t>5-5-مبلغ 165 میلیون ریال در رابطه با خرید یکدستگاه موتور سیکلت جهت تجهیز سایت پالایشگاه در سال 1399 خریداری شده است.</t>
  </si>
  <si>
    <t>5-6- مبلغ 195 میلیون ریال بابت خرید ابزارآلات(ضخامت سنج-سنگ فلز و ....)درسال 1398 بوده که طی اصلاح طبقه بندی به ماشین آلات و تجهیزات انتقال یافته است.</t>
  </si>
  <si>
    <t xml:space="preserve">شركت پالایش میعانات گازی آدیش جنوبی به شناسه ملی 14004653334، در تاريخ 1393/10/13 به  صورت شركت  سهامی خاص تاسیس شده و  طي شماره 465953  مورخ 1393/10/13 در اداره ثبت شركتها و  موسسات غیرتجاری تهران به ثبت رسيده است. همچنین به استناد ماده 7 قانون تشکیل مناطق ویژه اقتصادی جمهوری اسلامی ایران، اولین مجوز فعالیت اقتصادی شرکت در محدوده منطقه ویژه اقتصادی انرژی پارس، در تاریخ 1394/07/25 صادر شد. مرکز اصلی شرکت در تهران،خیابان ولیعصر، بالاتر از جام جم، خیابان پروین پلاک 19 واقع شده است.  </t>
  </si>
  <si>
    <t>کارمزد گشایش اعتبار و سایر هزینه های مالی</t>
  </si>
  <si>
    <t xml:space="preserve">هزینه های حقوق و دستمزد </t>
  </si>
  <si>
    <t xml:space="preserve">هزینه های عمومی و اداری </t>
  </si>
  <si>
    <t>هزینه استهلاک دارائیها</t>
  </si>
  <si>
    <t>مواد و مصالح و آهن آلات و تجهیزات *</t>
  </si>
  <si>
    <t>هزینه های مطالعات طرح و مهندسی و ساخت</t>
  </si>
  <si>
    <t xml:space="preserve">سایر هزینه های اداری و تشکیلاتی </t>
  </si>
  <si>
    <t>سود سپرده گذاری موقت وجوه در اختیار
 به عنوان بازیافت مبالغ سرمایه گذاری</t>
  </si>
  <si>
    <t xml:space="preserve">7-1-شرکت پالایش میعانات گازی آدیش جنوبی دارای 12% سهام این شرکت است. </t>
  </si>
  <si>
    <t>9-3</t>
  </si>
  <si>
    <t>بازرگانی صفری (مسلم صفری)</t>
  </si>
  <si>
    <t>شرکات دقیق سازان آراز</t>
  </si>
  <si>
    <t>شرکت اریس اکسین</t>
  </si>
  <si>
    <t>بعلاوه بدهی های احتمالی این شرکت نیز به شرح جدول ذیل می باشد :</t>
  </si>
  <si>
    <t>5-6-4</t>
  </si>
  <si>
    <t>5-6-5</t>
  </si>
  <si>
    <t>5-6-6</t>
  </si>
  <si>
    <t>برگزاری جلسات منظم با تیم پروژه در راستای تسریع فعالیت های پروژه و بررسی مشکلات و موانع احتمالی.</t>
  </si>
  <si>
    <t>تهیه و تدوین برنامه زمانبندی تفصیلی سه ماهه، ماهانه و هفتگی بر مبنای مستر پلن پروژه و نظارت بر انجام آن.</t>
  </si>
  <si>
    <t>آنالیز تاخیرات برای رفع موانع و تهیه برنامه جبرانی.</t>
  </si>
  <si>
    <t>به روزرسانی برنامه زمانبندی یکپارچه EPCC پروژه بر اساس آخرین تغییرات و اولویت های اجرا.</t>
  </si>
  <si>
    <t>بررسی برنامه های زمانبندی سازندگان و پیمانکاران به صورت مرتب.</t>
  </si>
  <si>
    <t xml:space="preserve">برگزاری جلسات آغازین سازندگان تجهیزات KOM، دریافت، بررسی و نهایی سازی مدارک برنامه ریزی هر سازنده. </t>
  </si>
  <si>
    <t>تهیه گزارش های منظم و کنترل منابع (Material, Manpower, Machinery) جهت جلوگیری از تاخیرات وندورها و پیمانکاران اجرایی.</t>
  </si>
  <si>
    <t>بررسی مسیر خط فلر , طراحی مسیر خط فلر.</t>
  </si>
  <si>
    <t>نهایی سازی خط خوراک پالایشگاه.</t>
  </si>
  <si>
    <t>تهیه P&amp;ID واحد WWT.</t>
  </si>
  <si>
    <t>تهیه MR های مورد نیاز جهت سفارش گذاری بسته های خرید برق و ابزار دقیق طبق برنامه زمانبندی پروژه.</t>
  </si>
  <si>
    <t>طراحی فونداسیون تجهیزات واحد یوتیلیتی.</t>
  </si>
  <si>
    <t>طراحی سازه های فلزی و فونداسیون آن در  واحد یوتیلیتی.</t>
  </si>
  <si>
    <t>طراحی پایه واحد سولفید سدیم.</t>
  </si>
  <si>
    <t>برگزاری مدل واحد SWS.</t>
  </si>
  <si>
    <t>برگزاری مدل واحدهای یوتیلیتی نظیر WSU، CWS، CAS و NIS.</t>
  </si>
  <si>
    <t>نهایی نمودن مدارک سازندگان تجهیزات واحدهای CDS، LPG و LPT.</t>
  </si>
  <si>
    <t>انعقاد قرارداد تجهیزات یونیتFLS (Flare System) .</t>
  </si>
  <si>
    <t>انعقاد قرارداد LV SWITCHGEAR.</t>
  </si>
  <si>
    <t>انعقاد قرارداد .Loading Arms</t>
  </si>
  <si>
    <t>انعقاد قرارداد .Electrical Heater</t>
  </si>
  <si>
    <t>تکمیل ارسال قطعات ایرکولرهای واحد CDU به سایت پروژه.</t>
  </si>
  <si>
    <t>تکمیل ارسال تجهیزات هیتر به سایت پروژه.</t>
  </si>
  <si>
    <t>تامین بخشی از Bulk Material مربوط به پست های برق و انبار سایت.</t>
  </si>
  <si>
    <t>رسیدن کلیه تاورهای واحد CDU به سایت پروژه.</t>
  </si>
  <si>
    <t>رسیدن تمامی مبدل های واحدهای CDU و LPT به سایت.</t>
  </si>
  <si>
    <t>انعقاد قرارداد تأمین شیرهای صنعتی.</t>
  </si>
  <si>
    <t>برگزاری مناقصه پکیج فیلتراسیون.</t>
  </si>
  <si>
    <t>تکمیل فونداسیون مخازن استوانه ای و کروی در یونیت مخازن با پیشرفت 96%.</t>
  </si>
  <si>
    <t>تکمیل عملیات سیویل برج خنک کننده 30%.</t>
  </si>
  <si>
    <t>تامین و ساخت اسکلت فلزی واحدهای CDU و LPGT با پیشرفت 100%.</t>
  </si>
  <si>
    <t>نصب استراکچرهای اصلی واحد CDU با پیشرفت 94%.</t>
  </si>
  <si>
    <t>نصب استراکچرهای واحد LPGT با پیشرفت 86%.</t>
  </si>
  <si>
    <t>اجرای عملیات بتن ریزی مخازن مربوط به آب آتشنشانی با پیشرفت 100%.</t>
  </si>
  <si>
    <t>اجرای فنس کشی کل سایت با پیشرفت 100%.</t>
  </si>
  <si>
    <t>اجرای عملیات کاتدیک واحد CDU با پیشرفت 100%.</t>
  </si>
  <si>
    <t>اجرای عملیات کاتدیک واحد LPGT با پیشرفت 75%.</t>
  </si>
  <si>
    <t>اجرای عملیات کاتدیک واحد TNK با پیشرفت 70%.</t>
  </si>
  <si>
    <t>اجرای ساختمان های صنعتی (IB) با پیشرفت 32%.</t>
  </si>
  <si>
    <t>اجرای ساختمان های غیر صنعتی شامل ساختمان مرکزی، ساختمان آتشنشانی، سوله انبار با پیشرفت 20%.</t>
  </si>
  <si>
    <t>نصب تجهیزات واحد CDU با پیشرفت 35%.</t>
  </si>
  <si>
    <t>نصب تجهیزات واحد LPG با پیشرفت 30%.</t>
  </si>
  <si>
    <t>پیشرفت عملیات مکانیکی مخازن استوانه یونیت مخازن با پیشرفت 16%.</t>
  </si>
  <si>
    <t>تکمیل عملیات خاکی و بستر سازی پالایشگاه با پیشرفت 95%.</t>
  </si>
  <si>
    <t>انجام عملیات بتن ریزی در واحد CDU با پیشرفت 100%.</t>
  </si>
  <si>
    <t>انجام عملیات بتن ریزی در واحد LPGT با پیشرفت 100%.</t>
  </si>
  <si>
    <t xml:space="preserve">انجام شمع کوبی زیر فونداسیون های واحد INT با پیشرفت 100%. </t>
  </si>
  <si>
    <t>انجام شمع کوبی زیر فونداسیون های ساختمان ساب استیشن 35 پالایشگاه با پیشرفت 100% .</t>
  </si>
  <si>
    <t>انجام عملیات بتن ریزی کف ساختمان ساب استیشن با پیشرفت 100%.</t>
  </si>
  <si>
    <t>انجام عملیات لوله کشی UG واحد CDU با پیشرفت 100%.</t>
  </si>
  <si>
    <t>انجام عملیات لوله کشی UG واحد LPGT با پیشرفت 100%.</t>
  </si>
  <si>
    <t>ساختمان انبار پالایشگاه با پیشرفت 100%.</t>
  </si>
  <si>
    <t>تامین و ساخت اسکلت فلزی واحد CDU با پیشرفت 100%.</t>
  </si>
  <si>
    <t>برگزاری جلسات با سازندگان منتخب در راستای تسریع فعالیت های محوله و پیشبرد پروژه.</t>
  </si>
  <si>
    <t>انعقاد قرارداد با پیمانکار نصب اسکلت فلزی .</t>
  </si>
  <si>
    <t>انعقاد قرارداد با پیمانکار عملیات بتنی مربوط به واحد Substation 35.</t>
  </si>
  <si>
    <t>انعقاد قرارداد با پیمانکار عملیات بتنی مربوط به واحد TNKهای محصول.</t>
  </si>
  <si>
    <t>انعقاد قرارداد با پیمانکار عملیات ساخت  مخازن.</t>
  </si>
  <si>
    <t>انعقاد قرارداد جهت ساختمان NIB.</t>
  </si>
  <si>
    <t>انعقاد قرارداد با پیمانکار عملیات حفاظت کاتدیک.</t>
  </si>
  <si>
    <t>استعلام جهت خرید FLARE STACK.</t>
  </si>
  <si>
    <t>تمدید قرارداد پیمانکار شمع کوبی.</t>
  </si>
  <si>
    <t>انجام مذاکرات و تعیین تامین کننده Filter, Coalescer Package ,SPU, Steel Plate,PSV,METERING .</t>
  </si>
  <si>
    <t>انعقاد قرارداد تامین لوله های مربوط به AG و UG.</t>
  </si>
  <si>
    <t>عقد قرارداد با تامین کننده Heater برای یونیت NHT  .</t>
  </si>
  <si>
    <t>انعقاد قرارداد PUMP های سایر یونیت ها  .</t>
  </si>
  <si>
    <t>انعقاد قرارداد, VESSEL,EXCHANGER Tower و Air Cooler های واحد NHT,UTL و AMN/SWS.</t>
  </si>
  <si>
    <t>1398/07/01</t>
  </si>
  <si>
    <t>1398/07/02</t>
  </si>
  <si>
    <t>1398/07/03</t>
  </si>
  <si>
    <t>1398/07/10</t>
  </si>
  <si>
    <t>1398/07/26</t>
  </si>
  <si>
    <t>1398/08/09</t>
  </si>
  <si>
    <t>1398/08/18</t>
  </si>
  <si>
    <t>1398/08/22</t>
  </si>
  <si>
    <t>1398/09/06</t>
  </si>
  <si>
    <t>1398/09/07</t>
  </si>
  <si>
    <t>1398/11/02</t>
  </si>
  <si>
    <t>1398/11/16</t>
  </si>
  <si>
    <t>1398/11/24</t>
  </si>
  <si>
    <t>1398/12/08</t>
  </si>
  <si>
    <t>1399/02/04</t>
  </si>
  <si>
    <t>1399/02/08</t>
  </si>
  <si>
    <t>1399/07/08</t>
  </si>
  <si>
    <t>فاکتور 29</t>
  </si>
  <si>
    <t>1399/08/20</t>
  </si>
  <si>
    <t>بخش1فاکتور 25</t>
  </si>
  <si>
    <t>بخش2فاکتور 25</t>
  </si>
  <si>
    <t>بخش1فاکتور 18</t>
  </si>
  <si>
    <t>بخش2فاکتور 18</t>
  </si>
  <si>
    <t>خرید ایرکولر و کلوم و تاور(معادل 427.290/12یورو)</t>
  </si>
  <si>
    <t>ADSH-P-PO-GE-008</t>
  </si>
  <si>
    <t>ADSH-P-PO-GE-023</t>
  </si>
  <si>
    <t>خرید متریال پایپینگ (معادل 57.970/98یورو)</t>
  </si>
  <si>
    <t>تجهیزات مخازن کروی (معادل 46.697/16یورو)</t>
  </si>
  <si>
    <t xml:space="preserve"> عضو هیئت مدیره مشترک</t>
  </si>
  <si>
    <t>مدیرعامل و نماینده سهامدار</t>
  </si>
  <si>
    <t>رئیس هیات مدیره</t>
  </si>
  <si>
    <t>تضمین تسهیلات بانک تجارت</t>
  </si>
  <si>
    <t>تضمین قرارداد اجاره دفتر مرکزی</t>
  </si>
  <si>
    <t>اعتبار اسنادی</t>
  </si>
  <si>
    <t>سند رهنی</t>
  </si>
  <si>
    <t xml:space="preserve">سند رهنی،چک </t>
  </si>
  <si>
    <t>8- پيش‏پرداخت‌ها</t>
  </si>
  <si>
    <t>8-1-مبلغ 29.023 میلیون ریال بابت پیش پرداخت بیمه مسئولیت مدنی شماره 410551037/99/000003  به ارزش 3 میلیون ریال با سررسید 1400/07/07، بیمه آتشوزی شماره 2151037/99/28 به ارزش 342 میلیون ریال با سررسید 1400/04/02 ،بیمه تمام خطر نصب شماره 25432053/99/01 به ارزش 28.678 میلیون ریال با سررسید 1401/08/01 میباشد.</t>
  </si>
  <si>
    <t xml:space="preserve">8-2-مبلغ 300 میلیون ریال بابت 56 میلیون ریال بابت پیش پرداخت خرید آنتی ویروس از شرکت آینده نگاران،25 میلیون ریال بابت پیش پرداخت اینترنت از شاتل،200 میلیون ریال پیش پرداخت ترخیص به شرکت راه نیک ترابر و 19 میلیون ریال بابت پیش پرداخت خرید باطری میباشد. </t>
  </si>
  <si>
    <t>8-3-مبلغ 1.157 میلیون ریال بابت پیش پرداخت 240 میلیون ریالی جمع آوری نخاله ساختمانی سایت ومبلغ 77 میلیون ریال بابت پیش پرداخت پشتیبانی اتوماسیون اداری،مبلغ 403 میلیون ریال بابت پیش پرداخت پشتیبانی نرم افزار مهندسی پوپک،مبلغ 307 میلیون ریال پیش پرداخت پشتیبانی نرم افزار مالی راهکاران،مبلغ 90 میلیون ریال پیش پرداخت طراحی نیروگاه و مبلغ 40 میلیون ریال پیش پرداخت طراحی وب سایت شرکت است.</t>
  </si>
  <si>
    <t>9- دریافتنی‌های تجاری و سایر دریافتنی‌ها</t>
  </si>
  <si>
    <t>9-4</t>
  </si>
  <si>
    <t>9-5</t>
  </si>
  <si>
    <t>9-6</t>
  </si>
  <si>
    <t>9-7</t>
  </si>
  <si>
    <t>9-1- مبلغ 415.839 میلیون ریال بابت سپرده نقدی دریافت ضمانت نامه پیش پرداخت شماره 98182080424 به ارزش 2.970.908 یورو با شرکت فاتح صنعت کیمیا و ضمانتنامه پیش پرداخت شماره 97182035238 به ارزش 780.000 یورو بابت ق 006 با شرکت فاتح صنعت کیمیا و ضمانتنامه پیش پرداخت شماره 98182027366 به ارزش 15.000.000 یورو بابت ق 003 با شرکت فرآب اینترنشنال می باشد.</t>
  </si>
  <si>
    <t>9-2- مبلغ 48 میلیون ریال بابت سپرده نقدی هزینه های ترخیص بارنامه های کالاهای خرید شده این شرکت می باشد که توسط شرکت درساترابرآسیا در حال ترخیص و تشریفات گمرکی می باشد.</t>
  </si>
  <si>
    <t>9-4-سایر حسابهای دریافتنی اشخاص و موسسات ریالی</t>
  </si>
  <si>
    <t>9-6- مبلغ 116 میلیون ریال بابت اقساط باقیمانده بیمه تکمیلی کارکنان و باقی مانده وام قرض الحسنه یکی از آنان می باشد.</t>
  </si>
  <si>
    <t>9-7- مبلغ 200 میلیون ریال بابت ودیعه خوابگاه کنگان بوده است که تا تاریخ تهیه این گزارش باتوجه به انعقاد قرارداد جدید با شرکت سپهرمولد طی اعلامیه بدهکار اطلاع و از حسابهای این شرکت خارج شده است.</t>
  </si>
  <si>
    <t>10- موجودی نقد</t>
  </si>
  <si>
    <t>10-1- مبلغ 13.539 میلیون ریال موجودی نزد بانک ها به صورت ارزی شامل 62.021.320 وون کره نزد بانک ملت شعبه سازمان گسترش به شماره حساب 8304302209 می باشد که در پایان سال 1399 با نرخ 217.849 ریال(نرخ وون کره در سامانه سنا) و 100 یورو نزد بانک تجارت شعبه مستقل مرکزی  به شماره حساب 173673329 می باشد که پایان سال 1399 با نرخ 276.376 ریال تسعیر ارز شده است.</t>
  </si>
  <si>
    <t>10-2- مبلغ 321  میلیون ریال موجودی تنخواه گردان ریالی مربوط به مانده تنخواه مدیرعامل به مبلغ 7 میلیون ریال و مانده تنخواه دفتر مرکزی به مبلغ 314 میلیون ریال است.</t>
  </si>
  <si>
    <t>10-4- مبلغ 74.198 میلیون ریال موجودی نزد صندوق آتیه نوین است.</t>
  </si>
  <si>
    <t>11- سرمايه</t>
  </si>
  <si>
    <t>12- حسابها و اسناد پرداختنی بلندمدت</t>
  </si>
  <si>
    <t>12-1</t>
  </si>
  <si>
    <t>13- تسهیلات مالی بلندمدت</t>
  </si>
  <si>
    <t>13-2</t>
  </si>
  <si>
    <t>13-1-تسهیلات دریافتنی بر حسب مبنای مختلف به شرح ذیل است :</t>
  </si>
  <si>
    <t>13-1-1-1</t>
  </si>
  <si>
    <t>13-1-1-2</t>
  </si>
  <si>
    <t>13-2-بهره تسهیلات دربافتی :</t>
  </si>
  <si>
    <t>14-  سایر پرداختنی‌ها</t>
  </si>
  <si>
    <t>14-3</t>
  </si>
  <si>
    <t>14-4</t>
  </si>
  <si>
    <t>14-5</t>
  </si>
  <si>
    <t>14-6</t>
  </si>
  <si>
    <t>14-7</t>
  </si>
  <si>
    <t>14-8</t>
  </si>
  <si>
    <t>14-9</t>
  </si>
  <si>
    <t>14-1- مانده حساب اسناد پرداختنی به مبلغ 1.677 میلیون ریال بابت چک شماره 671149 مورخ 1399/12/06 به مبلغ 92 میلیون ریال به نام کاریز هیدرو سازه گیل،چک شماره 671125 مورخ 1399/09/22 به مبلغ 1.585 میلیون ریال به نام شرکت گاز استان بوشهر بوده است که در سال 1400 برداشت شده است.</t>
  </si>
  <si>
    <t>14-6- مانده حقوق پرداختنی به مبلغ 539 میلیون ریال بابت اضافه کاری اسفندماه 1399،طلب مرخصی  پرسنل میباشد که با حقوق فروردین ماه 1400 به پرسنل پرداخت و تسویه گردید.</t>
  </si>
  <si>
    <t>14-7- مانده مالیات حقوق پرداختنی به مبلغ 17 میلیون ریال بابت مالیات حقوق اسفندماه 1399 و مالیات عیدی سال 1399 پرسنل شرکت میباشد که در فروردین ماه 1400 به حساب سازمان امورمالیاتی واریز و قبض آن موجود می باشد..</t>
  </si>
  <si>
    <t>14-8- مانده حق بیمه پرداختنی به مبلغ 233 میلیون ریال بابت حق بیمه پرسنل در اسفندماه 1399 می باشد که در فروردین ماه 1400 به حساب سازمان تامین اجتماعی واریز و قبض و رسید آن موجود می باشد.</t>
  </si>
  <si>
    <t>14-9-مانده حساب سایر به مبلغ 250 میلیون ریال بابت ذخیره هزینه های حسابرسی سال 1399 شرکت کوشامنش میباشد.</t>
  </si>
  <si>
    <t>7-2- پرداختی به شرکت زیر ساخت فراگیر پالایشی سیراف بابت علی الحساب افزایش سرمایه آن شرکت است.</t>
  </si>
  <si>
    <t xml:space="preserve"> </t>
  </si>
  <si>
    <t>8-1</t>
  </si>
  <si>
    <t>8-2</t>
  </si>
  <si>
    <t>8-3</t>
  </si>
  <si>
    <t>16</t>
  </si>
  <si>
    <t>ارزی-دلار</t>
  </si>
  <si>
    <t>13-1-1-1- مانده تسهیلات ارزی شامل 44.305.529.84 دلار(39.655.962/28 یورو) بابت بخشی از اصل تسهیلات دریافتنی از صندوق ذخیره ارزی(صندوق توسعه ملی) با عاملیت بانک صنعت و معدن، مصوب سال 1396 است که بابت خرید ماشین آلات و تجهیزات جهت احداث پالایشگاه میعانات گازی آدیش جنوبی گشایش شده است و طبق جدول ذیل با آخرین نرخ دریافتی از سایت سنا، سامانه نیما (226.199 ریال)تسعیر شده است:</t>
  </si>
  <si>
    <t>اصل مبلغ فاکتور (یورو)</t>
  </si>
  <si>
    <t>نرخ یورو</t>
  </si>
  <si>
    <t>اصل مبلغ فاکتور (دلار)</t>
  </si>
  <si>
    <t>13-2-1- سود تسهیلات مشارکت مدنی دریافتی از بانک صنعت و معدن (صندوق توسعه ملی) به مبلغ 2.658.331.79 دلار بر مبنای 6% از تسهیلات تخصیص یافته در سال 1398 و 1399 می باشد که با نرخ 226.199 ریال سامانه سنا - نیما در تاریخ 1399/12/28 محاسبه شده است.</t>
  </si>
  <si>
    <t>13-2-2- سود تسهیلات ارزی دریافتی از بانک تجارت(مستقل مرکزی) به مبلغ 243.596.19 دلار بابت سود تسهیلات در سال 1399 می باشد (کل سود 1.67.596/44 دلار) بر مبنای درصدی از تسهیلات دریافتی در سال 1399 می باشد که با نرخ 226.199 ریال سامانه سنا - نیما در تاریخ 1399/12/28 محاسبه شده است.</t>
  </si>
  <si>
    <t xml:space="preserve"> یورو</t>
  </si>
  <si>
    <t>خرید استیل استراکچر (معادل 197.560/92یورو)</t>
  </si>
  <si>
    <t>خرید استیل استراکچر(معادل  1.352.203.60 یورو)</t>
  </si>
  <si>
    <t>* خریدهای خارجی انجام شده از محل اعتبار اسنادی شماره TMB/96109363 طبق قرارداد با بانک صنعت و معدن و همچنین طبق قرارداد شماره ADSH-E-CO-GE-003 با شرکت Energy &amp; Water International FZE (Farab International)  منعقده در 16 جولای 2017 صورت گرفته است. مبلغ قرارداد 352،063،250 دلار است که پرداخت 250،000،000 دلار آن طبق LC مذکور از محل تسهیلات صندوق توسعه ملی در سال 1396 مصوب گردیده است و 102،063،250 دلار آن Equity (آورده سهامداران) پروژه است.</t>
  </si>
  <si>
    <t xml:space="preserve">14-2-1- مانده حساب شرکت سپهرمولد به مبلغ 75.646 میلیون ریال بابت صورت حساب های ارسالی ارائه خدمات طبق قرارداد ADSH-E-CO-GE-008 با موضوع  انجام کارهای مهندسی، طراحی و ساخت پالایشگاه آدیش می باشد (طبق قرارداد مذکور، پرداخت انجام کارهای مهندسی و طراحی، تامین و خرید موضوع قرارداد معادل جمع هزینه های واقعی پیمانکار بعلاوه کارمزد ثابت معادل 5% است و همچنین انجام کارهای نصب و کارهای ساختمانی و راه اندازی و خدمات معادل سرجمع هزینه های واقعی پیمانکار بعلاوه کارمزد ثابت معادل 10% است) </t>
  </si>
  <si>
    <t>24- نقد حاصل از عمليات</t>
  </si>
  <si>
    <t>دوره شش ماهه منتهی به 1399/12/30</t>
  </si>
  <si>
    <t>دوره شش ماهه منتهی به 1398/12/29</t>
  </si>
  <si>
    <t>دوره مالی منتهی به 1399/06/31</t>
  </si>
  <si>
    <t>:تعدیلات</t>
  </si>
  <si>
    <t>سودحاصل از سپرده‏هاى سرمايه‏گذارى بانکي</t>
  </si>
  <si>
    <t>ذخیره کاهش ارزش سرمایه گذاری ها</t>
  </si>
  <si>
    <t>خالص افزایش (کاهش) در ذخیره مزایای پایان خدمات کارکنان</t>
  </si>
  <si>
    <t>استهلاک دارایی های غیر جاری</t>
  </si>
  <si>
    <t>درآمد(هزینه) ناشی از ارزیابی سرمایه گذاری های جاری سریع المعامله به ارزش بازار</t>
  </si>
  <si>
    <t>خالص(سود) / زیان تسعیر ارز</t>
  </si>
  <si>
    <t xml:space="preserve">جمع تعدیلات </t>
  </si>
  <si>
    <t>:تغییرات در سرمایه در گردش</t>
  </si>
  <si>
    <t>کاهش (افزایش) دریافتنی های عملیاتی</t>
  </si>
  <si>
    <t xml:space="preserve">کاهش (افزایش) موجودی مواد و کالا </t>
  </si>
  <si>
    <t xml:space="preserve">کاهش (افزایش) پیش پرداخت های عملیاتی </t>
  </si>
  <si>
    <t xml:space="preserve">افزایش (کاهش) پرداختنی های عملیاتی </t>
  </si>
  <si>
    <t>جمع تغییرات در سرمایه درگردش</t>
  </si>
  <si>
    <t>25- تعهدات، بدهي‌هاي احتمالي و دارايي‌هاي احتمالي</t>
  </si>
  <si>
    <t>25-1- تعهدات سرمايه‌اي ناشي از قراردادهاي منعقده و مصوب در تاريخ صورت وضعيت مالي به شرح زير است:</t>
  </si>
  <si>
    <t>1399/06/31</t>
  </si>
  <si>
    <t>بابت  خرید قالب پلاستیکی ( گروه صنعتی پرتو )</t>
  </si>
  <si>
    <t>بابت  خرید قالب پلاستیکی (گروه صنعتی فخر آریا )</t>
  </si>
  <si>
    <t>خرید دستگاه از کاربین پارت cnc</t>
  </si>
  <si>
    <r>
      <rPr>
        <sz val="23"/>
        <color theme="1"/>
        <rFont val="B Mitra"/>
        <charset val="178"/>
      </rPr>
      <t>25-2-</t>
    </r>
    <r>
      <rPr>
        <b/>
        <sz val="23"/>
        <color theme="1"/>
        <rFont val="B Mitra"/>
        <charset val="178"/>
      </rPr>
      <t xml:space="preserve"> </t>
    </r>
    <r>
      <rPr>
        <sz val="23"/>
        <color theme="1"/>
        <rFont val="B Mitra"/>
        <charset val="178"/>
      </rPr>
      <t>شرکت در تاریخ ارائه گزارش فاقد هر گونه  بدهی های احتمالی می باشد.</t>
    </r>
  </si>
  <si>
    <t xml:space="preserve">26- رويدادهاى بعد از تاريخ صورت وضعيت مالي </t>
  </si>
  <si>
    <t xml:space="preserve"> رویدادهایی که در دوره بعد از تاریخ ترازنامه تا تاریخ تصویب صورتهای مالی اتفاق افتاده لیکن مستلزم تعدیل اقلام صورتهای مالی و يا افشاء در یادداشت های همراه آن بوده، وجود نداشته است.</t>
  </si>
  <si>
    <t xml:space="preserve">گزارش مالی میان دوره ای </t>
  </si>
  <si>
    <t>صورت جريان‌هاي نقدي</t>
  </si>
  <si>
    <t>6 ماهه منتهي به 1399/12/30</t>
  </si>
  <si>
    <t>6 ماهه منتهي به 1398/12/29</t>
  </si>
  <si>
    <t>سال مالی منتهی به 1399/06/31</t>
  </si>
  <si>
    <t xml:space="preserve"> جریان های نقدی حاصل از فعاليت‌هاي عملياتي:</t>
  </si>
  <si>
    <t>جریان خالص ورود(خروجی) وجه نقد ناشی از فعالیتهای عملیاتی</t>
  </si>
  <si>
    <t>پرداخت های نقدی بابت مالیات بر درآمد</t>
  </si>
  <si>
    <t>جریان خالص ورود (خروج) نقد حاصل از فعالیت های عملیاتی</t>
  </si>
  <si>
    <t>جریان های نقدی حاصل از فعالیت های سرمایه گذاری :</t>
  </si>
  <si>
    <t>دریافت های نقدی حاصل از فروش دارایی های ثابت مشهود</t>
  </si>
  <si>
    <t>پرداخت های نقدی برای خرید دارایی های ثابت مشهود</t>
  </si>
  <si>
    <t>دریافت های نقدی حاصل از سود سهام</t>
  </si>
  <si>
    <t>وجه دریافت بابت فروش سرمایه گذاری کوتاه مدت</t>
  </si>
  <si>
    <t>پرداخت های نقدی بابت سرمایه گذاری کوتاه مدت بانکی</t>
  </si>
  <si>
    <t>دریافت های نقدی حاصل از سود سایر سرمایه گذاری ها</t>
  </si>
  <si>
    <t>جریان خالص ورود (خروج) نقد حاصل از فعالیت های سرمایه گذاری</t>
  </si>
  <si>
    <t>جریان خالص ورود (خروج) نقد قبل از فعالیت های تامین مالی</t>
  </si>
  <si>
    <t xml:space="preserve">جریان های نقدی حاصل از فعاليتهاي تامین مالی : </t>
  </si>
  <si>
    <t>دریافت های نقدی حاصل از تسهیلات</t>
  </si>
  <si>
    <t>پرداخت های نقدی بابت اصل تسهیلات</t>
  </si>
  <si>
    <t>پرداخت های نقدی بابت سود تسهیلات</t>
  </si>
  <si>
    <t>پرداختهای نقدی بابت سود سهام</t>
  </si>
  <si>
    <t>جریان خالص ورود (خروج) نقد حاصل از فعالیت های تامین مالی</t>
  </si>
  <si>
    <t>خالص افزایش (کاهش) در موجودی نقد</t>
  </si>
  <si>
    <t>مانده موجودی نقد در ابتدای سال</t>
  </si>
  <si>
    <t>تاثیرات نرخ ارز</t>
  </si>
  <si>
    <t>مانده موجودی نقد در پایان سال</t>
  </si>
  <si>
    <t>يادداشت هاي توضيحي ، بخش جدایی ناپذیر صورت هاي مالي است .</t>
  </si>
  <si>
    <t>سهامدار</t>
  </si>
  <si>
    <t>پرداخت وجه نقد</t>
  </si>
  <si>
    <t xml:space="preserve">دریافتی بابت افزایش سرمایه </t>
  </si>
  <si>
    <t>تامین وجه نقد</t>
  </si>
  <si>
    <t xml:space="preserve">سپرده بیمه </t>
  </si>
  <si>
    <t>14-4- مانده سپرده بیمه پیمانکاران به مبلغ 45.563 میلیون ریال به شرح جدول ذیل میباشد :</t>
  </si>
  <si>
    <t>5-7- وضعیت حساب دارائی های در جریان تکمیل و فعالیت های انجام شده طی سال به شرح زیر است:</t>
  </si>
  <si>
    <t>5-8- مانده پیش پرداخت های سرمایه ای در پایان سال به شرح زیر است:</t>
  </si>
  <si>
    <t>14-2-مانده حسابهای پرداختنی اشخاص و موسسات به مبلغ 426.539 میلیون ریال به شرح جدول ذیل می باشد :</t>
  </si>
  <si>
    <t>شرکت از يك روش حسابداری پیروی نموده  كه مطابق آن کليه مخارج مستقیم ساخت پالایشگاه شامل مخارج عمومی و اداری و نیز مخارج هزینه های عملیاتی را  به منظور بازیافت به حساب مخارج سرمایه ای  (داراییهای ثابت) منظور می شوند. لازم به ذکر است با توجه به اینکه طبق استاندارد های حسابداری کلیه مخارج قابل انتساب به طرح در جریان تکمیل بوده و لذا کلیه هزینه های سال جاری به کسر مبالغ دریافتی بابت سپرده گذاری کوتاه مدت وجوه به حساب داراییهای ثابت منظور شده است، لذا ارائه صورت سود و زیان موضوعیت نداشته است.</t>
  </si>
  <si>
    <t>10-3- مبلغ 2.657 میلیون ریال موجودی نزد صندوق ارزی شامل 220 وون کره با نرخ 217.849 ریال،1.276 دلار آمریکا با نرخ 234.864 ریال و 8.500 یورو با نرخ 277.290 ریال می باشد که با نرخ سامانه سنا در مورخ 1399/12/29 تسعیر ارز شده است و بابت سفر و اقامت همکاران در ماموریت های اعزامی نگهداری می شود.</t>
  </si>
  <si>
    <t>5-8-1</t>
  </si>
  <si>
    <t>5-8-2</t>
  </si>
  <si>
    <t>5-8-3</t>
  </si>
  <si>
    <t>5-8-4</t>
  </si>
  <si>
    <t>5-8-2-مبلغ 2.976.901 میلیون ریال بابت مانده پیش پرداخت خرید و سفارشات خارجی بابت پیش پرداخت های پرداخت شده از محل گشایش اعتبار اسنادی ارزی بانک صنعت معدن , تسهیلات دلاری بانک تجارت و پرداخت های ارزی توسط جاری سهامداران می باشد و به شرح جدول ذیل می باشد :</t>
  </si>
  <si>
    <t>5-8-3- مبلغ 52.500 میلیون ریال بابت پیش پرداخت خرید مواد و مصالح داخلی بابت شرکت های فاتح صنعت کیمیا به ارزش 30.000 میلیون ریال،کهورک بار به ارزش 930 میلیون ریال، بهبد صنعت پارس به ارزش 400 میلیون ریال، صافیاد به ارزش 13.860 میلیون ریال،فولاد مبارکه اصفهان به ارزش 5.711 میلیون ریال،ساروج بوشهر به ارزش 424  میلیون ریال، سیراف بتن جنوب به ارزش 333 میلیون ریال، سیمان منددشتی به ارزش 843  میلیون ریال می باشد.</t>
  </si>
  <si>
    <t>5-8-4- مبلغ 2.250 میلیون ریال بابت پیش پرداخت خرید دربهای ضد سرقت ساختمانهای غیرصنعتی سایت می باشد.</t>
  </si>
  <si>
    <t>5-8-1-مانده 500،294 میلیون ریال مربوط به پیش پرداخت به  شرکت فرآب اینترنشنال است، که 500،000 میلیون ریال آن به صورت علی الحساب در پاایان سال 1396 پرداخت شده است، همچنین مبلغ 392،974 میلیون ریال در سال 1398 به صورت علی الحساب بابت سپرده ضمانتنامه واریز شده است که در طبقه بندی حساب ها تغییر یافته است و در حساب های دریافتنی افشا شده است.</t>
  </si>
  <si>
    <t>13-1-1-اصل تسهیلات به تفکیک تامین کنندگان تسهیلات :</t>
  </si>
  <si>
    <t>13-1-2-اصل تسهیلات به تفکیک نوع وثیقه :</t>
  </si>
  <si>
    <t>13-1-3-اصل تسهیلات به تفکیک نرخ سود و کارمزد :</t>
  </si>
  <si>
    <r>
      <t>کسر می شود :</t>
    </r>
    <r>
      <rPr>
        <sz val="10"/>
        <rFont val="B Lotus"/>
        <charset val="178"/>
      </rPr>
      <t xml:space="preserve">
سپرده نقدی گشایش اعتبار اسنادی ارزی(یاداشت 3-9) </t>
    </r>
  </si>
  <si>
    <r>
      <t xml:space="preserve">کسر می شود: 
</t>
    </r>
    <r>
      <rPr>
        <b/>
        <sz val="10"/>
        <rFont val="B Lotus"/>
        <charset val="178"/>
      </rPr>
      <t>تهاتر با تسهیلات دریافتی از بانک تجارت(یادداشت 2-1-1-13)</t>
    </r>
  </si>
  <si>
    <t>9-5- مبلغ 4،071،582 میلیون ریال(معادل 18میلیون دلار) مربوط به تسهیلات ارزی دریافتی از بانک تجارت که با نرخ 226.199 ریال سامانه سنا مورخ 1399/12/28 تسعیر گردیده است، که به حساب شرکت تضامنی  DWC L.L.C واریز و تا تاریخ تهیه این گزارش پرداخت شده است.</t>
  </si>
  <si>
    <t>14-2-2- مانده حساب شرکت فرآب اینترنشنال به مبلغ 271.287 میلیون ریال بابت هزینه 3% کارمزد وترانسفر (معادل981.623/79 یورو) که  با نرخ 276.376 ریال سامانه سنا - نیما بابت هزینه های ترانسفر می باشد.</t>
  </si>
  <si>
    <t>14-3- مانده سپرده حسن انجام کار پیمانکاران به مبلغ 13.287 میلیون ریال به شرح جدول ذیل میباشد :</t>
  </si>
  <si>
    <t>14-5-مانده سپرده حسن انجام کارارزی به مبلغ 575.338 میلیون ریال بابت 10% حسن انجام کار مکسوره از فاکتورهای های ارسالی فروشندگان به بانک صنعت و معدن بابت پرداخت ارزی از محل گشایش اعتبار اسنادی به مبلغ 2.081.722/78 یورو که به نرخ 276.376 سامانه سنا مورخ 1399/12/28 تسعیر گردیده به شرح جدول ذیل میباشد  :</t>
  </si>
  <si>
    <t>9-3- مبلغ 452.398 میلیون ریال(معادل 2 میلیون دلار) سپرده نقدی تسهیلات 20 میلیون دلاری دریافتی از بانک تجارت شعبه مستقل مرکزی جهت تامین نقدینگی جهت خرید ماشین آلات و ... مورد نیاز می باشد که با نرخ 226.199 ریال سامانه سنا - نیما در تاریخ 1399/12/28 محاسبه شده است توضیح اینکه سپرده مذکور به علت مسدود بودن و عدم دسترسی شرکت به مبلغ مذکور با تسهیلات مالی دریافتی از بانک تجارت ( یادداشت 2-1-1-13) تهاتر گردیده است.</t>
  </si>
  <si>
    <t>13-1-1-2- مانده تسهیلات ارزی شامل 20.000.000 دلار بابت اصل تسهیلات دریافتنی از بانک تجارت (مستقل مرکزی)طبق مصوبه 40991185 می باشد که با آخرین نرخ دریافتی از سایت سنا، سامانه نیما (226.199 ریال)تسعیر شده است توضیح اینکه مبلغ 2.000.000 دلار از مبلغ 20 میلیون دلارتسهیلات دریافتی  به علت سپرده ارزی بابت سود تضمین و وجه التزام با سپرده نقدی گشایش اعتبار اسنادی ارزی (یادداشت 3-9 ) به علت مسدود بودن و عدم دسترسی به مبلغ مذکور تهاتر گردیده است  .</t>
  </si>
  <si>
    <t>5 الی 27</t>
  </si>
  <si>
    <t>15-وضعیت ارزی :</t>
  </si>
  <si>
    <t>دلار امریکا</t>
  </si>
  <si>
    <t>یورو</t>
  </si>
  <si>
    <t>وون کره</t>
  </si>
  <si>
    <t>وون</t>
  </si>
  <si>
    <t>ریالی</t>
  </si>
  <si>
    <t>بانک</t>
  </si>
  <si>
    <t>پیش پرداخت ارزی</t>
  </si>
  <si>
    <t>5-8</t>
  </si>
  <si>
    <t>صندوق</t>
  </si>
  <si>
    <t xml:space="preserve">دریافتنی های تجاری و سایر دریافتنی </t>
  </si>
  <si>
    <t>جمع دارایی های پولی ارزی</t>
  </si>
  <si>
    <t>پرداختنی های تجاری و سایر پرداختنی ها</t>
  </si>
  <si>
    <t>اصل تسهیلات مالی</t>
  </si>
  <si>
    <t>فرع تسهیلات مالی</t>
  </si>
  <si>
    <t>جمع بدهی های پولی ارزی</t>
  </si>
  <si>
    <t>خالص دارایی ها (بدهی های)پولی ارزی</t>
  </si>
  <si>
    <t>خالص دارایی ها(بدهی های)پولی ارزی در تاریخ 1399/12/29 معادل ریالی خالص دارایی ها(بدهی های)پولی ارزی در تاریخ 1399/12/29(میلیون ریال)</t>
  </si>
  <si>
    <t>16- معاملات با اشخاص وابسته</t>
  </si>
  <si>
    <t xml:space="preserve">16-1- معاملات انجام‌شده با اشخاص وابسته طی سال مورد گزارش:    </t>
  </si>
  <si>
    <t xml:space="preserve">16-2- مانده حساب‌های نهایی اشخاص وابسته به شرح زیر است:                                                                                           </t>
  </si>
  <si>
    <t xml:space="preserve">17- تعهدات و بدهی‌های احتمالی </t>
  </si>
  <si>
    <t>18- رویدادهای بعد از تاریخ صورت وضعیت مالی</t>
  </si>
  <si>
    <t>هزینه لوله و اتصالات</t>
  </si>
  <si>
    <t>هزینه آب و برق و گاز و تلفن</t>
  </si>
  <si>
    <t>هزینه بیمه داراییها</t>
  </si>
  <si>
    <t>هزینه بیمه سفارشات</t>
  </si>
  <si>
    <t>هزینه حق عضویت و مجوز فعالیت</t>
  </si>
  <si>
    <t>هزینه ترخیص و ارسال کالا و بارنامه ها</t>
  </si>
  <si>
    <t>هزینه خدمات</t>
  </si>
  <si>
    <t>هزینه های تست</t>
  </si>
  <si>
    <t>هزینه های بازرسی</t>
  </si>
  <si>
    <t>هزینه کارمزد بانکی و تمبر و سفته</t>
  </si>
  <si>
    <t>هزینه کارمزد گشایش اعتبار ریالی</t>
  </si>
  <si>
    <t>هزینه کارمزد حواله های ارزی</t>
  </si>
  <si>
    <t>* اضافات طی سال مواد و مصالح مصرفی علاوه بر خریدهای داخلی و خارجی شامل مبلغ 658 میلیارد ریال هزینه سود تسهیلات بانک طبق قرارداد مربوطه با بانک عامل جهت خریدهای خارجی (اعتبارات اسنادی) می باشد.(یادداشت 13 توضیحی - لیست خریدهای خارجی)</t>
  </si>
  <si>
    <t>صورت‌هاي مالي طبق استانداردهاي حسابداري تهيه شده و در تاريخ 1400/04/25 به تاييد هيات مديره شرکت رسيده است.</t>
  </si>
  <si>
    <t>5-7-4</t>
  </si>
  <si>
    <t>5-7-1-مبلغ 8.100.127  میلیون ریال بابت هزینه مواد و مصالح و آهن آلات ساختمانی و تجهیزات به شرح جدول ذیل می باشد :</t>
  </si>
  <si>
    <t>5-7-2-مبلغ 214.863 میلیون ریال بابت هزینه عملیاتی به شرح جدول ذیل می باشد :</t>
  </si>
  <si>
    <t>5-7-3-مبلغ 904.559 میلیون ریال بابت هزینه های مطالعات طرح و مهندسی و ساخت  به شرح جدول ذیل می باشد :</t>
  </si>
  <si>
    <t>5-7-4-مبلغ 551.604 میلیون ریال بابت هزینه های کارمزد گشایش اعتبار و سایر هزینه های مالی به شرح جدول ذیل میباشد :</t>
  </si>
  <si>
    <t>موضوع فعالیت آن شرکت، خرید و یا اجاره زمین مورد نیاز برای احداث فراگیر پالایش سیراف از سازمان منطقه ویژه و فروش یا اجاره به شرکتهای پالایشی موجود در فراگیر پالایشی سیراف.محوطه سازی (شامل فنس کشی،تسطیح زمین، ایجاد جاده های دسترسی، روشنایی، ایجاد فضای سبز)برای شرکت زیر ساخت فراگیر پالایشی سیراف. انجام مطالعات طراحی اصولی، سرمایه گذاری، تامین منابع مالی، طراحی، خرید، انجام عملیات ساختمان و نصب،پیش راه اندازی،راه اندازی و بهره برداری تجاری از واحدهای مشترک پالایشگاه های هشت گانه سیراف  با ظرفیت تولید 480.000 بشکه در روز است.</t>
  </si>
  <si>
    <t>ميانگين تعداد كاركنان شرکت  در سال مالی منتهی به 30 اسفند 1399بالغ بر 9 نفر (سال مالی قبل بالغ بر 45 نفر) بوده است. کاهش پرسنل شرکت، بدلیل استخدام و همکاری در شرکت پیمانکار پروژه بوده است.</t>
  </si>
  <si>
    <t>انجام شده تا 1399/12/30</t>
  </si>
  <si>
    <t>پیش بینی شده در ابتدای پروژه</t>
  </si>
  <si>
    <t>باقی مانده تا پایان طرح</t>
  </si>
  <si>
    <t>ارزی (دلار)</t>
  </si>
  <si>
    <t>معادل ریالی</t>
  </si>
  <si>
    <t>جمع مورد نیاز</t>
  </si>
  <si>
    <t>محوطه سازی</t>
  </si>
  <si>
    <t>اثاثیه اداری</t>
  </si>
  <si>
    <t>متفرقه و پیش بینی نشده</t>
  </si>
  <si>
    <t>قبل از بهره برداری</t>
  </si>
  <si>
    <t>جمع هزینه های سرمایه گذاری</t>
  </si>
  <si>
    <t>تجهیز کارگاه شرکت در تابستان سال 1398 صورت گرفته است و پیش بینی بهره برداری از اولین فاز پروژه، دی ماه 1401 است.</t>
  </si>
  <si>
    <t>5-7-5-هزینه های سرمایه گذاری طرح :</t>
  </si>
  <si>
    <t>لازم بذکر است مبلغ 308.873 میلیون ریال از پیش پرداختهای ارزی مربوط به شرکت نوین دانش آینده، هواابزارتهران، پمپ های صنعتی ایران، پترو پویش سهند که در سال 1398 توسط بانک صنعت و معدن پرداخت شده است، و بدلیل عدم تائید پرداخت توسط بانک هنوز پیش پرداخت تا پایان سال 1399 و تاریخ تهیه این گزارش مستهلک نشده است.</t>
  </si>
  <si>
    <t>پرداخت وجه به تامین کنندگان مواد و مصالح</t>
  </si>
  <si>
    <t>جاری سهامداران و اشخاص وابسته</t>
  </si>
  <si>
    <t>12-1-1</t>
  </si>
  <si>
    <t>12-1-1-مبلغ 537.460 میلیون ریال مانده حسابهای آقای محسن صفائی فراهانی (مدیر اجرایی) بابت علی الحساب و قرض دریافتی از ایشان توسط شرکت می باشد.</t>
  </si>
  <si>
    <t>12-1- بدهی های بلند مدت به مبلغ 1.990.483 میلیون ریال بابت وجوه دریافتی از سهامداران شرکت و مدیر اجرایی و مدیرعامل در رابطه با انجام مخارج سرمایه ای می باشد که به علت افزایش سرمایه در بدهی های بلند مدت طبقه بندی شده است و به شرح ذیل می باشد:</t>
  </si>
  <si>
    <t>5-7-6- اهم فعالیت های انجام شده</t>
  </si>
  <si>
    <t>5-7-6-1- مهندسی</t>
  </si>
  <si>
    <t>5-7-6-2-  بازرگانی و تامین تجهیزات</t>
  </si>
  <si>
    <t xml:space="preserve">5-7-6-3-  اجرا و نصب </t>
  </si>
  <si>
    <t>5-7-6-4-  مدیریت پروژه و برنامه ریزی</t>
  </si>
  <si>
    <t>شرکت پالایش میعانات گازی آدیش جنوبی (سهامي خاص) - در مرحله قبل از بهره برداری</t>
  </si>
  <si>
    <t xml:space="preserve"> درتاریخ تهیه صورتهای مالی به استثنای تعهدات سرمایه ای در خصوص تکمیل طرح های در جریان به شرح یادداشت5-7-5، شرکت فاقد تعهدات سرمایه ای دیگری می باشد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</si>
</sst>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64" formatCode="_(* #,##0.00_);_(* \(#,##0.00\);_(* &quot;-&quot;??_);_(@_)"/>
    <numFmt numFmtId="165" formatCode="_-* #,##0.00_-;_-* #,##0.00\-;_-* &quot;-&quot;??_-;_-@_-"/>
    <numFmt numFmtId="166" formatCode="#,##0_-;[Black]\(#,###\)"/>
    <numFmt numFmtId="167" formatCode="#,##0;\(#,##0\)"/>
    <numFmt numFmtId="168" formatCode="#,##0_-;[Red]\(#,##0\)"/>
    <numFmt numFmtId="169" formatCode="#,##0,,_-;[Red]\(#,##0,,\)"/>
    <numFmt numFmtId="170" formatCode="#,##0_-;\(#,##0\)"/>
    <numFmt numFmtId="171" formatCode="#,##0.0,,_-;[Red]\(#,##0.0,,\)"/>
    <numFmt numFmtId="172" formatCode="_(\ #,##0_);[Red]_(\(#,##0\);_(\ &quot;-&quot;_);_(@_)"/>
    <numFmt numFmtId="173" formatCode="_-* #,##0_-;\-* #,##0_-;_-* &quot;-&quot;??_-;_-@_-"/>
    <numFmt numFmtId="174" formatCode="#,##0;[Red]#,##0"/>
    <numFmt numFmtId="175" formatCode="yyyy/mm/dd"/>
    <numFmt numFmtId="176" formatCode="_-* #,##0_-;_-* #,##0\-;_-* &quot;-&quot;??_-;_-@_-"/>
    <numFmt numFmtId="177" formatCode="&quot; &quot;#,##0_);[Red]\(&quot; &quot;#,##0\)"/>
    <numFmt numFmtId="178" formatCode="#,##0_-;[Red]\(#,###\)"/>
    <numFmt numFmtId="179" formatCode="_(* #,##0_);_(* \(#,##0\);_(* &quot;-&quot;??_);_(@_)"/>
    <numFmt numFmtId="180" formatCode="#,##0_ ;[Red]\-#,##0\ "/>
    <numFmt numFmtId="181" formatCode="#,##0.0_);[Red]\(#,##0.0\)"/>
    <numFmt numFmtId="182" formatCode="#,##0.00_ ;[Red]\-#,##0.00\ "/>
    <numFmt numFmtId="183" formatCode="#,##0\ ;[Red]\(#,##0\);\-\ ;"/>
    <numFmt numFmtId="184" formatCode="#,##0\ ;[Red]\(#,##0\);\-\ "/>
    <numFmt numFmtId="185" formatCode="#,##0.00\ ;[Red]\(#,##0.00\);\-\ "/>
    <numFmt numFmtId="186" formatCode="_-* #,##0.0000_-;_-* #,##0.0000\-;_-* &quot;-&quot;??_-;_-@_-"/>
  </numFmts>
  <fonts count="120" x14ac:knownFonts="1">
    <font>
      <sz val="11"/>
      <color theme="1"/>
      <name val="Calibri"/>
      <family val="2"/>
      <charset val="178"/>
      <scheme val="minor"/>
    </font>
    <font>
      <sz val="11"/>
      <color theme="1"/>
      <name val="Calibri"/>
      <family val="2"/>
      <scheme val="minor"/>
    </font>
    <font>
      <b/>
      <sz val="14"/>
      <color theme="1"/>
      <name val="Times New Roman"/>
      <family val="1"/>
    </font>
    <font>
      <sz val="14"/>
      <color theme="1"/>
      <name val="B Mitra"/>
      <charset val="178"/>
    </font>
    <font>
      <sz val="13"/>
      <color theme="1"/>
      <name val="B Mitra"/>
      <charset val="178"/>
    </font>
    <font>
      <b/>
      <sz val="12"/>
      <color theme="1"/>
      <name val="B Mitra"/>
      <charset val="178"/>
    </font>
    <font>
      <sz val="12"/>
      <color theme="1"/>
      <name val="Times New Roman"/>
      <family val="1"/>
    </font>
    <font>
      <sz val="13.5"/>
      <color theme="1"/>
      <name val="B Mitra"/>
      <charset val="178"/>
    </font>
    <font>
      <b/>
      <sz val="13.5"/>
      <color theme="1"/>
      <name val="Times New Roman"/>
      <family val="1"/>
    </font>
    <font>
      <sz val="10"/>
      <color theme="1"/>
      <name val="Symbol"/>
      <family val="1"/>
      <charset val="2"/>
    </font>
    <font>
      <b/>
      <sz val="10"/>
      <color theme="1"/>
      <name val="B Mitra"/>
      <charset val="178"/>
    </font>
    <font>
      <sz val="12"/>
      <color theme="1"/>
      <name val="B Mitra"/>
      <charset val="178"/>
    </font>
    <font>
      <b/>
      <sz val="12"/>
      <color theme="1"/>
      <name val="Times New Roman"/>
      <family val="1"/>
    </font>
    <font>
      <u/>
      <sz val="11"/>
      <color theme="10"/>
      <name val="Calibri"/>
      <family val="2"/>
      <charset val="178"/>
      <scheme val="minor"/>
    </font>
    <font>
      <b/>
      <sz val="13"/>
      <color theme="1"/>
      <name val="B Mitra"/>
      <charset val="178"/>
    </font>
    <font>
      <sz val="12"/>
      <name val="B Lotus"/>
      <charset val="178"/>
    </font>
    <font>
      <b/>
      <sz val="12"/>
      <name val="B Lotus"/>
      <charset val="178"/>
    </font>
    <font>
      <sz val="10"/>
      <name val="B Lotus"/>
      <charset val="178"/>
    </font>
    <font>
      <b/>
      <sz val="36"/>
      <name val="Times New Roman"/>
      <family val="1"/>
    </font>
    <font>
      <sz val="11"/>
      <name val="B Lotus"/>
      <charset val="178"/>
    </font>
    <font>
      <b/>
      <sz val="11"/>
      <name val="B Lotus"/>
      <charset val="178"/>
    </font>
    <font>
      <sz val="12"/>
      <name val="B Nazanin"/>
      <charset val="178"/>
    </font>
    <font>
      <sz val="11"/>
      <name val="B Nazanin"/>
      <charset val="178"/>
    </font>
    <font>
      <sz val="10"/>
      <name val="Arial"/>
      <family val="2"/>
    </font>
    <font>
      <b/>
      <sz val="12"/>
      <name val="B Nazanin"/>
      <charset val="178"/>
    </font>
    <font>
      <sz val="10"/>
      <name val="B Nazanin"/>
      <charset val="178"/>
    </font>
    <font>
      <b/>
      <sz val="12"/>
      <name val="B Titr"/>
      <charset val="178"/>
    </font>
    <font>
      <b/>
      <u/>
      <sz val="12"/>
      <name val="B Titr"/>
      <charset val="178"/>
    </font>
    <font>
      <sz val="10"/>
      <name val="B Titr"/>
      <charset val="178"/>
    </font>
    <font>
      <b/>
      <shadow/>
      <sz val="10"/>
      <name val="B Titr"/>
      <charset val="178"/>
    </font>
    <font>
      <b/>
      <sz val="10"/>
      <name val="B Titr"/>
      <charset val="178"/>
    </font>
    <font>
      <b/>
      <u/>
      <sz val="12"/>
      <name val="B Lotus"/>
      <charset val="178"/>
    </font>
    <font>
      <sz val="13"/>
      <name val="B Lotus"/>
      <charset val="178"/>
    </font>
    <font>
      <sz val="13"/>
      <name val="B Nazanin"/>
      <charset val="178"/>
    </font>
    <font>
      <b/>
      <sz val="12"/>
      <color theme="1"/>
      <name val="Calibri"/>
      <family val="2"/>
      <charset val="178"/>
      <scheme val="minor"/>
    </font>
    <font>
      <sz val="12"/>
      <color indexed="8"/>
      <name val="B Lotus"/>
      <charset val="178"/>
    </font>
    <font>
      <sz val="11"/>
      <color theme="1"/>
      <name val="Calibri"/>
      <family val="2"/>
      <charset val="178"/>
      <scheme val="minor"/>
    </font>
    <font>
      <sz val="13"/>
      <color theme="1"/>
      <name val="B Lotus"/>
      <charset val="178"/>
    </font>
    <font>
      <b/>
      <sz val="18"/>
      <color theme="1"/>
      <name val="B Titr"/>
      <charset val="178"/>
    </font>
    <font>
      <sz val="14"/>
      <color theme="1"/>
      <name val="B Titr"/>
      <charset val="178"/>
    </font>
    <font>
      <sz val="11"/>
      <color theme="1"/>
      <name val="B Titr"/>
      <charset val="178"/>
    </font>
    <font>
      <sz val="13"/>
      <color theme="1"/>
      <name val="B Titr"/>
      <charset val="178"/>
    </font>
    <font>
      <sz val="14"/>
      <color theme="1"/>
      <name val="B Lotus"/>
      <charset val="178"/>
    </font>
    <font>
      <sz val="11"/>
      <color theme="1"/>
      <name val="B Lotus"/>
      <charset val="178"/>
    </font>
    <font>
      <sz val="10"/>
      <color theme="1"/>
      <name val="B Lotus"/>
      <charset val="178"/>
    </font>
    <font>
      <b/>
      <sz val="12"/>
      <color theme="1"/>
      <name val="B Lotus"/>
      <charset val="178"/>
    </font>
    <font>
      <b/>
      <sz val="11"/>
      <color theme="1"/>
      <name val="B Lotus"/>
      <charset val="178"/>
    </font>
    <font>
      <sz val="12"/>
      <color theme="1"/>
      <name val="B Lotus"/>
      <charset val="178"/>
    </font>
    <font>
      <b/>
      <sz val="10"/>
      <color theme="1"/>
      <name val="B Lotus"/>
      <charset val="178"/>
    </font>
    <font>
      <b/>
      <sz val="9"/>
      <color theme="1"/>
      <name val="B Lotus"/>
      <charset val="178"/>
    </font>
    <font>
      <b/>
      <sz val="12"/>
      <color theme="1"/>
      <name val="B Titr"/>
      <charset val="178"/>
    </font>
    <font>
      <b/>
      <sz val="13"/>
      <color theme="1"/>
      <name val="B Lotus"/>
      <charset val="178"/>
    </font>
    <font>
      <b/>
      <sz val="10"/>
      <color theme="1"/>
      <name val="B Titr"/>
      <charset val="178"/>
    </font>
    <font>
      <b/>
      <sz val="12"/>
      <color indexed="8"/>
      <name val="B Lotus"/>
      <charset val="178"/>
    </font>
    <font>
      <sz val="11"/>
      <color indexed="8"/>
      <name val="B Lotus"/>
      <charset val="178"/>
    </font>
    <font>
      <sz val="12"/>
      <color theme="1"/>
      <name val="Calibri"/>
      <family val="2"/>
      <charset val="178"/>
      <scheme val="minor"/>
    </font>
    <font>
      <u/>
      <sz val="12"/>
      <color theme="10"/>
      <name val="B Lotus"/>
      <charset val="178"/>
    </font>
    <font>
      <b/>
      <vertAlign val="subscript"/>
      <sz val="12"/>
      <color indexed="8"/>
      <name val="B Lotus"/>
      <charset val="178"/>
    </font>
    <font>
      <u/>
      <sz val="12"/>
      <color theme="1"/>
      <name val="B Lotus"/>
      <charset val="178"/>
    </font>
    <font>
      <sz val="13"/>
      <color theme="1"/>
      <name val="Calibri"/>
      <family val="2"/>
    </font>
    <font>
      <sz val="11"/>
      <color theme="1"/>
      <name val="B Nazanin"/>
      <charset val="178"/>
    </font>
    <font>
      <b/>
      <sz val="10"/>
      <name val="B Nazanin"/>
      <charset val="178"/>
    </font>
    <font>
      <b/>
      <sz val="11"/>
      <color theme="1"/>
      <name val="Calibri"/>
      <family val="2"/>
      <charset val="178"/>
      <scheme val="minor"/>
    </font>
    <font>
      <sz val="10"/>
      <name val="Arial"/>
      <family val="2"/>
    </font>
    <font>
      <u/>
      <sz val="10"/>
      <color indexed="12"/>
      <name val="Arial"/>
      <family val="2"/>
    </font>
    <font>
      <sz val="11"/>
      <color theme="1"/>
      <name val="Calibri"/>
      <family val="2"/>
      <scheme val="minor"/>
    </font>
    <font>
      <sz val="12"/>
      <color theme="1"/>
      <name val="B Titr"/>
      <charset val="178"/>
    </font>
    <font>
      <sz val="10"/>
      <color theme="1"/>
      <name val="B Mitra"/>
      <charset val="178"/>
    </font>
    <font>
      <b/>
      <sz val="14"/>
      <name val="B Nazanin"/>
      <charset val="178"/>
    </font>
    <font>
      <b/>
      <sz val="11"/>
      <name val="B Titr"/>
      <charset val="178"/>
    </font>
    <font>
      <sz val="8"/>
      <name val="Calibri"/>
      <family val="2"/>
      <charset val="178"/>
      <scheme val="minor"/>
    </font>
    <font>
      <sz val="12"/>
      <color rgb="FFFF0000"/>
      <name val="B Lotus"/>
      <charset val="178"/>
    </font>
    <font>
      <sz val="11"/>
      <name val="Calibri"/>
      <family val="2"/>
      <charset val="178"/>
      <scheme val="minor"/>
    </font>
    <font>
      <sz val="11"/>
      <color rgb="FFFF0000"/>
      <name val="Calibri"/>
      <family val="2"/>
      <charset val="178"/>
      <scheme val="minor"/>
    </font>
    <font>
      <b/>
      <sz val="10"/>
      <color rgb="FFFF0000"/>
      <name val="B Titr"/>
      <charset val="178"/>
    </font>
    <font>
      <sz val="11"/>
      <color rgb="FFFF0000"/>
      <name val="B Lotus"/>
      <charset val="178"/>
    </font>
    <font>
      <sz val="11"/>
      <color rgb="FFFF0000"/>
      <name val="B Nazanin"/>
      <charset val="178"/>
    </font>
    <font>
      <b/>
      <sz val="10"/>
      <name val="B Lotus"/>
      <charset val="178"/>
    </font>
    <font>
      <sz val="14"/>
      <name val="B Nazanin"/>
      <charset val="178"/>
    </font>
    <font>
      <sz val="12"/>
      <color theme="1"/>
      <name val="Wingdings"/>
      <charset val="2"/>
    </font>
    <font>
      <b/>
      <sz val="11"/>
      <name val="Calibri"/>
      <family val="2"/>
      <charset val="178"/>
      <scheme val="minor"/>
    </font>
    <font>
      <b/>
      <sz val="12"/>
      <name val="Calibri"/>
      <family val="2"/>
      <charset val="178"/>
      <scheme val="minor"/>
    </font>
    <font>
      <b/>
      <sz val="14"/>
      <name val="B Lotus"/>
      <charset val="178"/>
    </font>
    <font>
      <b/>
      <sz val="11"/>
      <color theme="1"/>
      <name val="B Titr"/>
      <charset val="178"/>
    </font>
    <font>
      <sz val="8"/>
      <color theme="1"/>
      <name val="B Nazanin"/>
      <charset val="178"/>
    </font>
    <font>
      <sz val="13"/>
      <color theme="1"/>
      <name val="Symbol"/>
      <family val="1"/>
      <charset val="2"/>
    </font>
    <font>
      <i/>
      <sz val="12"/>
      <name val="B Lotus"/>
      <charset val="178"/>
    </font>
    <font>
      <sz val="14"/>
      <color theme="1"/>
      <name val="Calibri"/>
      <family val="2"/>
      <charset val="178"/>
      <scheme val="minor"/>
    </font>
    <font>
      <sz val="14"/>
      <color rgb="FFFF0000"/>
      <name val="Calibri"/>
      <family val="2"/>
      <charset val="178"/>
      <scheme val="minor"/>
    </font>
    <font>
      <b/>
      <sz val="14"/>
      <color theme="1"/>
      <name val="B Lotus"/>
      <charset val="178"/>
    </font>
    <font>
      <sz val="14"/>
      <color rgb="FFFF0000"/>
      <name val="B Lotus"/>
      <charset val="178"/>
    </font>
    <font>
      <b/>
      <u/>
      <sz val="20"/>
      <color theme="1"/>
      <name val="B Mitra"/>
      <charset val="178"/>
    </font>
    <font>
      <sz val="20"/>
      <color theme="1"/>
      <name val="B Mitra"/>
      <charset val="178"/>
    </font>
    <font>
      <b/>
      <sz val="20"/>
      <color theme="1"/>
      <name val="B Titr"/>
      <charset val="178"/>
    </font>
    <font>
      <sz val="21"/>
      <color theme="1"/>
      <name val="B Mitra"/>
      <charset val="178"/>
    </font>
    <font>
      <b/>
      <sz val="20"/>
      <color theme="1"/>
      <name val="B Mitra"/>
      <charset val="178"/>
    </font>
    <font>
      <sz val="23"/>
      <color theme="1"/>
      <name val="B Mitra"/>
      <charset val="178"/>
    </font>
    <font>
      <b/>
      <sz val="20"/>
      <color theme="1"/>
      <name val="B Nazanin"/>
      <charset val="178"/>
    </font>
    <font>
      <sz val="20"/>
      <color theme="1"/>
      <name val="B Nazanin"/>
      <charset val="178"/>
    </font>
    <font>
      <sz val="23"/>
      <color theme="1"/>
      <name val="B Nazanin"/>
      <charset val="178"/>
    </font>
    <font>
      <b/>
      <sz val="23"/>
      <color theme="1"/>
      <name val="B Nazanin"/>
      <charset val="178"/>
    </font>
    <font>
      <sz val="23"/>
      <color rgb="FFFF0000"/>
      <name val="B Nazanin"/>
      <charset val="178"/>
    </font>
    <font>
      <sz val="23"/>
      <name val="B Nazanin"/>
      <charset val="178"/>
    </font>
    <font>
      <b/>
      <sz val="22"/>
      <color rgb="FFFFFF00"/>
      <name val="B Nazanin"/>
      <charset val="178"/>
    </font>
    <font>
      <sz val="20"/>
      <color theme="1"/>
      <name val="Calibri"/>
      <family val="2"/>
      <scheme val="minor"/>
    </font>
    <font>
      <sz val="23"/>
      <color theme="1"/>
      <name val="Calibri"/>
      <family val="2"/>
      <scheme val="minor"/>
    </font>
    <font>
      <sz val="23"/>
      <name val="B Mitra"/>
      <charset val="178"/>
    </font>
    <font>
      <b/>
      <sz val="23"/>
      <color theme="1"/>
      <name val="B Mitra"/>
      <charset val="178"/>
    </font>
    <font>
      <sz val="25"/>
      <color theme="1"/>
      <name val="B Mitra"/>
      <charset val="178"/>
    </font>
    <font>
      <b/>
      <u/>
      <sz val="14"/>
      <color theme="1"/>
      <name val="B Mitra"/>
      <charset val="178"/>
    </font>
    <font>
      <sz val="14"/>
      <color theme="1"/>
      <name val="Calibri"/>
      <family val="2"/>
      <scheme val="minor"/>
    </font>
    <font>
      <b/>
      <sz val="14"/>
      <name val="B Mitra"/>
      <charset val="178"/>
    </font>
    <font>
      <sz val="14"/>
      <name val="B Mitra"/>
      <charset val="178"/>
    </font>
    <font>
      <sz val="12"/>
      <name val="B Mitra"/>
      <charset val="178"/>
    </font>
    <font>
      <b/>
      <sz val="12"/>
      <name val="B Mitra"/>
      <charset val="178"/>
    </font>
    <font>
      <sz val="14"/>
      <color rgb="FFFF0000"/>
      <name val="B Mitra"/>
      <charset val="178"/>
    </font>
    <font>
      <b/>
      <sz val="11"/>
      <name val="B Nazanin"/>
      <charset val="178"/>
    </font>
    <font>
      <b/>
      <sz val="14"/>
      <color rgb="FFFF0000"/>
      <name val="B Lotus"/>
      <charset val="178"/>
    </font>
    <font>
      <b/>
      <sz val="12"/>
      <color rgb="FFFF0000"/>
      <name val="B Lotus"/>
      <charset val="178"/>
    </font>
    <font>
      <b/>
      <sz val="16"/>
      <color theme="1"/>
      <name val="B Nazanin"/>
      <charset val="178"/>
    </font>
  </fonts>
  <fills count="2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B0F0"/>
        <bgColor indexed="64"/>
      </patternFill>
    </fill>
    <fill>
      <patternFill patternType="solid">
        <fgColor theme="4" tint="0.39997558519241921"/>
        <bgColor indexed="64"/>
      </patternFill>
    </fill>
    <fill>
      <patternFill patternType="solid">
        <fgColor rgb="FF7030A0"/>
        <bgColor indexed="64"/>
      </patternFill>
    </fill>
    <fill>
      <patternFill patternType="solid">
        <fgColor theme="4" tint="-0.249977111117893"/>
        <bgColor indexed="64"/>
      </patternFill>
    </fill>
    <fill>
      <patternFill patternType="solid">
        <fgColor theme="3" tint="0.59999389629810485"/>
        <bgColor indexed="64"/>
      </patternFill>
    </fill>
    <fill>
      <patternFill patternType="solid">
        <fgColor rgb="FFFF6699"/>
        <bgColor indexed="64"/>
      </patternFill>
    </fill>
    <fill>
      <patternFill patternType="solid">
        <fgColor rgb="FFCCCCFF"/>
        <bgColor indexed="64"/>
      </patternFill>
    </fill>
    <fill>
      <patternFill patternType="solid">
        <fgColor theme="5" tint="0.59999389629810485"/>
        <bgColor indexed="64"/>
      </patternFill>
    </fill>
    <fill>
      <patternFill patternType="solid">
        <fgColor rgb="FF00FFFF"/>
        <bgColor indexed="64"/>
      </patternFill>
    </fill>
    <fill>
      <patternFill patternType="solid">
        <fgColor theme="7" tint="-0.249977111117893"/>
        <bgColor indexed="64"/>
      </patternFill>
    </fill>
    <fill>
      <patternFill patternType="solid">
        <fgColor theme="5" tint="-0.249977111117893"/>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1"/>
        <bgColor indexed="64"/>
      </patternFill>
    </fill>
    <fill>
      <patternFill patternType="solid">
        <fgColor theme="0" tint="-4.9989318521683403E-2"/>
        <bgColor indexed="64"/>
      </patternFill>
    </fill>
  </fills>
  <borders count="42">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double">
        <color indexed="64"/>
      </bottom>
      <diagonal/>
    </border>
    <border>
      <left/>
      <right/>
      <top style="double">
        <color indexed="64"/>
      </top>
      <bottom style="double">
        <color indexed="64"/>
      </bottom>
      <diagonal/>
    </border>
    <border>
      <left/>
      <right/>
      <top style="dotted">
        <color auto="1"/>
      </top>
      <bottom style="dotted">
        <color auto="1"/>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right style="double">
        <color indexed="64"/>
      </right>
      <top/>
      <bottom style="thin">
        <color indexed="64"/>
      </bottom>
      <diagonal/>
    </border>
    <border>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bottom style="double">
        <color indexed="64"/>
      </bottom>
      <diagonal/>
    </border>
  </borders>
  <cellStyleXfs count="18">
    <xf numFmtId="0" fontId="0" fillId="0" borderId="0"/>
    <xf numFmtId="0" fontId="13" fillId="0" borderId="0" applyNumberFormat="0" applyFill="0" applyBorder="0" applyAlignment="0" applyProtection="0"/>
    <xf numFmtId="0" fontId="23" fillId="0" borderId="0"/>
    <xf numFmtId="0" fontId="23" fillId="0" borderId="0"/>
    <xf numFmtId="0" fontId="36" fillId="0" borderId="0"/>
    <xf numFmtId="165" fontId="23" fillId="0" borderId="0" applyFont="0" applyFill="0" applyBorder="0" applyAlignment="0" applyProtection="0"/>
    <xf numFmtId="0" fontId="23" fillId="0" borderId="0"/>
    <xf numFmtId="0" fontId="23" fillId="0" borderId="0"/>
    <xf numFmtId="165" fontId="36" fillId="0" borderId="0" applyFont="0" applyFill="0" applyBorder="0" applyAlignment="0" applyProtection="0"/>
    <xf numFmtId="0" fontId="63" fillId="0" borderId="0"/>
    <xf numFmtId="165" fontId="63" fillId="0" borderId="0" applyFont="0" applyFill="0" applyBorder="0" applyAlignment="0" applyProtection="0"/>
    <xf numFmtId="0" fontId="64" fillId="0" borderId="0" applyNumberFormat="0" applyFill="0" applyBorder="0" applyAlignment="0" applyProtection="0">
      <alignment vertical="top"/>
      <protection locked="0"/>
    </xf>
    <xf numFmtId="0" fontId="65" fillId="0" borderId="0"/>
    <xf numFmtId="165" fontId="23" fillId="0" borderId="0" applyFont="0" applyFill="0" applyBorder="0" applyAlignment="0" applyProtection="0"/>
    <xf numFmtId="165" fontId="23" fillId="0" borderId="0" applyFont="0" applyFill="0" applyBorder="0" applyAlignment="0" applyProtection="0"/>
    <xf numFmtId="0" fontId="1" fillId="0" borderId="0"/>
    <xf numFmtId="0" fontId="36" fillId="0" borderId="0"/>
    <xf numFmtId="164" fontId="1" fillId="0" borderId="0" applyFont="0" applyFill="0" applyBorder="0" applyAlignment="0" applyProtection="0"/>
  </cellStyleXfs>
  <cellXfs count="1129">
    <xf numFmtId="0" fontId="0" fillId="0" borderId="0" xfId="0"/>
    <xf numFmtId="0" fontId="3" fillId="0" borderId="0" xfId="0" applyFont="1" applyFill="1" applyAlignment="1">
      <alignment horizontal="center" vertical="center" readingOrder="2"/>
    </xf>
    <xf numFmtId="0" fontId="0" fillId="0" borderId="0" xfId="0" applyFill="1"/>
    <xf numFmtId="0" fontId="2" fillId="0" borderId="0" xfId="0" applyFont="1" applyFill="1" applyAlignment="1">
      <alignment horizontal="center" vertical="center" readingOrder="2"/>
    </xf>
    <xf numFmtId="0" fontId="4" fillId="0" borderId="0" xfId="0" applyFont="1" applyFill="1" applyAlignment="1">
      <alignment horizontal="justify" vertical="center" readingOrder="2"/>
    </xf>
    <xf numFmtId="0" fontId="3" fillId="0" borderId="0" xfId="0" applyFont="1" applyFill="1" applyAlignment="1">
      <alignment horizontal="justify" vertical="center" readingOrder="2"/>
    </xf>
    <xf numFmtId="0" fontId="8" fillId="0" borderId="0" xfId="0" applyFont="1" applyFill="1" applyAlignment="1">
      <alignment horizontal="justify" vertical="center" wrapText="1" readingOrder="2"/>
    </xf>
    <xf numFmtId="0" fontId="7" fillId="0" borderId="0" xfId="0" applyFont="1" applyFill="1" applyAlignment="1">
      <alignment horizontal="center" vertical="center" wrapText="1" readingOrder="2"/>
    </xf>
    <xf numFmtId="0" fontId="3" fillId="0" borderId="0" xfId="0" applyFont="1" applyFill="1" applyAlignment="1">
      <alignment horizontal="right" vertical="center"/>
    </xf>
    <xf numFmtId="0" fontId="0" fillId="0" borderId="0" xfId="0" applyFill="1" applyAlignment="1">
      <alignment horizontal="center"/>
    </xf>
    <xf numFmtId="49" fontId="7" fillId="0" borderId="0" xfId="0" applyNumberFormat="1" applyFont="1" applyFill="1" applyAlignment="1">
      <alignment horizontal="center" vertical="center" wrapText="1" readingOrder="2"/>
    </xf>
    <xf numFmtId="0" fontId="4" fillId="0" borderId="0" xfId="0" applyFont="1" applyFill="1" applyAlignment="1">
      <alignment vertical="center" wrapText="1" readingOrder="2"/>
    </xf>
    <xf numFmtId="0" fontId="9" fillId="0" borderId="0" xfId="0" applyFont="1" applyFill="1" applyAlignment="1">
      <alignment vertical="center" wrapText="1" readingOrder="2"/>
    </xf>
    <xf numFmtId="0" fontId="7" fillId="0" borderId="0" xfId="0" applyFont="1" applyFill="1" applyAlignment="1">
      <alignment vertical="center" readingOrder="2"/>
    </xf>
    <xf numFmtId="0" fontId="10" fillId="0" borderId="0" xfId="0" applyFont="1" applyFill="1" applyAlignment="1">
      <alignment vertical="center" wrapText="1" readingOrder="2"/>
    </xf>
    <xf numFmtId="0" fontId="11" fillId="0" borderId="0" xfId="0" applyFont="1" applyFill="1" applyAlignment="1">
      <alignment vertical="center" wrapText="1" readingOrder="2"/>
    </xf>
    <xf numFmtId="0" fontId="0" fillId="0" borderId="0" xfId="0" applyFill="1" applyAlignment="1">
      <alignment wrapText="1"/>
    </xf>
    <xf numFmtId="0" fontId="3" fillId="0" borderId="0" xfId="0" applyFont="1" applyFill="1" applyAlignment="1">
      <alignment horizontal="right" vertical="center" wrapText="1"/>
    </xf>
    <xf numFmtId="0" fontId="0" fillId="0" borderId="0" xfId="0" applyFill="1" applyBorder="1" applyAlignment="1">
      <alignment wrapText="1"/>
    </xf>
    <xf numFmtId="0" fontId="0" fillId="0" borderId="0" xfId="0" applyFill="1" applyAlignment="1">
      <alignment horizontal="center"/>
    </xf>
    <xf numFmtId="166" fontId="15" fillId="0" borderId="0" xfId="0" applyNumberFormat="1" applyFont="1" applyFill="1" applyAlignment="1">
      <alignment horizontal="center" vertical="center"/>
    </xf>
    <xf numFmtId="166" fontId="15" fillId="0" borderId="1" xfId="0" applyNumberFormat="1" applyFont="1" applyFill="1" applyBorder="1" applyAlignment="1">
      <alignment horizontal="center" vertical="center"/>
    </xf>
    <xf numFmtId="166" fontId="15" fillId="0" borderId="0" xfId="0" applyNumberFormat="1" applyFont="1" applyFill="1" applyBorder="1" applyAlignment="1">
      <alignment horizontal="center" vertical="center"/>
    </xf>
    <xf numFmtId="3" fontId="15" fillId="0" borderId="0" xfId="0" applyNumberFormat="1" applyFont="1" applyFill="1" applyBorder="1" applyAlignment="1">
      <alignment horizontal="center" vertical="center"/>
    </xf>
    <xf numFmtId="166" fontId="16" fillId="0" borderId="0" xfId="0" applyNumberFormat="1" applyFont="1" applyFill="1" applyBorder="1" applyAlignment="1">
      <alignment horizontal="center" vertical="center"/>
    </xf>
    <xf numFmtId="0" fontId="15" fillId="0" borderId="0" xfId="0" applyFont="1" applyAlignment="1">
      <alignment vertical="center"/>
    </xf>
    <xf numFmtId="0" fontId="0" fillId="0" borderId="0" xfId="0" applyAlignment="1">
      <alignment vertical="center"/>
    </xf>
    <xf numFmtId="0" fontId="18" fillId="0" borderId="0" xfId="0" applyFont="1" applyFill="1" applyAlignment="1">
      <alignment vertical="center" textRotation="90"/>
    </xf>
    <xf numFmtId="0" fontId="15" fillId="0" borderId="0" xfId="0" applyFont="1" applyFill="1" applyAlignment="1">
      <alignment horizontal="right" vertical="center"/>
    </xf>
    <xf numFmtId="0" fontId="20" fillId="0" borderId="0" xfId="0" applyFont="1" applyFill="1" applyAlignment="1">
      <alignment horizontal="center" vertical="center" wrapText="1" readingOrder="2"/>
    </xf>
    <xf numFmtId="0" fontId="24" fillId="0" borderId="0" xfId="2" applyFont="1" applyBorder="1" applyAlignment="1">
      <alignment vertical="center"/>
    </xf>
    <xf numFmtId="0" fontId="25" fillId="0" borderId="0" xfId="2" applyFont="1" applyAlignment="1">
      <alignment vertical="center"/>
    </xf>
    <xf numFmtId="0" fontId="26" fillId="0" borderId="0" xfId="2" applyFont="1" applyAlignment="1">
      <alignment readingOrder="2"/>
    </xf>
    <xf numFmtId="0" fontId="27" fillId="0" borderId="0" xfId="2" applyFont="1" applyBorder="1" applyAlignment="1">
      <alignment horizontal="center" vertical="center"/>
    </xf>
    <xf numFmtId="0" fontId="28" fillId="0" borderId="0" xfId="2" applyFont="1" applyAlignment="1">
      <alignment horizontal="right" vertical="center" readingOrder="2"/>
    </xf>
    <xf numFmtId="0" fontId="16" fillId="0" borderId="0" xfId="2" applyFont="1" applyAlignment="1">
      <alignment horizontal="right" readingOrder="2"/>
    </xf>
    <xf numFmtId="0" fontId="17" fillId="0" borderId="0" xfId="2" applyFont="1" applyAlignment="1">
      <alignment vertical="center"/>
    </xf>
    <xf numFmtId="0" fontId="21" fillId="0" borderId="0" xfId="2" applyFont="1" applyAlignment="1">
      <alignment vertical="center" wrapText="1" readingOrder="2"/>
    </xf>
    <xf numFmtId="0" fontId="28" fillId="2" borderId="0" xfId="2" applyFont="1" applyFill="1" applyAlignment="1">
      <alignment horizontal="right" vertical="center" wrapText="1" readingOrder="2"/>
    </xf>
    <xf numFmtId="0" fontId="16" fillId="0" borderId="1" xfId="2" applyFont="1" applyBorder="1" applyAlignment="1">
      <alignment horizontal="center" vertical="center" wrapText="1" readingOrder="2"/>
    </xf>
    <xf numFmtId="0" fontId="15" fillId="0" borderId="0" xfId="2" applyFont="1" applyAlignment="1">
      <alignment horizontal="right" vertical="center" wrapText="1" readingOrder="2"/>
    </xf>
    <xf numFmtId="0" fontId="15" fillId="0" borderId="0" xfId="2" applyFont="1" applyAlignment="1">
      <alignment horizontal="center" vertical="center" wrapText="1" readingOrder="2"/>
    </xf>
    <xf numFmtId="0" fontId="31" fillId="0" borderId="0" xfId="2" applyFont="1" applyAlignment="1">
      <alignment horizontal="right" vertical="center" readingOrder="2"/>
    </xf>
    <xf numFmtId="0" fontId="23" fillId="0" borderId="0" xfId="2"/>
    <xf numFmtId="0" fontId="32" fillId="0" borderId="0" xfId="2" applyFont="1" applyAlignment="1">
      <alignment vertical="top" wrapText="1" readingOrder="2"/>
    </xf>
    <xf numFmtId="0" fontId="33" fillId="0" borderId="0" xfId="2" applyFont="1" applyAlignment="1">
      <alignment vertical="top" wrapText="1" readingOrder="2"/>
    </xf>
    <xf numFmtId="0" fontId="22" fillId="0" borderId="0" xfId="2" applyFont="1" applyAlignment="1">
      <alignment vertical="top" wrapText="1" readingOrder="2"/>
    </xf>
    <xf numFmtId="0" fontId="16" fillId="0" borderId="0" xfId="2" applyFont="1" applyAlignment="1">
      <alignment horizontal="center" vertical="center" wrapText="1" readingOrder="2"/>
    </xf>
    <xf numFmtId="0" fontId="15" fillId="0" borderId="0" xfId="2" applyFont="1" applyFill="1" applyAlignment="1">
      <alignment horizontal="center" vertical="center" wrapText="1" readingOrder="2"/>
    </xf>
    <xf numFmtId="0" fontId="25" fillId="0" borderId="0" xfId="2" applyFont="1" applyAlignment="1">
      <alignment vertical="center" readingOrder="2"/>
    </xf>
    <xf numFmtId="0" fontId="25" fillId="0" borderId="0" xfId="2" applyFont="1" applyAlignment="1">
      <alignment horizontal="right" vertical="center"/>
    </xf>
    <xf numFmtId="0" fontId="15" fillId="0" borderId="0" xfId="2" applyFont="1" applyAlignment="1">
      <alignment vertical="center"/>
    </xf>
    <xf numFmtId="0" fontId="15" fillId="0" borderId="2" xfId="2" applyFont="1" applyBorder="1" applyAlignment="1">
      <alignment horizontal="center" vertical="center" wrapText="1" readingOrder="2"/>
    </xf>
    <xf numFmtId="0" fontId="15" fillId="0" borderId="0" xfId="2" applyFont="1" applyBorder="1" applyAlignment="1">
      <alignment horizontal="center" vertical="center" wrapText="1" readingOrder="2"/>
    </xf>
    <xf numFmtId="0" fontId="15" fillId="0" borderId="0" xfId="2" applyFont="1" applyAlignment="1">
      <alignment horizontal="right" vertical="justify" wrapText="1" readingOrder="2"/>
    </xf>
    <xf numFmtId="0" fontId="15" fillId="0" borderId="0" xfId="2" applyFont="1" applyAlignment="1">
      <alignment vertical="justify" wrapText="1" readingOrder="2"/>
    </xf>
    <xf numFmtId="0" fontId="23" fillId="0" borderId="0" xfId="2" applyAlignment="1">
      <alignment vertical="center"/>
    </xf>
    <xf numFmtId="0" fontId="10" fillId="0" borderId="0" xfId="0" applyFont="1" applyFill="1" applyAlignment="1">
      <alignment vertical="center" wrapText="1" readingOrder="2"/>
    </xf>
    <xf numFmtId="0" fontId="34" fillId="0" borderId="0" xfId="0" applyFont="1" applyFill="1"/>
    <xf numFmtId="0" fontId="5" fillId="0" borderId="0" xfId="0" applyFont="1" applyFill="1" applyAlignment="1">
      <alignment horizontal="center" vertical="center" wrapText="1" readingOrder="2"/>
    </xf>
    <xf numFmtId="0" fontId="0" fillId="0" borderId="0" xfId="0" applyFill="1" applyAlignment="1">
      <alignment horizontal="center"/>
    </xf>
    <xf numFmtId="0" fontId="0" fillId="0" borderId="0" xfId="0" applyFill="1" applyAlignment="1">
      <alignment horizontal="center"/>
    </xf>
    <xf numFmtId="0" fontId="39" fillId="0" borderId="0" xfId="0" applyFont="1" applyFill="1" applyAlignment="1">
      <alignment horizontal="center" vertical="center" readingOrder="2"/>
    </xf>
    <xf numFmtId="0" fontId="40" fillId="0" borderId="0" xfId="0" applyFont="1" applyFill="1"/>
    <xf numFmtId="0" fontId="42" fillId="0" borderId="0" xfId="0" applyFont="1" applyFill="1" applyAlignment="1">
      <alignment horizontal="justify" vertical="center" readingOrder="2"/>
    </xf>
    <xf numFmtId="0" fontId="43" fillId="0" borderId="0" xfId="0" applyFont="1" applyFill="1"/>
    <xf numFmtId="0" fontId="47" fillId="0" borderId="0" xfId="0" applyFont="1" applyFill="1" applyAlignment="1">
      <alignment vertical="center" wrapText="1" readingOrder="2"/>
    </xf>
    <xf numFmtId="0" fontId="42" fillId="0" borderId="0" xfId="0" applyFont="1" applyFill="1" applyAlignment="1">
      <alignment horizontal="right" vertical="center"/>
    </xf>
    <xf numFmtId="0" fontId="48" fillId="0" borderId="0" xfId="0" applyFont="1" applyFill="1" applyAlignment="1">
      <alignment horizontal="center" vertical="center" wrapText="1" readingOrder="2"/>
    </xf>
    <xf numFmtId="0" fontId="47" fillId="0" borderId="0" xfId="0" applyFont="1" applyFill="1" applyAlignment="1">
      <alignment horizontal="justify" vertical="center" wrapText="1" readingOrder="2"/>
    </xf>
    <xf numFmtId="0" fontId="45" fillId="0" borderId="0" xfId="0" applyFont="1" applyFill="1" applyAlignment="1">
      <alignment horizontal="center" vertical="center" wrapText="1" readingOrder="2"/>
    </xf>
    <xf numFmtId="0" fontId="47" fillId="0" borderId="0" xfId="0" applyFont="1" applyFill="1" applyAlignment="1">
      <alignment horizontal="center" vertical="center" wrapText="1" readingOrder="2"/>
    </xf>
    <xf numFmtId="0" fontId="44" fillId="0" borderId="0" xfId="0" applyFont="1" applyFill="1" applyAlignment="1">
      <alignment horizontal="center" vertical="center" wrapText="1" readingOrder="2"/>
    </xf>
    <xf numFmtId="0" fontId="46" fillId="0" borderId="0" xfId="0" applyFont="1" applyFill="1"/>
    <xf numFmtId="0" fontId="45" fillId="0" borderId="0" xfId="0" applyFont="1" applyFill="1" applyAlignment="1">
      <alignment horizontal="right" vertical="center" wrapText="1" readingOrder="2"/>
    </xf>
    <xf numFmtId="0" fontId="47" fillId="0" borderId="3" xfId="0" applyFont="1" applyFill="1" applyBorder="1" applyAlignment="1">
      <alignment horizontal="center" vertical="center" wrapText="1" readingOrder="2"/>
    </xf>
    <xf numFmtId="166" fontId="48" fillId="0" borderId="4" xfId="0" applyNumberFormat="1" applyFont="1" applyFill="1" applyBorder="1" applyAlignment="1">
      <alignment horizontal="center" vertical="center" wrapText="1" readingOrder="2"/>
    </xf>
    <xf numFmtId="0" fontId="51" fillId="0" borderId="0" xfId="0" applyFont="1" applyFill="1" applyAlignment="1">
      <alignment horizontal="center" vertical="center" wrapText="1" readingOrder="2"/>
    </xf>
    <xf numFmtId="3" fontId="43" fillId="0" borderId="0" xfId="0" applyNumberFormat="1" applyFont="1" applyFill="1"/>
    <xf numFmtId="0" fontId="47" fillId="0" borderId="0" xfId="0" applyFont="1" applyFill="1" applyBorder="1" applyAlignment="1">
      <alignment horizontal="center" vertical="center" wrapText="1" readingOrder="2"/>
    </xf>
    <xf numFmtId="0" fontId="44" fillId="0" borderId="0" xfId="0" applyFont="1" applyFill="1" applyAlignment="1">
      <alignment horizontal="justify" vertical="center" readingOrder="2"/>
    </xf>
    <xf numFmtId="0" fontId="43" fillId="0" borderId="0" xfId="0" applyFont="1" applyFill="1" applyAlignment="1">
      <alignment wrapText="1"/>
    </xf>
    <xf numFmtId="0" fontId="47" fillId="0" borderId="4" xfId="0" applyFont="1" applyFill="1" applyBorder="1" applyAlignment="1">
      <alignment horizontal="center" vertical="center" wrapText="1" readingOrder="2"/>
    </xf>
    <xf numFmtId="3" fontId="0" fillId="0" borderId="0" xfId="0" applyNumberFormat="1" applyFill="1"/>
    <xf numFmtId="0" fontId="49" fillId="0" borderId="0" xfId="0" applyFont="1" applyFill="1" applyBorder="1" applyAlignment="1">
      <alignment horizontal="center" vertical="center" wrapText="1" readingOrder="2"/>
    </xf>
    <xf numFmtId="0" fontId="0" fillId="0" borderId="0" xfId="0" applyFill="1" applyAlignment="1">
      <alignment horizontal="center" vertical="center"/>
    </xf>
    <xf numFmtId="0" fontId="0" fillId="0" borderId="0" xfId="0" applyFill="1" applyBorder="1"/>
    <xf numFmtId="0" fontId="24" fillId="0" borderId="0" xfId="2" applyFont="1" applyAlignment="1">
      <alignment horizontal="right" vertical="center" wrapText="1" readingOrder="2"/>
    </xf>
    <xf numFmtId="0" fontId="15" fillId="0" borderId="0" xfId="2" applyFont="1" applyAlignment="1">
      <alignment horizontal="right" vertical="top" wrapText="1" readingOrder="2"/>
    </xf>
    <xf numFmtId="0" fontId="15" fillId="0" borderId="0" xfId="2" applyFont="1" applyFill="1" applyAlignment="1">
      <alignment vertical="top" wrapText="1" readingOrder="2"/>
    </xf>
    <xf numFmtId="0" fontId="15" fillId="0" borderId="0" xfId="2" applyFont="1" applyFill="1" applyAlignment="1">
      <alignment horizontal="right" vertical="top" wrapText="1" readingOrder="2"/>
    </xf>
    <xf numFmtId="0" fontId="47" fillId="0" borderId="0" xfId="0" applyFont="1" applyFill="1" applyAlignment="1">
      <alignment horizontal="center" vertical="center" wrapText="1" readingOrder="2"/>
    </xf>
    <xf numFmtId="0" fontId="48" fillId="0" borderId="0" xfId="0" applyFont="1" applyFill="1" applyAlignment="1">
      <alignment horizontal="center" vertical="center" wrapText="1" readingOrder="2"/>
    </xf>
    <xf numFmtId="0" fontId="48" fillId="0" borderId="1" xfId="0" applyFont="1" applyFill="1" applyBorder="1" applyAlignment="1">
      <alignment horizontal="center" vertical="center" wrapText="1" readingOrder="2"/>
    </xf>
    <xf numFmtId="0" fontId="45" fillId="0" borderId="0" xfId="0" applyFont="1" applyFill="1" applyAlignment="1">
      <alignment horizontal="right" vertical="center" wrapText="1" readingOrder="2"/>
    </xf>
    <xf numFmtId="0" fontId="44" fillId="0" borderId="0" xfId="0" applyFont="1" applyFill="1" applyAlignment="1">
      <alignment horizontal="center" vertical="center" wrapText="1" readingOrder="2"/>
    </xf>
    <xf numFmtId="0" fontId="45" fillId="0" borderId="0" xfId="0" applyFont="1" applyFill="1" applyAlignment="1">
      <alignment horizontal="justify" vertical="center" wrapText="1" readingOrder="2"/>
    </xf>
    <xf numFmtId="0" fontId="55" fillId="0" borderId="0" xfId="0" applyFont="1" applyFill="1" applyAlignment="1">
      <alignment horizontal="center" vertical="center"/>
    </xf>
    <xf numFmtId="0" fontId="55" fillId="0" borderId="0" xfId="0" applyFont="1" applyFill="1"/>
    <xf numFmtId="0" fontId="47" fillId="0" borderId="0" xfId="0" applyFont="1" applyFill="1" applyBorder="1"/>
    <xf numFmtId="3" fontId="19" fillId="0" borderId="0" xfId="0" applyNumberFormat="1" applyFont="1" applyFill="1" applyBorder="1" applyAlignment="1">
      <alignment horizontal="center" vertical="center" wrapText="1" readingOrder="2"/>
    </xf>
    <xf numFmtId="0" fontId="30" fillId="0" borderId="0" xfId="2" applyFont="1" applyAlignment="1">
      <alignment vertical="center" wrapText="1" readingOrder="2"/>
    </xf>
    <xf numFmtId="0" fontId="52" fillId="0" borderId="0" xfId="0" applyFont="1" applyFill="1" applyAlignment="1">
      <alignment horizontal="right" vertical="center" readingOrder="2"/>
    </xf>
    <xf numFmtId="0" fontId="52" fillId="0" borderId="0" xfId="0" applyFont="1" applyFill="1" applyAlignment="1">
      <alignment vertical="center" wrapText="1" readingOrder="2"/>
    </xf>
    <xf numFmtId="0" fontId="37" fillId="0" borderId="0" xfId="0" applyFont="1" applyFill="1" applyAlignment="1">
      <alignment horizontal="justify" vertical="center" readingOrder="2"/>
    </xf>
    <xf numFmtId="0" fontId="44" fillId="0" borderId="4" xfId="0" applyFont="1" applyFill="1" applyBorder="1" applyAlignment="1">
      <alignment horizontal="center" vertical="center" wrapText="1" readingOrder="2"/>
    </xf>
    <xf numFmtId="0" fontId="45" fillId="0" borderId="1" xfId="0" applyFont="1" applyFill="1" applyBorder="1" applyAlignment="1">
      <alignment horizontal="center" vertical="center" wrapText="1" readingOrder="2"/>
    </xf>
    <xf numFmtId="0" fontId="47" fillId="0" borderId="0" xfId="0" applyFont="1" applyFill="1" applyAlignment="1">
      <alignment horizontal="center" vertical="center" wrapText="1" readingOrder="2"/>
    </xf>
    <xf numFmtId="0" fontId="47" fillId="0" borderId="0" xfId="0" applyFont="1" applyFill="1" applyAlignment="1">
      <alignment horizontal="right" vertical="center" wrapText="1" readingOrder="2"/>
    </xf>
    <xf numFmtId="0" fontId="45" fillId="0" borderId="0" xfId="0" applyFont="1" applyFill="1" applyAlignment="1">
      <alignment horizontal="center" vertical="center" wrapText="1" readingOrder="2"/>
    </xf>
    <xf numFmtId="0" fontId="58" fillId="0" borderId="0" xfId="0" applyFont="1" applyFill="1" applyAlignment="1">
      <alignment horizontal="right" vertical="center" wrapText="1" readingOrder="2"/>
    </xf>
    <xf numFmtId="166" fontId="16" fillId="0" borderId="6" xfId="0" applyNumberFormat="1" applyFont="1" applyFill="1" applyBorder="1" applyAlignment="1">
      <alignment horizontal="center" vertical="center"/>
    </xf>
    <xf numFmtId="0" fontId="56" fillId="0" borderId="0" xfId="1" applyFont="1" applyFill="1" applyAlignment="1">
      <alignment horizontal="justify" vertical="center" wrapText="1" readingOrder="2"/>
    </xf>
    <xf numFmtId="0" fontId="51" fillId="0" borderId="1" xfId="0" applyFont="1" applyFill="1" applyBorder="1" applyAlignment="1">
      <alignment horizontal="center" vertical="center" wrapText="1" readingOrder="2"/>
    </xf>
    <xf numFmtId="0" fontId="32" fillId="0" borderId="0" xfId="0" applyFont="1" applyFill="1" applyBorder="1" applyAlignment="1">
      <alignment vertical="center"/>
    </xf>
    <xf numFmtId="0" fontId="32" fillId="0" borderId="0" xfId="0" applyFont="1" applyFill="1" applyAlignment="1">
      <alignment horizontal="right" vertical="center"/>
    </xf>
    <xf numFmtId="0" fontId="32" fillId="0" borderId="0" xfId="0" applyFont="1" applyFill="1" applyBorder="1" applyAlignment="1">
      <alignment horizontal="right" vertical="center"/>
    </xf>
    <xf numFmtId="0" fontId="51" fillId="0" borderId="0" xfId="0" applyFont="1" applyFill="1" applyAlignment="1">
      <alignment horizontal="justify" vertical="center" wrapText="1" readingOrder="2"/>
    </xf>
    <xf numFmtId="0" fontId="37" fillId="0" borderId="0" xfId="0" applyFont="1" applyFill="1"/>
    <xf numFmtId="0" fontId="37" fillId="0" borderId="1" xfId="0" applyFont="1" applyFill="1" applyBorder="1" applyAlignment="1">
      <alignment horizontal="center" vertical="center" wrapText="1" readingOrder="2"/>
    </xf>
    <xf numFmtId="0" fontId="59" fillId="0" borderId="0" xfId="0" applyFont="1" applyFill="1" applyAlignment="1">
      <alignment vertical="center"/>
    </xf>
    <xf numFmtId="49" fontId="37" fillId="0" borderId="0" xfId="0" applyNumberFormat="1" applyFont="1" applyFill="1" applyAlignment="1">
      <alignment horizontal="center" vertical="center" wrapText="1" readingOrder="2"/>
    </xf>
    <xf numFmtId="0" fontId="37" fillId="0" borderId="0" xfId="0" applyNumberFormat="1" applyFont="1" applyFill="1" applyAlignment="1">
      <alignment horizontal="center" vertical="center" wrapText="1" readingOrder="2"/>
    </xf>
    <xf numFmtId="0" fontId="60" fillId="0" borderId="0" xfId="0" applyFont="1" applyFill="1"/>
    <xf numFmtId="0" fontId="47" fillId="0" borderId="0" xfId="0" applyFont="1" applyFill="1" applyAlignment="1">
      <alignment horizontal="justify" vertical="center" wrapText="1" readingOrder="2"/>
    </xf>
    <xf numFmtId="0" fontId="24" fillId="0" borderId="0" xfId="2" applyFont="1" applyAlignment="1">
      <alignment horizontal="right" vertical="center" wrapText="1" readingOrder="2"/>
    </xf>
    <xf numFmtId="0" fontId="15" fillId="0" borderId="0" xfId="2" applyFont="1" applyFill="1" applyAlignment="1">
      <alignment vertical="top" wrapText="1" readingOrder="2"/>
    </xf>
    <xf numFmtId="0" fontId="15" fillId="0" borderId="0" xfId="2" applyFont="1" applyFill="1" applyAlignment="1">
      <alignment horizontal="right" vertical="top" wrapText="1" readingOrder="2"/>
    </xf>
    <xf numFmtId="0" fontId="52" fillId="0" borderId="0" xfId="0" applyFont="1" applyFill="1" applyAlignment="1">
      <alignment horizontal="right" vertical="center" readingOrder="2"/>
    </xf>
    <xf numFmtId="0" fontId="22" fillId="0" borderId="0" xfId="0" applyFont="1" applyAlignment="1">
      <alignment horizontal="center" vertical="center" readingOrder="2"/>
    </xf>
    <xf numFmtId="0" fontId="15" fillId="0" borderId="0" xfId="0" applyFont="1" applyFill="1" applyAlignment="1">
      <alignment vertical="justify"/>
    </xf>
    <xf numFmtId="0" fontId="47" fillId="0" borderId="0" xfId="0" applyFont="1" applyFill="1"/>
    <xf numFmtId="0" fontId="47" fillId="0" borderId="0" xfId="0" applyFont="1" applyFill="1" applyAlignment="1">
      <alignment horizontal="justify" vertical="center" wrapText="1" readingOrder="2"/>
    </xf>
    <xf numFmtId="169" fontId="15" fillId="0" borderId="0" xfId="0" applyNumberFormat="1" applyFont="1" applyFill="1" applyAlignment="1">
      <alignment horizontal="center" vertical="center"/>
    </xf>
    <xf numFmtId="169" fontId="15" fillId="0" borderId="1" xfId="0" applyNumberFormat="1" applyFont="1" applyFill="1" applyBorder="1" applyAlignment="1">
      <alignment horizontal="center" vertical="center"/>
    </xf>
    <xf numFmtId="169" fontId="15" fillId="0" borderId="0" xfId="0" applyNumberFormat="1" applyFont="1" applyFill="1" applyBorder="1" applyAlignment="1">
      <alignment horizontal="center" vertical="center"/>
    </xf>
    <xf numFmtId="169" fontId="45" fillId="0" borderId="0" xfId="0" applyNumberFormat="1" applyFont="1" applyFill="1" applyAlignment="1">
      <alignment horizontal="center" vertical="center" wrapText="1" readingOrder="2"/>
    </xf>
    <xf numFmtId="169" fontId="15" fillId="0" borderId="3" xfId="0" applyNumberFormat="1" applyFont="1" applyFill="1" applyBorder="1" applyAlignment="1">
      <alignment horizontal="center" vertical="center"/>
    </xf>
    <xf numFmtId="169" fontId="16" fillId="0" borderId="4" xfId="0" applyNumberFormat="1" applyFont="1" applyFill="1" applyBorder="1" applyAlignment="1">
      <alignment horizontal="center" vertical="center"/>
    </xf>
    <xf numFmtId="169" fontId="16" fillId="0" borderId="0" xfId="0" applyNumberFormat="1" applyFont="1" applyFill="1" applyBorder="1" applyAlignment="1">
      <alignment horizontal="center" vertical="center"/>
    </xf>
    <xf numFmtId="169" fontId="16" fillId="0" borderId="6" xfId="0" applyNumberFormat="1" applyFont="1" applyFill="1" applyBorder="1" applyAlignment="1">
      <alignment horizontal="center" vertical="center"/>
    </xf>
    <xf numFmtId="169" fontId="49" fillId="0" borderId="0" xfId="0" applyNumberFormat="1" applyFont="1" applyFill="1" applyAlignment="1">
      <alignment horizontal="center" vertical="center" wrapText="1" readingOrder="2"/>
    </xf>
    <xf numFmtId="169" fontId="49" fillId="0" borderId="0" xfId="0" applyNumberFormat="1" applyFont="1" applyFill="1" applyBorder="1" applyAlignment="1">
      <alignment horizontal="center" vertical="center" wrapText="1" readingOrder="2"/>
    </xf>
    <xf numFmtId="169" fontId="45" fillId="0" borderId="1" xfId="0" applyNumberFormat="1" applyFont="1" applyFill="1" applyBorder="1" applyAlignment="1">
      <alignment horizontal="center" vertical="center" wrapText="1" readingOrder="2"/>
    </xf>
    <xf numFmtId="169" fontId="16" fillId="0" borderId="7" xfId="0" applyNumberFormat="1" applyFont="1" applyFill="1" applyBorder="1" applyAlignment="1">
      <alignment horizontal="center" vertical="center"/>
    </xf>
    <xf numFmtId="169" fontId="15" fillId="0" borderId="8" xfId="0" applyNumberFormat="1" applyFont="1" applyFill="1" applyBorder="1" applyAlignment="1">
      <alignment horizontal="center" vertical="center"/>
    </xf>
    <xf numFmtId="0" fontId="32" fillId="0" borderId="0" xfId="0" applyFont="1" applyFill="1" applyBorder="1" applyAlignment="1">
      <alignment horizontal="center" vertical="center"/>
    </xf>
    <xf numFmtId="0" fontId="47" fillId="0" borderId="0" xfId="0" applyFont="1" applyFill="1" applyAlignment="1">
      <alignment horizontal="center" vertical="center" wrapText="1" readingOrder="2"/>
    </xf>
    <xf numFmtId="0" fontId="0" fillId="0" borderId="0" xfId="0" applyFill="1"/>
    <xf numFmtId="0" fontId="47" fillId="0" borderId="0" xfId="0" applyFont="1" applyFill="1" applyAlignment="1">
      <alignment horizontal="right" vertical="center" readingOrder="2"/>
    </xf>
    <xf numFmtId="0" fontId="32" fillId="0" borderId="0" xfId="0" applyFont="1" applyFill="1" applyBorder="1" applyAlignment="1">
      <alignment horizontal="center" vertical="center" wrapText="1"/>
    </xf>
    <xf numFmtId="0" fontId="0" fillId="0" borderId="0" xfId="0" applyFill="1" applyBorder="1" applyAlignment="1">
      <alignment horizontal="center"/>
    </xf>
    <xf numFmtId="0" fontId="22" fillId="0" borderId="0" xfId="0" applyFont="1" applyAlignment="1">
      <alignment horizontal="right" vertical="center" readingOrder="2"/>
    </xf>
    <xf numFmtId="1" fontId="22" fillId="0" borderId="0" xfId="7" applyNumberFormat="1" applyFont="1" applyAlignment="1">
      <alignment vertical="top" wrapText="1" shrinkToFit="1"/>
    </xf>
    <xf numFmtId="1" fontId="22" fillId="0" borderId="0" xfId="7" applyNumberFormat="1" applyFont="1" applyAlignment="1">
      <alignment horizontal="center" vertical="top" wrapText="1" shrinkToFit="1"/>
    </xf>
    <xf numFmtId="0" fontId="0" fillId="0" borderId="0" xfId="0" applyFill="1" applyBorder="1" applyAlignment="1">
      <alignment horizontal="center" wrapText="1"/>
    </xf>
    <xf numFmtId="0" fontId="15" fillId="0" borderId="0" xfId="0" applyFont="1" applyAlignment="1">
      <alignment horizontal="right" vertical="center" readingOrder="2"/>
    </xf>
    <xf numFmtId="0" fontId="15" fillId="0" borderId="0" xfId="0" applyFont="1" applyAlignment="1">
      <alignment vertical="center" readingOrder="2"/>
    </xf>
    <xf numFmtId="0" fontId="15" fillId="0" borderId="0" xfId="0" applyFont="1" applyAlignment="1">
      <alignment horizontal="center" vertical="center" readingOrder="2"/>
    </xf>
    <xf numFmtId="1" fontId="15" fillId="0" borderId="0" xfId="7" applyNumberFormat="1" applyFont="1" applyAlignment="1">
      <alignment horizontal="center" vertical="top" wrapText="1" shrinkToFit="1"/>
    </xf>
    <xf numFmtId="1" fontId="15" fillId="0" borderId="0" xfId="7" applyNumberFormat="1" applyFont="1" applyAlignment="1">
      <alignment vertical="top" wrapText="1" shrinkToFit="1"/>
    </xf>
    <xf numFmtId="0" fontId="15" fillId="0" borderId="0" xfId="0" applyFont="1" applyFill="1" applyAlignment="1">
      <alignment horizontal="right" vertical="center" wrapText="1" readingOrder="2"/>
    </xf>
    <xf numFmtId="0" fontId="15" fillId="0" borderId="0" xfId="2" applyFont="1" applyAlignment="1">
      <alignment horizontal="right" vertical="justify" wrapText="1" readingOrder="2"/>
    </xf>
    <xf numFmtId="0" fontId="15" fillId="0" borderId="0" xfId="2" applyFont="1" applyAlignment="1">
      <alignment horizontal="right" vertical="top" wrapText="1" readingOrder="2"/>
    </xf>
    <xf numFmtId="0" fontId="15" fillId="0" borderId="0" xfId="0" applyFont="1" applyAlignment="1">
      <alignment readingOrder="2"/>
    </xf>
    <xf numFmtId="0" fontId="15" fillId="0" borderId="0" xfId="0" applyFont="1" applyAlignment="1">
      <alignment horizontal="right" readingOrder="2"/>
    </xf>
    <xf numFmtId="0" fontId="16" fillId="0" borderId="0" xfId="0" applyFont="1" applyAlignment="1">
      <alignment readingOrder="2"/>
    </xf>
    <xf numFmtId="0" fontId="35" fillId="0" borderId="0" xfId="0" applyFont="1" applyFill="1" applyBorder="1" applyAlignment="1">
      <alignment horizontal="right" vertical="center" readingOrder="2"/>
    </xf>
    <xf numFmtId="0" fontId="45" fillId="0" borderId="0" xfId="0" applyFont="1" applyFill="1" applyBorder="1" applyAlignment="1">
      <alignment horizontal="center" vertical="center" wrapText="1" readingOrder="2"/>
    </xf>
    <xf numFmtId="0" fontId="47" fillId="0" borderId="0" xfId="0" applyFont="1" applyFill="1" applyAlignment="1">
      <alignment horizontal="center" vertical="center" wrapText="1" readingOrder="2"/>
    </xf>
    <xf numFmtId="0" fontId="0" fillId="0" borderId="0" xfId="0" applyFill="1"/>
    <xf numFmtId="0" fontId="0" fillId="0" borderId="0" xfId="0" applyFill="1"/>
    <xf numFmtId="0" fontId="0" fillId="0" borderId="0" xfId="0" applyFill="1"/>
    <xf numFmtId="0" fontId="15" fillId="0" borderId="0" xfId="0" applyFont="1" applyFill="1" applyAlignment="1">
      <alignment horizontal="right" vertical="center" wrapText="1" readingOrder="2"/>
    </xf>
    <xf numFmtId="169" fontId="15" fillId="3" borderId="0" xfId="0" applyNumberFormat="1" applyFont="1" applyFill="1" applyAlignment="1">
      <alignment horizontal="center" vertical="center"/>
    </xf>
    <xf numFmtId="169" fontId="15" fillId="3" borderId="0" xfId="0" applyNumberFormat="1" applyFont="1" applyFill="1" applyBorder="1" applyAlignment="1">
      <alignment horizontal="center" vertical="center"/>
    </xf>
    <xf numFmtId="169" fontId="15" fillId="0" borderId="7" xfId="0" applyNumberFormat="1" applyFont="1" applyFill="1" applyBorder="1" applyAlignment="1">
      <alignment horizontal="center" vertical="center"/>
    </xf>
    <xf numFmtId="0" fontId="0" fillId="0" borderId="0" xfId="0" applyFont="1" applyFill="1"/>
    <xf numFmtId="0" fontId="68" fillId="0" borderId="0" xfId="7" applyFont="1" applyAlignment="1">
      <alignment horizontal="justify" readingOrder="2"/>
    </xf>
    <xf numFmtId="0" fontId="21" fillId="0" borderId="0" xfId="0" applyFont="1" applyAlignment="1">
      <alignment vertical="center"/>
    </xf>
    <xf numFmtId="0" fontId="69" fillId="0" borderId="0" xfId="7" applyFont="1" applyAlignment="1">
      <alignment vertical="center" readingOrder="2"/>
    </xf>
    <xf numFmtId="0" fontId="21" fillId="0" borderId="0" xfId="7" applyFont="1" applyAlignment="1">
      <alignment vertical="top" wrapText="1" readingOrder="2"/>
    </xf>
    <xf numFmtId="3" fontId="0" fillId="0" borderId="0" xfId="0" applyNumberFormat="1" applyFill="1" applyBorder="1" applyAlignment="1">
      <alignment horizontal="center"/>
    </xf>
    <xf numFmtId="3" fontId="0" fillId="0" borderId="0" xfId="0" applyNumberFormat="1" applyFill="1" applyBorder="1"/>
    <xf numFmtId="0" fontId="0" fillId="0" borderId="8" xfId="0" applyBorder="1"/>
    <xf numFmtId="0" fontId="0" fillId="0" borderId="8" xfId="0" applyBorder="1" applyAlignment="1">
      <alignment horizontal="right"/>
    </xf>
    <xf numFmtId="3" fontId="0" fillId="0" borderId="8" xfId="0" applyNumberFormat="1" applyBorder="1" applyAlignment="1">
      <alignment horizontal="center"/>
    </xf>
    <xf numFmtId="3" fontId="0" fillId="0" borderId="0" xfId="0" applyNumberFormat="1" applyAlignment="1">
      <alignment horizontal="center"/>
    </xf>
    <xf numFmtId="0" fontId="0" fillId="3" borderId="8" xfId="0" applyFill="1" applyBorder="1"/>
    <xf numFmtId="0" fontId="0" fillId="3" borderId="8" xfId="0" applyFill="1" applyBorder="1" applyAlignment="1">
      <alignment horizontal="right"/>
    </xf>
    <xf numFmtId="3" fontId="0" fillId="3" borderId="8" xfId="0" applyNumberFormat="1" applyFill="1" applyBorder="1" applyAlignment="1">
      <alignment horizontal="center"/>
    </xf>
    <xf numFmtId="0" fontId="0" fillId="0" borderId="0" xfId="0" applyAlignment="1">
      <alignment horizontal="right"/>
    </xf>
    <xf numFmtId="0" fontId="0" fillId="0" borderId="0" xfId="0" applyAlignment="1">
      <alignment horizontal="center"/>
    </xf>
    <xf numFmtId="0" fontId="47" fillId="0" borderId="0" xfId="0" applyFont="1"/>
    <xf numFmtId="0" fontId="45" fillId="0" borderId="1" xfId="0" applyFont="1" applyBorder="1" applyAlignment="1">
      <alignment horizontal="center" vertical="center" wrapText="1" readingOrder="2"/>
    </xf>
    <xf numFmtId="0" fontId="45" fillId="0" borderId="0" xfId="0" applyFont="1" applyAlignment="1">
      <alignment horizontal="center" vertical="center" wrapText="1" readingOrder="2"/>
    </xf>
    <xf numFmtId="169" fontId="15" fillId="0" borderId="0" xfId="0" applyNumberFormat="1" applyFont="1" applyAlignment="1">
      <alignment horizontal="center" vertical="center"/>
    </xf>
    <xf numFmtId="0" fontId="47" fillId="0" borderId="0" xfId="0" applyFont="1" applyAlignment="1">
      <alignment horizontal="center" vertical="center"/>
    </xf>
    <xf numFmtId="165" fontId="0" fillId="0" borderId="0" xfId="8" applyFont="1" applyFill="1" applyAlignment="1">
      <alignment horizontal="center"/>
    </xf>
    <xf numFmtId="165" fontId="0" fillId="0" borderId="0" xfId="8" applyFont="1" applyFill="1"/>
    <xf numFmtId="0" fontId="15" fillId="0" borderId="0" xfId="0" applyFont="1" applyAlignment="1">
      <alignment horizontal="right" vertical="center" readingOrder="2"/>
    </xf>
    <xf numFmtId="0" fontId="16" fillId="0" borderId="0" xfId="0" applyFont="1" applyAlignment="1">
      <alignment horizontal="right" readingOrder="2"/>
    </xf>
    <xf numFmtId="0" fontId="16" fillId="0" borderId="0" xfId="0" applyFont="1" applyAlignment="1">
      <alignment horizontal="right" vertical="center" readingOrder="2"/>
    </xf>
    <xf numFmtId="176" fontId="0" fillId="0" borderId="0" xfId="8" applyNumberFormat="1" applyFont="1" applyFill="1" applyAlignment="1">
      <alignment horizontal="center"/>
    </xf>
    <xf numFmtId="176" fontId="0" fillId="0" borderId="0" xfId="8" applyNumberFormat="1" applyFont="1" applyFill="1"/>
    <xf numFmtId="165" fontId="15" fillId="0" borderId="0" xfId="8" applyFont="1" applyFill="1" applyBorder="1" applyAlignment="1">
      <alignment horizontal="center" vertical="center"/>
    </xf>
    <xf numFmtId="3" fontId="0" fillId="0" borderId="0" xfId="0" applyNumberFormat="1" applyFill="1" applyAlignment="1">
      <alignment horizontal="center"/>
    </xf>
    <xf numFmtId="0" fontId="61" fillId="4" borderId="8" xfId="0" applyFont="1" applyFill="1" applyBorder="1" applyAlignment="1">
      <alignment horizontal="center" vertical="center" shrinkToFit="1"/>
    </xf>
    <xf numFmtId="0" fontId="60" fillId="0" borderId="0" xfId="0" applyFont="1"/>
    <xf numFmtId="0" fontId="60" fillId="0" borderId="8" xfId="0" applyFont="1" applyBorder="1" applyAlignment="1">
      <alignment horizontal="center" vertical="center" shrinkToFit="1"/>
    </xf>
    <xf numFmtId="3" fontId="60" fillId="0" borderId="8" xfId="0" applyNumberFormat="1" applyFont="1" applyBorder="1" applyAlignment="1">
      <alignment horizontal="center" vertical="center" shrinkToFit="1"/>
    </xf>
    <xf numFmtId="3" fontId="60" fillId="16" borderId="8" xfId="0" applyNumberFormat="1" applyFont="1" applyFill="1" applyBorder="1" applyAlignment="1">
      <alignment horizontal="center" vertical="center" shrinkToFit="1"/>
    </xf>
    <xf numFmtId="3" fontId="60" fillId="3" borderId="8" xfId="0" applyNumberFormat="1" applyFont="1" applyFill="1" applyBorder="1" applyAlignment="1">
      <alignment horizontal="center" vertical="center" shrinkToFit="1"/>
    </xf>
    <xf numFmtId="3" fontId="60" fillId="12" borderId="8" xfId="0" applyNumberFormat="1" applyFont="1" applyFill="1" applyBorder="1" applyAlignment="1">
      <alignment horizontal="center" vertical="center" shrinkToFit="1"/>
    </xf>
    <xf numFmtId="3" fontId="60" fillId="14" borderId="8" xfId="0" applyNumberFormat="1" applyFont="1" applyFill="1" applyBorder="1" applyAlignment="1">
      <alignment horizontal="center" vertical="center" shrinkToFit="1"/>
    </xf>
    <xf numFmtId="3" fontId="60" fillId="6" borderId="8" xfId="0" applyNumberFormat="1" applyFont="1" applyFill="1" applyBorder="1" applyAlignment="1">
      <alignment horizontal="center" vertical="center" shrinkToFit="1"/>
    </xf>
    <xf numFmtId="3" fontId="60" fillId="22" borderId="8" xfId="0" applyNumberFormat="1" applyFont="1" applyFill="1" applyBorder="1" applyAlignment="1">
      <alignment horizontal="center" vertical="center" shrinkToFit="1"/>
    </xf>
    <xf numFmtId="3" fontId="60" fillId="23" borderId="8" xfId="0" applyNumberFormat="1" applyFont="1" applyFill="1" applyBorder="1" applyAlignment="1">
      <alignment horizontal="center" vertical="center" shrinkToFit="1"/>
    </xf>
    <xf numFmtId="3" fontId="60" fillId="18" borderId="8" xfId="0" applyNumberFormat="1" applyFont="1" applyFill="1" applyBorder="1" applyAlignment="1">
      <alignment horizontal="center" vertical="center" shrinkToFit="1"/>
    </xf>
    <xf numFmtId="3" fontId="60" fillId="7" borderId="8" xfId="0" applyNumberFormat="1" applyFont="1" applyFill="1" applyBorder="1" applyAlignment="1">
      <alignment horizontal="center" vertical="center" shrinkToFit="1"/>
    </xf>
    <xf numFmtId="3" fontId="60" fillId="20" borderId="8" xfId="0" applyNumberFormat="1" applyFont="1" applyFill="1" applyBorder="1" applyAlignment="1">
      <alignment horizontal="center" vertical="center" shrinkToFit="1"/>
    </xf>
    <xf numFmtId="3" fontId="60" fillId="9" borderId="8" xfId="0" applyNumberFormat="1" applyFont="1" applyFill="1" applyBorder="1" applyAlignment="1">
      <alignment horizontal="center" vertical="center" shrinkToFit="1"/>
    </xf>
    <xf numFmtId="3" fontId="60" fillId="11" borderId="8" xfId="0" applyNumberFormat="1" applyFont="1" applyFill="1" applyBorder="1" applyAlignment="1">
      <alignment horizontal="center" vertical="center" shrinkToFit="1"/>
    </xf>
    <xf numFmtId="3" fontId="60" fillId="13" borderId="8" xfId="0" applyNumberFormat="1" applyFont="1" applyFill="1" applyBorder="1" applyAlignment="1">
      <alignment horizontal="center" vertical="center" shrinkToFit="1"/>
    </xf>
    <xf numFmtId="3" fontId="60" fillId="10" borderId="8" xfId="0" applyNumberFormat="1" applyFont="1" applyFill="1" applyBorder="1" applyAlignment="1">
      <alignment horizontal="center" vertical="center" shrinkToFit="1"/>
    </xf>
    <xf numFmtId="3" fontId="60" fillId="19" borderId="8" xfId="0" applyNumberFormat="1" applyFont="1" applyFill="1" applyBorder="1" applyAlignment="1">
      <alignment horizontal="center" vertical="center" shrinkToFit="1"/>
    </xf>
    <xf numFmtId="3" fontId="60" fillId="15" borderId="8" xfId="0" applyNumberFormat="1" applyFont="1" applyFill="1" applyBorder="1" applyAlignment="1">
      <alignment horizontal="center" vertical="center" shrinkToFit="1"/>
    </xf>
    <xf numFmtId="3" fontId="60" fillId="8" borderId="8" xfId="0" applyNumberFormat="1" applyFont="1" applyFill="1" applyBorder="1" applyAlignment="1">
      <alignment horizontal="center" vertical="center" shrinkToFit="1"/>
    </xf>
    <xf numFmtId="3" fontId="60" fillId="2" borderId="8" xfId="0" applyNumberFormat="1" applyFont="1" applyFill="1" applyBorder="1" applyAlignment="1">
      <alignment horizontal="center" vertical="center" shrinkToFit="1"/>
    </xf>
    <xf numFmtId="49" fontId="47" fillId="0" borderId="0" xfId="0" applyNumberFormat="1" applyFont="1" applyFill="1" applyAlignment="1">
      <alignment vertical="center"/>
    </xf>
    <xf numFmtId="49" fontId="0" fillId="0" borderId="0" xfId="0" applyNumberFormat="1" applyFill="1" applyAlignment="1">
      <alignment vertical="center"/>
    </xf>
    <xf numFmtId="49" fontId="47" fillId="0" borderId="0" xfId="0" applyNumberFormat="1" applyFont="1" applyFill="1" applyBorder="1" applyAlignment="1">
      <alignment vertical="center"/>
    </xf>
    <xf numFmtId="3" fontId="60" fillId="17" borderId="8" xfId="0" applyNumberFormat="1" applyFont="1" applyFill="1" applyBorder="1" applyAlignment="1">
      <alignment horizontal="center" vertical="center" shrinkToFit="1"/>
    </xf>
    <xf numFmtId="3" fontId="60" fillId="5" borderId="8" xfId="0" applyNumberFormat="1" applyFont="1" applyFill="1" applyBorder="1" applyAlignment="1">
      <alignment horizontal="center" vertical="center" shrinkToFit="1"/>
    </xf>
    <xf numFmtId="3" fontId="60" fillId="21" borderId="8" xfId="0" applyNumberFormat="1" applyFont="1" applyFill="1" applyBorder="1" applyAlignment="1">
      <alignment horizontal="center" vertical="center" shrinkToFit="1"/>
    </xf>
    <xf numFmtId="3" fontId="60" fillId="24" borderId="8" xfId="0" applyNumberFormat="1" applyFont="1" applyFill="1" applyBorder="1" applyAlignment="1">
      <alignment horizontal="center" vertical="center" shrinkToFit="1"/>
    </xf>
    <xf numFmtId="49" fontId="60" fillId="0" borderId="0" xfId="0" applyNumberFormat="1" applyFont="1" applyAlignment="1">
      <alignment horizontal="center" vertical="center"/>
    </xf>
    <xf numFmtId="49" fontId="60" fillId="0" borderId="8" xfId="0" applyNumberFormat="1" applyFont="1" applyBorder="1" applyAlignment="1">
      <alignment horizontal="center" vertical="center"/>
    </xf>
    <xf numFmtId="49" fontId="60" fillId="25" borderId="8" xfId="0" applyNumberFormat="1" applyFont="1" applyFill="1" applyBorder="1" applyAlignment="1">
      <alignment horizontal="center" vertical="center"/>
    </xf>
    <xf numFmtId="3" fontId="60" fillId="0" borderId="8" xfId="0" applyNumberFormat="1" applyFont="1" applyBorder="1" applyAlignment="1">
      <alignment horizontal="center" vertical="center"/>
    </xf>
    <xf numFmtId="0" fontId="60" fillId="0" borderId="8" xfId="0" applyFont="1" applyBorder="1" applyAlignment="1">
      <alignment horizontal="center" vertical="center"/>
    </xf>
    <xf numFmtId="0" fontId="47" fillId="0" borderId="0" xfId="0" applyFont="1" applyFill="1" applyAlignment="1">
      <alignment horizontal="right" vertical="center" wrapText="1" readingOrder="2"/>
    </xf>
    <xf numFmtId="0" fontId="45" fillId="0" borderId="0" xfId="0" applyFont="1" applyFill="1" applyBorder="1"/>
    <xf numFmtId="169" fontId="16" fillId="0" borderId="0" xfId="0" applyNumberFormat="1" applyFont="1" applyFill="1" applyAlignment="1">
      <alignment horizontal="center" vertical="center"/>
    </xf>
    <xf numFmtId="169" fontId="16" fillId="0" borderId="2" xfId="0" applyNumberFormat="1" applyFont="1" applyFill="1" applyBorder="1" applyAlignment="1">
      <alignment horizontal="center" vertical="center"/>
    </xf>
    <xf numFmtId="169" fontId="45" fillId="0" borderId="3" xfId="0" applyNumberFormat="1" applyFont="1" applyFill="1" applyBorder="1" applyAlignment="1">
      <alignment horizontal="center" vertical="center" wrapText="1" readingOrder="2"/>
    </xf>
    <xf numFmtId="169" fontId="45" fillId="0" borderId="0" xfId="0" applyNumberFormat="1" applyFont="1" applyFill="1" applyBorder="1" applyAlignment="1">
      <alignment horizontal="center" vertical="center" wrapText="1" readingOrder="2"/>
    </xf>
    <xf numFmtId="3" fontId="47" fillId="0" borderId="0" xfId="0" applyNumberFormat="1" applyFont="1" applyFill="1"/>
    <xf numFmtId="0" fontId="45" fillId="0" borderId="0" xfId="0" applyFont="1" applyFill="1"/>
    <xf numFmtId="49" fontId="45" fillId="0" borderId="0" xfId="0" applyNumberFormat="1" applyFont="1" applyFill="1" applyAlignment="1">
      <alignment vertical="center"/>
    </xf>
    <xf numFmtId="0" fontId="15" fillId="0" borderId="0" xfId="0" applyFont="1" applyAlignment="1">
      <alignment horizontal="right" indent="1" readingOrder="2"/>
    </xf>
    <xf numFmtId="0" fontId="15" fillId="0" borderId="0" xfId="0" applyFont="1" applyAlignment="1">
      <alignment horizontal="right" vertical="center" indent="1" readingOrder="2"/>
    </xf>
    <xf numFmtId="0" fontId="47" fillId="0" borderId="17" xfId="0" applyFont="1" applyFill="1" applyBorder="1" applyAlignment="1">
      <alignment horizontal="right" vertical="center" wrapText="1" indent="1" readingOrder="2"/>
    </xf>
    <xf numFmtId="0" fontId="15" fillId="0" borderId="17" xfId="0" applyFont="1" applyBorder="1" applyAlignment="1">
      <alignment vertical="center" wrapText="1" readingOrder="2"/>
    </xf>
    <xf numFmtId="0" fontId="15" fillId="0" borderId="17" xfId="0" applyFont="1" applyBorder="1" applyAlignment="1">
      <alignment horizontal="right" vertical="center" readingOrder="2"/>
    </xf>
    <xf numFmtId="0" fontId="52" fillId="0" borderId="0" xfId="0" applyFont="1" applyFill="1" applyAlignment="1">
      <alignment horizontal="center" vertical="center" wrapText="1" readingOrder="2"/>
    </xf>
    <xf numFmtId="3" fontId="60" fillId="0" borderId="0" xfId="0" applyNumberFormat="1" applyFont="1"/>
    <xf numFmtId="49" fontId="60" fillId="0" borderId="13" xfId="0" applyNumberFormat="1" applyFont="1" applyBorder="1" applyAlignment="1">
      <alignment horizontal="center" vertical="center"/>
    </xf>
    <xf numFmtId="3" fontId="60" fillId="12" borderId="0" xfId="0" applyNumberFormat="1" applyFont="1" applyFill="1" applyBorder="1"/>
    <xf numFmtId="0" fontId="60" fillId="0" borderId="0" xfId="0" applyFont="1" applyBorder="1"/>
    <xf numFmtId="3" fontId="60" fillId="12" borderId="0" xfId="0" applyNumberFormat="1" applyFont="1" applyFill="1" applyBorder="1" applyAlignment="1">
      <alignment horizontal="center" vertical="center" shrinkToFit="1"/>
    </xf>
    <xf numFmtId="0" fontId="60" fillId="2" borderId="8" xfId="0" applyFont="1" applyFill="1" applyBorder="1" applyAlignment="1">
      <alignment horizontal="center" vertical="center" shrinkToFit="1"/>
    </xf>
    <xf numFmtId="176" fontId="60" fillId="0" borderId="0" xfId="8" applyNumberFormat="1" applyFont="1"/>
    <xf numFmtId="176" fontId="84" fillId="0" borderId="0" xfId="8" applyNumberFormat="1" applyFont="1"/>
    <xf numFmtId="49" fontId="60" fillId="8" borderId="8" xfId="0" applyNumberFormat="1" applyFont="1" applyFill="1" applyBorder="1" applyAlignment="1">
      <alignment horizontal="center" vertical="center"/>
    </xf>
    <xf numFmtId="49" fontId="60" fillId="10" borderId="8" xfId="0" applyNumberFormat="1" applyFont="1" applyFill="1" applyBorder="1" applyAlignment="1">
      <alignment horizontal="center" vertical="center"/>
    </xf>
    <xf numFmtId="49" fontId="60" fillId="21" borderId="8" xfId="0" applyNumberFormat="1" applyFont="1" applyFill="1" applyBorder="1" applyAlignment="1">
      <alignment horizontal="center" vertical="center"/>
    </xf>
    <xf numFmtId="49" fontId="60" fillId="19" borderId="8" xfId="0" applyNumberFormat="1" applyFont="1" applyFill="1" applyBorder="1" applyAlignment="1">
      <alignment horizontal="center" vertical="center"/>
    </xf>
    <xf numFmtId="49" fontId="60" fillId="16" borderId="8" xfId="0" applyNumberFormat="1" applyFont="1" applyFill="1" applyBorder="1" applyAlignment="1">
      <alignment horizontal="center" vertical="center"/>
    </xf>
    <xf numFmtId="49" fontId="60" fillId="15" borderId="8" xfId="0" applyNumberFormat="1" applyFont="1" applyFill="1" applyBorder="1" applyAlignment="1">
      <alignment horizontal="center" vertical="center"/>
    </xf>
    <xf numFmtId="49" fontId="60" fillId="5" borderId="8" xfId="0" applyNumberFormat="1" applyFont="1" applyFill="1" applyBorder="1" applyAlignment="1">
      <alignment horizontal="center" vertical="center"/>
    </xf>
    <xf numFmtId="176" fontId="60" fillId="0" borderId="0" xfId="0" applyNumberFormat="1" applyFont="1"/>
    <xf numFmtId="49" fontId="47" fillId="0" borderId="0" xfId="0" applyNumberFormat="1" applyFont="1" applyFill="1" applyAlignment="1">
      <alignment horizontal="center" vertical="center"/>
    </xf>
    <xf numFmtId="49" fontId="45" fillId="0" borderId="0" xfId="0" applyNumberFormat="1" applyFont="1" applyFill="1" applyAlignment="1">
      <alignment horizontal="center" vertical="center"/>
    </xf>
    <xf numFmtId="49" fontId="0" fillId="0" borderId="0" xfId="0" applyNumberFormat="1" applyFill="1" applyAlignment="1">
      <alignment horizontal="center" vertical="center"/>
    </xf>
    <xf numFmtId="49" fontId="47" fillId="0" borderId="0" xfId="0" applyNumberFormat="1" applyFont="1" applyFill="1" applyBorder="1" applyAlignment="1">
      <alignment horizontal="center" vertical="center"/>
    </xf>
    <xf numFmtId="49" fontId="60" fillId="12" borderId="8" xfId="0" applyNumberFormat="1" applyFont="1" applyFill="1" applyBorder="1" applyAlignment="1">
      <alignment horizontal="center" vertical="center"/>
    </xf>
    <xf numFmtId="0" fontId="47" fillId="0" borderId="0" xfId="0" applyFont="1" applyFill="1" applyBorder="1" applyAlignment="1">
      <alignment horizontal="right" indent="1"/>
    </xf>
    <xf numFmtId="0" fontId="15" fillId="0" borderId="0" xfId="0" applyFont="1" applyAlignment="1">
      <alignment horizontal="right" vertical="center" indent="2" readingOrder="2"/>
    </xf>
    <xf numFmtId="0" fontId="16" fillId="0" borderId="0" xfId="0" applyFont="1" applyAlignment="1">
      <alignment horizontal="right" indent="1" readingOrder="2"/>
    </xf>
    <xf numFmtId="0" fontId="15" fillId="0" borderId="0" xfId="0" applyFont="1" applyAlignment="1">
      <alignment horizontal="right" indent="2" readingOrder="2"/>
    </xf>
    <xf numFmtId="0" fontId="45" fillId="0" borderId="0" xfId="0" applyFont="1" applyFill="1" applyAlignment="1">
      <alignment horizontal="right" vertical="center" wrapText="1" indent="1" readingOrder="2"/>
    </xf>
    <xf numFmtId="0" fontId="23" fillId="0" borderId="0" xfId="2" applyAlignment="1">
      <alignment horizontal="right" indent="1"/>
    </xf>
    <xf numFmtId="0" fontId="30" fillId="0" borderId="0" xfId="2" applyFont="1" applyAlignment="1">
      <alignment horizontal="right" vertical="center" indent="1" readingOrder="2"/>
    </xf>
    <xf numFmtId="0" fontId="16" fillId="0" borderId="0" xfId="2" applyFont="1" applyAlignment="1">
      <alignment horizontal="right" indent="1" readingOrder="2"/>
    </xf>
    <xf numFmtId="0" fontId="26" fillId="0" borderId="0" xfId="2" applyFont="1" applyAlignment="1">
      <alignment horizontal="right" indent="1" readingOrder="2"/>
    </xf>
    <xf numFmtId="0" fontId="25" fillId="0" borderId="0" xfId="2" applyFont="1" applyAlignment="1">
      <alignment horizontal="right" vertical="center" indent="1"/>
    </xf>
    <xf numFmtId="0" fontId="47" fillId="0" borderId="0" xfId="0" applyFont="1" applyFill="1" applyAlignment="1">
      <alignment horizontal="right" vertical="center" wrapText="1" indent="1" readingOrder="2"/>
    </xf>
    <xf numFmtId="0" fontId="47" fillId="0" borderId="0" xfId="0" applyFont="1" applyFill="1" applyAlignment="1">
      <alignment horizontal="right" indent="1"/>
    </xf>
    <xf numFmtId="0" fontId="16" fillId="0" borderId="0" xfId="2" applyFont="1" applyBorder="1" applyAlignment="1">
      <alignment horizontal="center" vertical="center" wrapText="1" readingOrder="2"/>
    </xf>
    <xf numFmtId="0" fontId="15" fillId="0" borderId="0" xfId="2" applyFont="1" applyAlignment="1">
      <alignment horizontal="center" vertical="center"/>
    </xf>
    <xf numFmtId="0" fontId="0" fillId="0" borderId="0" xfId="0" applyFill="1" applyAlignment="1">
      <alignment horizontal="center" vertical="center" wrapText="1"/>
    </xf>
    <xf numFmtId="0" fontId="50" fillId="0" borderId="0" xfId="0" applyFont="1" applyFill="1" applyAlignment="1">
      <alignment horizontal="center" vertical="center" wrapText="1" readingOrder="2"/>
    </xf>
    <xf numFmtId="0" fontId="48" fillId="0" borderId="0" xfId="0" applyFont="1" applyFill="1" applyAlignment="1">
      <alignment horizontal="center" vertical="center" wrapText="1" readingOrder="2"/>
    </xf>
    <xf numFmtId="0" fontId="52" fillId="0" borderId="0" xfId="0" applyFont="1" applyFill="1" applyAlignment="1">
      <alignment horizontal="center" vertical="center" wrapText="1" readingOrder="2"/>
    </xf>
    <xf numFmtId="0" fontId="0" fillId="0" borderId="0" xfId="0" applyFill="1"/>
    <xf numFmtId="0" fontId="45" fillId="0" borderId="1" xfId="0" applyFont="1" applyFill="1" applyBorder="1" applyAlignment="1">
      <alignment horizontal="center" vertical="center" wrapText="1" readingOrder="2"/>
    </xf>
    <xf numFmtId="0" fontId="45" fillId="0" borderId="0" xfId="0" applyFont="1" applyFill="1" applyAlignment="1">
      <alignment horizontal="center" vertical="center" wrapText="1" readingOrder="2"/>
    </xf>
    <xf numFmtId="0" fontId="15" fillId="0" borderId="0" xfId="0" applyFont="1" applyFill="1" applyAlignment="1">
      <alignment horizontal="right" vertical="center" wrapText="1" readingOrder="2"/>
    </xf>
    <xf numFmtId="0" fontId="15" fillId="0" borderId="0" xfId="2" applyFont="1" applyFill="1" applyAlignment="1">
      <alignment horizontal="right" vertical="top" wrapText="1" readingOrder="2"/>
    </xf>
    <xf numFmtId="0" fontId="45" fillId="0" borderId="0" xfId="0" applyFont="1" applyFill="1" applyBorder="1" applyAlignment="1">
      <alignment horizontal="center"/>
    </xf>
    <xf numFmtId="0" fontId="45" fillId="0" borderId="0" xfId="0" applyFont="1" applyFill="1" applyAlignment="1">
      <alignment horizontal="right" vertical="center" readingOrder="2"/>
    </xf>
    <xf numFmtId="0" fontId="92" fillId="0" borderId="0" xfId="15" applyFont="1"/>
    <xf numFmtId="0" fontId="93" fillId="0" borderId="0" xfId="15" applyFont="1" applyAlignment="1">
      <alignment horizontal="right" vertical="center" readingOrder="2"/>
    </xf>
    <xf numFmtId="0" fontId="91" fillId="0" borderId="0" xfId="15" applyFont="1" applyAlignment="1">
      <alignment horizontal="center" vertical="center"/>
    </xf>
    <xf numFmtId="177" fontId="92" fillId="0" borderId="0" xfId="15" applyNumberFormat="1" applyFont="1" applyAlignment="1">
      <alignment horizontal="right"/>
    </xf>
    <xf numFmtId="0" fontId="94" fillId="0" borderId="1" xfId="15" applyFont="1" applyBorder="1" applyAlignment="1">
      <alignment horizontal="center" vertical="center" wrapText="1" readingOrder="2"/>
    </xf>
    <xf numFmtId="0" fontId="94" fillId="0" borderId="0" xfId="15" applyFont="1" applyAlignment="1">
      <alignment horizontal="center" vertical="center"/>
    </xf>
    <xf numFmtId="0" fontId="95" fillId="0" borderId="0" xfId="15" applyFont="1" applyAlignment="1">
      <alignment horizontal="right" vertical="center" wrapText="1" readingOrder="2"/>
    </xf>
    <xf numFmtId="177" fontId="96" fillId="0" borderId="0" xfId="15" applyNumberFormat="1" applyFont="1" applyAlignment="1">
      <alignment horizontal="center" vertical="center" readingOrder="2"/>
    </xf>
    <xf numFmtId="177" fontId="96" fillId="0" borderId="0" xfId="15" applyNumberFormat="1" applyFont="1" applyAlignment="1">
      <alignment horizontal="center"/>
    </xf>
    <xf numFmtId="0" fontId="97" fillId="0" borderId="0" xfId="16" applyFont="1" applyAlignment="1">
      <alignment vertical="center"/>
    </xf>
    <xf numFmtId="172" fontId="98" fillId="0" borderId="0" xfId="16" applyNumberFormat="1" applyFont="1" applyAlignment="1">
      <alignment horizontal="center" vertical="center"/>
    </xf>
    <xf numFmtId="178" fontId="99" fillId="0" borderId="1" xfId="16" applyNumberFormat="1" applyFont="1" applyBorder="1" applyAlignment="1">
      <alignment horizontal="center" vertical="center"/>
    </xf>
    <xf numFmtId="178" fontId="99" fillId="0" borderId="0" xfId="16" applyNumberFormat="1" applyFont="1" applyAlignment="1">
      <alignment horizontal="center" vertical="center"/>
    </xf>
    <xf numFmtId="0" fontId="98" fillId="0" borderId="0" xfId="16" applyFont="1" applyAlignment="1">
      <alignment vertical="center"/>
    </xf>
    <xf numFmtId="172" fontId="100" fillId="0" borderId="0" xfId="16" applyNumberFormat="1" applyFont="1" applyAlignment="1">
      <alignment horizontal="right" vertical="center" readingOrder="1"/>
    </xf>
    <xf numFmtId="178" fontId="99" fillId="0" borderId="0" xfId="16" applyNumberFormat="1" applyFont="1" applyAlignment="1">
      <alignment vertical="center"/>
    </xf>
    <xf numFmtId="172" fontId="99" fillId="0" borderId="0" xfId="16" applyNumberFormat="1" applyFont="1" applyAlignment="1">
      <alignment horizontal="right" vertical="center" readingOrder="1"/>
    </xf>
    <xf numFmtId="178" fontId="101" fillId="0" borderId="0" xfId="16" applyNumberFormat="1" applyFont="1" applyAlignment="1">
      <alignment horizontal="center" vertical="center"/>
    </xf>
    <xf numFmtId="178" fontId="102" fillId="0" borderId="0" xfId="16" applyNumberFormat="1" applyFont="1" applyAlignment="1">
      <alignment horizontal="center" vertical="center"/>
    </xf>
    <xf numFmtId="178" fontId="99" fillId="0" borderId="3" xfId="16" applyNumberFormat="1" applyFont="1" applyBorder="1" applyAlignment="1">
      <alignment horizontal="center" vertical="center"/>
    </xf>
    <xf numFmtId="178" fontId="98" fillId="0" borderId="0" xfId="16" applyNumberFormat="1" applyFont="1" applyAlignment="1">
      <alignment vertical="center"/>
    </xf>
    <xf numFmtId="38" fontId="98" fillId="0" borderId="0" xfId="16" applyNumberFormat="1" applyFont="1" applyAlignment="1">
      <alignment vertical="center"/>
    </xf>
    <xf numFmtId="38" fontId="103" fillId="0" borderId="0" xfId="16" applyNumberFormat="1" applyFont="1" applyAlignment="1">
      <alignment vertical="center"/>
    </xf>
    <xf numFmtId="178" fontId="99" fillId="0" borderId="4" xfId="16" applyNumberFormat="1" applyFont="1" applyBorder="1" applyAlignment="1">
      <alignment horizontal="center" vertical="center"/>
    </xf>
    <xf numFmtId="0" fontId="98" fillId="0" borderId="0" xfId="16" applyFont="1" applyAlignment="1">
      <alignment horizontal="right" vertical="center" wrapText="1" readingOrder="2"/>
    </xf>
    <xf numFmtId="0" fontId="98" fillId="0" borderId="0" xfId="16" applyFont="1" applyAlignment="1">
      <alignment horizontal="center" vertical="center"/>
    </xf>
    <xf numFmtId="0" fontId="104" fillId="0" borderId="0" xfId="15" applyFont="1"/>
    <xf numFmtId="0" fontId="92" fillId="0" borderId="0" xfId="15" applyFont="1" applyAlignment="1">
      <alignment horizontal="right"/>
    </xf>
    <xf numFmtId="178" fontId="104" fillId="0" borderId="0" xfId="15" applyNumberFormat="1" applyFont="1"/>
    <xf numFmtId="0" fontId="92" fillId="0" borderId="0" xfId="15" applyFont="1" applyAlignment="1">
      <alignment horizontal="right" vertical="center" readingOrder="2"/>
    </xf>
    <xf numFmtId="0" fontId="96" fillId="0" borderId="1" xfId="15" applyFont="1" applyBorder="1" applyAlignment="1">
      <alignment horizontal="center" vertical="center" wrapText="1" readingOrder="2"/>
    </xf>
    <xf numFmtId="0" fontId="96" fillId="0" borderId="0" xfId="15" applyFont="1" applyAlignment="1">
      <alignment horizontal="right"/>
    </xf>
    <xf numFmtId="0" fontId="95" fillId="0" borderId="0" xfId="15" applyFont="1" applyAlignment="1">
      <alignment horizontal="right" vertical="center" readingOrder="2"/>
    </xf>
    <xf numFmtId="0" fontId="96" fillId="0" borderId="0" xfId="15" applyFont="1" applyAlignment="1">
      <alignment horizontal="center" vertical="center" readingOrder="2"/>
    </xf>
    <xf numFmtId="0" fontId="105" fillId="0" borderId="0" xfId="15" applyFont="1"/>
    <xf numFmtId="0" fontId="92" fillId="0" borderId="0" xfId="15" applyFont="1" applyAlignment="1">
      <alignment horizontal="right" vertical="center" wrapText="1" readingOrder="2"/>
    </xf>
    <xf numFmtId="37" fontId="106" fillId="0" borderId="0" xfId="15" applyNumberFormat="1" applyFont="1" applyAlignment="1">
      <alignment horizontal="center" vertical="center" readingOrder="2"/>
    </xf>
    <xf numFmtId="177" fontId="96" fillId="0" borderId="4" xfId="15" applyNumberFormat="1" applyFont="1" applyBorder="1" applyAlignment="1">
      <alignment horizontal="center" vertical="center" readingOrder="2"/>
    </xf>
    <xf numFmtId="3" fontId="15" fillId="0" borderId="0" xfId="0" applyNumberFormat="1" applyFont="1" applyFill="1" applyAlignment="1">
      <alignment horizontal="center" vertical="center"/>
    </xf>
    <xf numFmtId="0" fontId="52" fillId="0" borderId="0" xfId="0" applyFont="1" applyFill="1" applyBorder="1" applyAlignment="1">
      <alignment horizontal="right" vertical="center" indent="1" readingOrder="2"/>
    </xf>
    <xf numFmtId="0" fontId="45" fillId="0" borderId="0" xfId="0" applyFont="1" applyFill="1" applyBorder="1" applyAlignment="1">
      <alignment vertical="center" wrapText="1" readingOrder="2"/>
    </xf>
    <xf numFmtId="0" fontId="16" fillId="0" borderId="0" xfId="0" applyFont="1" applyFill="1" applyBorder="1" applyAlignment="1">
      <alignment horizontal="center" vertical="center" readingOrder="2"/>
    </xf>
    <xf numFmtId="0" fontId="16" fillId="0" borderId="1" xfId="3" applyFont="1" applyFill="1" applyBorder="1" applyAlignment="1">
      <alignment horizontal="center" vertical="center"/>
    </xf>
    <xf numFmtId="0" fontId="45" fillId="0" borderId="3" xfId="0" applyFont="1" applyFill="1" applyBorder="1" applyAlignment="1">
      <alignment horizontal="center" vertical="center" wrapText="1" readingOrder="2"/>
    </xf>
    <xf numFmtId="0" fontId="16" fillId="0" borderId="0" xfId="3" applyFont="1" applyFill="1" applyBorder="1" applyAlignment="1">
      <alignment horizontal="center" vertical="center"/>
    </xf>
    <xf numFmtId="0" fontId="15" fillId="0" borderId="0" xfId="0" applyFont="1" applyFill="1" applyBorder="1" applyAlignment="1">
      <alignment horizontal="right" vertical="center" readingOrder="2"/>
    </xf>
    <xf numFmtId="49" fontId="15" fillId="0" borderId="0" xfId="0" applyNumberFormat="1" applyFont="1" applyFill="1" applyBorder="1" applyAlignment="1">
      <alignment horizontal="center" vertical="center" shrinkToFit="1" readingOrder="2"/>
    </xf>
    <xf numFmtId="169" fontId="15" fillId="0" borderId="0" xfId="0" applyNumberFormat="1" applyFont="1" applyFill="1" applyBorder="1" applyAlignment="1">
      <alignment horizontal="center" vertical="center" readingOrder="2"/>
    </xf>
    <xf numFmtId="0" fontId="16" fillId="0" borderId="0" xfId="0" applyFont="1" applyFill="1" applyBorder="1" applyAlignment="1">
      <alignment horizontal="right" vertical="center" readingOrder="2"/>
    </xf>
    <xf numFmtId="0" fontId="16" fillId="0" borderId="0" xfId="0" applyFont="1" applyFill="1" applyBorder="1" applyAlignment="1">
      <alignment horizontal="center" vertical="center" shrinkToFit="1" readingOrder="2"/>
    </xf>
    <xf numFmtId="169" fontId="16" fillId="0" borderId="3" xfId="0" applyNumberFormat="1" applyFont="1" applyFill="1" applyBorder="1" applyAlignment="1">
      <alignment horizontal="center" vertical="center" readingOrder="2"/>
    </xf>
    <xf numFmtId="3" fontId="16" fillId="0" borderId="0" xfId="0" applyNumberFormat="1" applyFont="1" applyFill="1" applyAlignment="1">
      <alignment horizontal="center" vertical="center"/>
    </xf>
    <xf numFmtId="166" fontId="16" fillId="0" borderId="0" xfId="0" applyNumberFormat="1" applyFont="1" applyFill="1" applyAlignment="1">
      <alignment horizontal="center" vertical="center"/>
    </xf>
    <xf numFmtId="0" fontId="15" fillId="0" borderId="0" xfId="0" applyFont="1" applyFill="1" applyBorder="1" applyAlignment="1">
      <alignment horizontal="center" vertical="center" shrinkToFit="1" readingOrder="2"/>
    </xf>
    <xf numFmtId="169" fontId="47" fillId="0" borderId="0" xfId="0" applyNumberFormat="1" applyFont="1" applyFill="1"/>
    <xf numFmtId="0" fontId="15" fillId="0" borderId="0" xfId="3" applyFont="1" applyFill="1" applyAlignment="1">
      <alignment horizontal="right" vertical="center" readingOrder="2"/>
    </xf>
    <xf numFmtId="3" fontId="16" fillId="0" borderId="0" xfId="0" applyNumberFormat="1" applyFont="1" applyFill="1" applyBorder="1" applyAlignment="1">
      <alignment horizontal="center" vertical="center"/>
    </xf>
    <xf numFmtId="0" fontId="53" fillId="0" borderId="0" xfId="0" applyFont="1" applyFill="1" applyBorder="1" applyAlignment="1">
      <alignment horizontal="right" vertical="center" readingOrder="2"/>
    </xf>
    <xf numFmtId="0" fontId="0" fillId="0" borderId="0" xfId="0" applyFill="1" applyAlignment="1">
      <alignment horizontal="right" wrapText="1" readingOrder="2"/>
    </xf>
    <xf numFmtId="0" fontId="15" fillId="0" borderId="0" xfId="1" applyFont="1" applyFill="1" applyAlignment="1">
      <alignment horizontal="justify" vertical="center" wrapText="1" readingOrder="2"/>
    </xf>
    <xf numFmtId="0" fontId="110" fillId="0" borderId="0" xfId="15" applyFont="1"/>
    <xf numFmtId="0" fontId="111" fillId="0" borderId="0" xfId="15" applyFont="1" applyAlignment="1">
      <alignment horizontal="right" vertical="center" readingOrder="2"/>
    </xf>
    <xf numFmtId="0" fontId="112" fillId="0" borderId="0" xfId="15" applyFont="1"/>
    <xf numFmtId="37" fontId="112" fillId="0" borderId="0" xfId="15" applyNumberFormat="1" applyFont="1"/>
    <xf numFmtId="0" fontId="113" fillId="0" borderId="0" xfId="15" applyFont="1" applyAlignment="1">
      <alignment horizontal="right" vertical="center" readingOrder="2"/>
    </xf>
    <xf numFmtId="0" fontId="112" fillId="0" borderId="1" xfId="15" applyFont="1" applyBorder="1" applyAlignment="1">
      <alignment horizontal="center" vertical="center" wrapText="1" readingOrder="2"/>
    </xf>
    <xf numFmtId="0" fontId="112" fillId="0" borderId="0" xfId="15" applyFont="1" applyAlignment="1">
      <alignment horizontal="center"/>
    </xf>
    <xf numFmtId="37" fontId="112" fillId="0" borderId="1" xfId="15" applyNumberFormat="1" applyFont="1" applyBorder="1" applyAlignment="1">
      <alignment horizontal="center" vertical="center" wrapText="1" readingOrder="2"/>
    </xf>
    <xf numFmtId="0" fontId="114" fillId="0" borderId="0" xfId="15" applyFont="1" applyAlignment="1">
      <alignment horizontal="right" vertical="center" readingOrder="2"/>
    </xf>
    <xf numFmtId="0" fontId="112" fillId="0" borderId="0" xfId="15" applyFont="1" applyAlignment="1">
      <alignment horizontal="center" vertical="center" wrapText="1" readingOrder="2"/>
    </xf>
    <xf numFmtId="37" fontId="112" fillId="0" borderId="0" xfId="15" applyNumberFormat="1" applyFont="1" applyAlignment="1">
      <alignment horizontal="center" vertical="center" wrapText="1" readingOrder="2"/>
    </xf>
    <xf numFmtId="0" fontId="113" fillId="0" borderId="0" xfId="15" applyFont="1" applyAlignment="1">
      <alignment horizontal="right"/>
    </xf>
    <xf numFmtId="0" fontId="112" fillId="0" borderId="0" xfId="15" applyFont="1" applyAlignment="1">
      <alignment horizontal="center" vertical="center" readingOrder="2"/>
    </xf>
    <xf numFmtId="37" fontId="112" fillId="0" borderId="0" xfId="15" applyNumberFormat="1" applyFont="1" applyAlignment="1">
      <alignment horizontal="center" vertical="center" readingOrder="2"/>
    </xf>
    <xf numFmtId="0" fontId="113" fillId="0" borderId="0" xfId="15" applyFont="1" applyAlignment="1">
      <alignment vertical="center" readingOrder="2"/>
    </xf>
    <xf numFmtId="0" fontId="113" fillId="0" borderId="0" xfId="15" applyFont="1" applyAlignment="1">
      <alignment horizontal="right" vertical="center" indent="1" readingOrder="2"/>
    </xf>
    <xf numFmtId="178" fontId="112" fillId="0" borderId="0" xfId="15" applyNumberFormat="1" applyFont="1" applyAlignment="1">
      <alignment horizontal="center" vertical="center" readingOrder="2"/>
    </xf>
    <xf numFmtId="0" fontId="22" fillId="0" borderId="0" xfId="15" applyFont="1" applyAlignment="1">
      <alignment horizontal="right" vertical="center" readingOrder="2"/>
    </xf>
    <xf numFmtId="178" fontId="115" fillId="0" borderId="0" xfId="15" applyNumberFormat="1" applyFont="1" applyAlignment="1">
      <alignment horizontal="center" vertical="center" readingOrder="2"/>
    </xf>
    <xf numFmtId="38" fontId="112" fillId="0" borderId="0" xfId="15" applyNumberFormat="1" applyFont="1"/>
    <xf numFmtId="178" fontId="112" fillId="0" borderId="3" xfId="15" applyNumberFormat="1" applyFont="1" applyBorder="1" applyAlignment="1">
      <alignment horizontal="center" vertical="center" readingOrder="2"/>
    </xf>
    <xf numFmtId="0" fontId="68" fillId="0" borderId="0" xfId="15" applyFont="1" applyAlignment="1">
      <alignment horizontal="right" vertical="center" readingOrder="2"/>
    </xf>
    <xf numFmtId="0" fontId="116" fillId="0" borderId="0" xfId="15" applyFont="1" applyAlignment="1">
      <alignment horizontal="right" vertical="center" readingOrder="2"/>
    </xf>
    <xf numFmtId="178" fontId="3" fillId="0" borderId="0" xfId="15" applyNumberFormat="1" applyFont="1" applyAlignment="1">
      <alignment horizontal="center" vertical="center" readingOrder="2"/>
    </xf>
    <xf numFmtId="178" fontId="112" fillId="0" borderId="0" xfId="15" applyNumberFormat="1" applyFont="1" applyAlignment="1">
      <alignment horizontal="center"/>
    </xf>
    <xf numFmtId="178" fontId="112" fillId="0" borderId="3" xfId="15" applyNumberFormat="1" applyFont="1" applyBorder="1" applyAlignment="1">
      <alignment horizontal="center" vertical="center"/>
    </xf>
    <xf numFmtId="178" fontId="112" fillId="0" borderId="0" xfId="15" applyNumberFormat="1" applyFont="1" applyAlignment="1">
      <alignment horizontal="center" vertical="center"/>
    </xf>
    <xf numFmtId="178" fontId="112" fillId="0" borderId="0" xfId="17" applyNumberFormat="1" applyFont="1" applyFill="1" applyBorder="1" applyAlignment="1">
      <alignment horizontal="center" vertical="center" readingOrder="2"/>
    </xf>
    <xf numFmtId="178" fontId="112" fillId="0" borderId="0" xfId="15" applyNumberFormat="1" applyFont="1"/>
    <xf numFmtId="179" fontId="112" fillId="0" borderId="0" xfId="17" applyNumberFormat="1" applyFont="1" applyFill="1" applyAlignment="1">
      <alignment horizontal="center" vertical="center" readingOrder="2"/>
    </xf>
    <xf numFmtId="178" fontId="112" fillId="0" borderId="1" xfId="15" applyNumberFormat="1" applyFont="1" applyBorder="1" applyAlignment="1">
      <alignment horizontal="center" vertical="center" readingOrder="2"/>
    </xf>
    <xf numFmtId="178" fontId="114" fillId="0" borderId="7" xfId="15" applyNumberFormat="1" applyFont="1" applyBorder="1" applyAlignment="1">
      <alignment horizontal="center" vertical="center" readingOrder="2"/>
    </xf>
    <xf numFmtId="178" fontId="114" fillId="0" borderId="0" xfId="15" applyNumberFormat="1" applyFont="1" applyAlignment="1">
      <alignment horizontal="center" vertical="center" readingOrder="2"/>
    </xf>
    <xf numFmtId="180" fontId="111" fillId="0" borderId="0" xfId="15" applyNumberFormat="1" applyFont="1" applyAlignment="1">
      <alignment horizontal="center" vertical="center"/>
    </xf>
    <xf numFmtId="3" fontId="112" fillId="0" borderId="0" xfId="15" applyNumberFormat="1" applyFont="1"/>
    <xf numFmtId="3" fontId="25" fillId="0" borderId="0" xfId="2" applyNumberFormat="1" applyFont="1" applyFill="1" applyAlignment="1">
      <alignment horizontal="center" vertical="center"/>
    </xf>
    <xf numFmtId="0" fontId="0" fillId="0" borderId="0" xfId="0" applyFont="1" applyFill="1" applyAlignment="1">
      <alignment horizontal="right" indent="1"/>
    </xf>
    <xf numFmtId="0" fontId="45" fillId="0" borderId="26" xfId="0" applyFont="1" applyFill="1" applyBorder="1" applyAlignment="1">
      <alignment horizontal="center" vertical="center" wrapText="1" readingOrder="2"/>
    </xf>
    <xf numFmtId="0" fontId="45" fillId="0" borderId="27" xfId="0" applyFont="1" applyFill="1" applyBorder="1" applyAlignment="1">
      <alignment horizontal="center" vertical="center" wrapText="1" readingOrder="2"/>
    </xf>
    <xf numFmtId="0" fontId="16" fillId="0" borderId="27" xfId="0" applyFont="1" applyFill="1" applyBorder="1" applyAlignment="1">
      <alignment horizontal="center" vertical="center" wrapText="1" readingOrder="2"/>
    </xf>
    <xf numFmtId="0" fontId="45" fillId="0" borderId="29" xfId="0" applyFont="1" applyFill="1" applyBorder="1" applyAlignment="1">
      <alignment horizontal="center" vertical="center" wrapText="1" readingOrder="2"/>
    </xf>
    <xf numFmtId="0" fontId="45" fillId="0" borderId="22" xfId="0" applyFont="1" applyFill="1" applyBorder="1" applyAlignment="1">
      <alignment horizontal="right" vertical="center" readingOrder="2"/>
    </xf>
    <xf numFmtId="0" fontId="47" fillId="0" borderId="22" xfId="0" applyFont="1" applyFill="1" applyBorder="1" applyAlignment="1">
      <alignment horizontal="center" vertical="center" wrapText="1" readingOrder="2"/>
    </xf>
    <xf numFmtId="0" fontId="79" fillId="0" borderId="22" xfId="0" applyFont="1" applyFill="1" applyBorder="1" applyAlignment="1">
      <alignment horizontal="center" vertical="center" wrapText="1" readingOrder="2"/>
    </xf>
    <xf numFmtId="0" fontId="45" fillId="0" borderId="8" xfId="0" applyFont="1" applyFill="1" applyBorder="1" applyAlignment="1">
      <alignment horizontal="right" vertical="center" readingOrder="2"/>
    </xf>
    <xf numFmtId="0" fontId="47" fillId="0" borderId="8" xfId="0" applyFont="1" applyFill="1" applyBorder="1" applyAlignment="1">
      <alignment horizontal="center" vertical="center" wrapText="1" readingOrder="2"/>
    </xf>
    <xf numFmtId="0" fontId="79" fillId="0" borderId="8" xfId="0" applyFont="1" applyFill="1" applyBorder="1" applyAlignment="1">
      <alignment horizontal="center" vertical="center" wrapText="1" readingOrder="2"/>
    </xf>
    <xf numFmtId="0" fontId="45" fillId="0" borderId="11" xfId="0" applyFont="1" applyFill="1" applyBorder="1" applyAlignment="1">
      <alignment horizontal="right" vertical="center" readingOrder="2"/>
    </xf>
    <xf numFmtId="0" fontId="47" fillId="0" borderId="11" xfId="0" applyFont="1" applyFill="1" applyBorder="1" applyAlignment="1">
      <alignment horizontal="center" vertical="center" wrapText="1" readingOrder="2"/>
    </xf>
    <xf numFmtId="0" fontId="79" fillId="0" borderId="11" xfId="0" applyFont="1" applyFill="1" applyBorder="1" applyAlignment="1">
      <alignment horizontal="center" vertical="center" wrapText="1" readingOrder="2"/>
    </xf>
    <xf numFmtId="0" fontId="0" fillId="0" borderId="0" xfId="0" applyFont="1" applyFill="1" applyAlignment="1">
      <alignment wrapText="1"/>
    </xf>
    <xf numFmtId="0" fontId="45" fillId="0" borderId="11" xfId="0" applyFont="1" applyFill="1" applyBorder="1" applyAlignment="1">
      <alignment horizontal="center" vertical="center" wrapText="1" readingOrder="2"/>
    </xf>
    <xf numFmtId="0" fontId="45" fillId="0" borderId="20" xfId="0" applyFont="1" applyFill="1" applyBorder="1" applyAlignment="1">
      <alignment horizontal="center" vertical="center" wrapText="1" readingOrder="2"/>
    </xf>
    <xf numFmtId="0" fontId="15" fillId="0" borderId="22" xfId="0" applyFont="1" applyFill="1" applyBorder="1" applyAlignment="1">
      <alignment horizontal="right" vertical="center" readingOrder="2"/>
    </xf>
    <xf numFmtId="0" fontId="15" fillId="0" borderId="8" xfId="0" applyFont="1" applyFill="1" applyBorder="1" applyAlignment="1">
      <alignment horizontal="right" vertical="center" shrinkToFit="1" readingOrder="2"/>
    </xf>
    <xf numFmtId="169" fontId="15" fillId="0" borderId="18" xfId="0" applyNumberFormat="1" applyFont="1" applyFill="1" applyBorder="1" applyAlignment="1">
      <alignment horizontal="center" vertical="center"/>
    </xf>
    <xf numFmtId="0" fontId="15" fillId="0" borderId="8" xfId="0" applyFont="1" applyFill="1" applyBorder="1" applyAlignment="1">
      <alignment horizontal="right" vertical="center" readingOrder="2"/>
    </xf>
    <xf numFmtId="0" fontId="15" fillId="0" borderId="10" xfId="0" applyFont="1" applyFill="1" applyBorder="1" applyAlignment="1">
      <alignment horizontal="right" vertical="center" readingOrder="2"/>
    </xf>
    <xf numFmtId="0" fontId="83" fillId="0" borderId="0" xfId="0" applyFont="1" applyFill="1" applyAlignment="1">
      <alignment vertical="center" readingOrder="2"/>
    </xf>
    <xf numFmtId="0" fontId="47" fillId="0" borderId="0" xfId="0" applyFont="1" applyFill="1" applyAlignment="1">
      <alignment vertical="center" readingOrder="2"/>
    </xf>
    <xf numFmtId="0" fontId="47" fillId="0" borderId="0" xfId="0" applyFont="1" applyFill="1" applyBorder="1" applyAlignment="1">
      <alignment vertical="center" wrapText="1" readingOrder="2"/>
    </xf>
    <xf numFmtId="0" fontId="46" fillId="0" borderId="1" xfId="0" applyFont="1" applyFill="1" applyBorder="1" applyAlignment="1">
      <alignment horizontal="center" vertical="center" wrapText="1" readingOrder="2"/>
    </xf>
    <xf numFmtId="0" fontId="47" fillId="0" borderId="0" xfId="0" applyFont="1" applyFill="1" applyBorder="1" applyAlignment="1">
      <alignment horizontal="right" vertical="center" wrapText="1" readingOrder="2"/>
    </xf>
    <xf numFmtId="169" fontId="47" fillId="0" borderId="2" xfId="0" applyNumberFormat="1" applyFont="1" applyFill="1" applyBorder="1" applyAlignment="1">
      <alignment horizontal="center" vertical="center" wrapText="1" readingOrder="2"/>
    </xf>
    <xf numFmtId="169" fontId="47" fillId="0" borderId="0" xfId="0" applyNumberFormat="1" applyFont="1" applyFill="1" applyBorder="1" applyAlignment="1">
      <alignment horizontal="center" vertical="center" wrapText="1" readingOrder="2"/>
    </xf>
    <xf numFmtId="169" fontId="45" fillId="0" borderId="4" xfId="0" applyNumberFormat="1" applyFont="1" applyFill="1" applyBorder="1" applyAlignment="1">
      <alignment horizontal="center" vertical="center" wrapText="1" readingOrder="2"/>
    </xf>
    <xf numFmtId="168" fontId="45" fillId="0" borderId="0" xfId="0" applyNumberFormat="1" applyFont="1" applyFill="1" applyBorder="1" applyAlignment="1">
      <alignment horizontal="center" vertical="center" wrapText="1" readingOrder="2"/>
    </xf>
    <xf numFmtId="168" fontId="16" fillId="0" borderId="0" xfId="0" applyNumberFormat="1" applyFont="1" applyFill="1" applyBorder="1" applyAlignment="1">
      <alignment horizontal="center" vertical="center"/>
    </xf>
    <xf numFmtId="168" fontId="0" fillId="0" borderId="0" xfId="0" applyNumberFormat="1" applyFill="1" applyAlignment="1">
      <alignment wrapText="1"/>
    </xf>
    <xf numFmtId="4" fontId="87" fillId="0" borderId="0" xfId="0" applyNumberFormat="1" applyFont="1" applyFill="1" applyAlignment="1">
      <alignment vertical="center"/>
    </xf>
    <xf numFmtId="0" fontId="52" fillId="0" borderId="0" xfId="0" applyFont="1" applyFill="1" applyAlignment="1">
      <alignment vertical="center" readingOrder="2"/>
    </xf>
    <xf numFmtId="0" fontId="47" fillId="0" borderId="0" xfId="0" applyFont="1" applyFill="1" applyAlignment="1">
      <alignment wrapText="1"/>
    </xf>
    <xf numFmtId="4" fontId="42" fillId="0" borderId="0" xfId="0" applyNumberFormat="1" applyFont="1" applyFill="1" applyAlignment="1">
      <alignment vertical="center"/>
    </xf>
    <xf numFmtId="0" fontId="35" fillId="0" borderId="0" xfId="3" applyFont="1" applyFill="1" applyBorder="1" applyAlignment="1">
      <alignment horizontal="right" vertical="center" readingOrder="2"/>
    </xf>
    <xf numFmtId="0" fontId="16" fillId="0" borderId="1" xfId="0" applyFont="1" applyFill="1" applyBorder="1" applyAlignment="1">
      <alignment horizontal="center" vertical="center" readingOrder="2"/>
    </xf>
    <xf numFmtId="0" fontId="45" fillId="0" borderId="0" xfId="0" applyFont="1" applyFill="1" applyAlignment="1">
      <alignment horizontal="center" wrapText="1"/>
    </xf>
    <xf numFmtId="0" fontId="45" fillId="0" borderId="0" xfId="0" applyFont="1" applyFill="1" applyAlignment="1">
      <alignment wrapText="1"/>
    </xf>
    <xf numFmtId="4" fontId="89" fillId="0" borderId="0" xfId="0" applyNumberFormat="1" applyFont="1" applyFill="1" applyAlignment="1">
      <alignment vertical="center"/>
    </xf>
    <xf numFmtId="0" fontId="16" fillId="0" borderId="2" xfId="0" applyFont="1" applyFill="1" applyBorder="1" applyAlignment="1">
      <alignment horizontal="center" vertical="center" readingOrder="2"/>
    </xf>
    <xf numFmtId="0" fontId="15" fillId="0" borderId="0" xfId="0" applyFont="1" applyFill="1" applyAlignment="1">
      <alignment horizontal="center" vertical="center" readingOrder="2"/>
    </xf>
    <xf numFmtId="0" fontId="15" fillId="0" borderId="0" xfId="0" applyFont="1" applyFill="1" applyAlignment="1">
      <alignment horizontal="center" vertical="center" shrinkToFit="1" readingOrder="2"/>
    </xf>
    <xf numFmtId="0" fontId="16" fillId="0" borderId="0" xfId="0" applyFont="1" applyFill="1" applyAlignment="1">
      <alignment horizontal="center" vertical="center" readingOrder="2"/>
    </xf>
    <xf numFmtId="0" fontId="35" fillId="0" borderId="0" xfId="3" applyFont="1" applyFill="1" applyBorder="1" applyAlignment="1">
      <alignment readingOrder="2"/>
    </xf>
    <xf numFmtId="3" fontId="22" fillId="0" borderId="0" xfId="0" applyNumberFormat="1" applyFont="1" applyFill="1" applyBorder="1" applyAlignment="1">
      <alignment horizontal="center" vertical="center" readingOrder="2"/>
    </xf>
    <xf numFmtId="0" fontId="71" fillId="0" borderId="0" xfId="0" applyFont="1" applyFill="1" applyAlignment="1">
      <alignment wrapText="1"/>
    </xf>
    <xf numFmtId="0" fontId="71" fillId="0" borderId="0" xfId="0" applyFont="1" applyFill="1"/>
    <xf numFmtId="4" fontId="90" fillId="0" borderId="0" xfId="0" applyNumberFormat="1" applyFont="1" applyFill="1" applyAlignment="1">
      <alignment vertical="center"/>
    </xf>
    <xf numFmtId="0" fontId="47" fillId="0" borderId="0" xfId="3" applyFont="1" applyFill="1" applyBorder="1" applyAlignment="1">
      <alignment horizontal="right" vertical="center" wrapText="1" readingOrder="2"/>
    </xf>
    <xf numFmtId="3" fontId="45" fillId="0" borderId="0" xfId="0" applyNumberFormat="1" applyFont="1" applyFill="1" applyBorder="1" applyAlignment="1">
      <alignment horizontal="center" vertical="center" wrapText="1" readingOrder="2"/>
    </xf>
    <xf numFmtId="3" fontId="45" fillId="0" borderId="0" xfId="0" applyNumberFormat="1" applyFont="1" applyFill="1" applyAlignment="1">
      <alignment horizontal="center" vertical="center" wrapText="1" readingOrder="2"/>
    </xf>
    <xf numFmtId="3" fontId="78" fillId="0" borderId="0" xfId="2" applyNumberFormat="1" applyFont="1" applyFill="1" applyAlignment="1">
      <alignment horizontal="right" vertical="center" indent="1"/>
    </xf>
    <xf numFmtId="4" fontId="78" fillId="0" borderId="0" xfId="2" applyNumberFormat="1" applyFont="1" applyFill="1" applyAlignment="1">
      <alignment vertical="center"/>
    </xf>
    <xf numFmtId="0" fontId="42" fillId="0" borderId="0" xfId="2" applyFont="1" applyFill="1" applyAlignment="1">
      <alignment horizontal="right" vertical="top" wrapText="1" readingOrder="2"/>
    </xf>
    <xf numFmtId="0" fontId="15" fillId="0" borderId="0" xfId="0" applyFont="1" applyFill="1" applyAlignment="1">
      <alignment horizontal="right" vertical="center" readingOrder="2"/>
    </xf>
    <xf numFmtId="0" fontId="0" fillId="0" borderId="0" xfId="0" applyFill="1" applyAlignment="1">
      <alignment horizontal="right" wrapText="1"/>
    </xf>
    <xf numFmtId="166" fontId="47" fillId="0" borderId="0" xfId="0" applyNumberFormat="1" applyFont="1" applyFill="1"/>
    <xf numFmtId="0" fontId="73" fillId="0" borderId="0" xfId="0" applyFont="1" applyFill="1" applyAlignment="1">
      <alignment wrapText="1"/>
    </xf>
    <xf numFmtId="0" fontId="73" fillId="0" borderId="0" xfId="0" applyFont="1" applyFill="1"/>
    <xf numFmtId="4" fontId="88" fillId="0" borderId="0" xfId="0" applyNumberFormat="1" applyFont="1" applyFill="1" applyAlignment="1">
      <alignment vertical="center"/>
    </xf>
    <xf numFmtId="0" fontId="16" fillId="0" borderId="0" xfId="0" applyFont="1" applyFill="1" applyBorder="1" applyAlignment="1">
      <alignment vertical="center" readingOrder="2"/>
    </xf>
    <xf numFmtId="0" fontId="45" fillId="0" borderId="0" xfId="0" applyFont="1" applyFill="1" applyBorder="1" applyAlignment="1">
      <alignment wrapText="1"/>
    </xf>
    <xf numFmtId="165" fontId="52" fillId="0" borderId="0" xfId="8" applyFont="1" applyFill="1" applyAlignment="1">
      <alignment vertical="center" wrapText="1" readingOrder="2"/>
    </xf>
    <xf numFmtId="165" fontId="52" fillId="0" borderId="0" xfId="8" applyFont="1" applyFill="1" applyAlignment="1">
      <alignment vertical="center" readingOrder="2"/>
    </xf>
    <xf numFmtId="0" fontId="45" fillId="0" borderId="1" xfId="3" applyFont="1" applyFill="1" applyBorder="1" applyAlignment="1">
      <alignment horizontal="center" vertical="center" wrapText="1"/>
    </xf>
    <xf numFmtId="165" fontId="43" fillId="0" borderId="0" xfId="8" applyFont="1" applyFill="1"/>
    <xf numFmtId="0" fontId="43" fillId="0" borderId="0" xfId="0" applyFont="1" applyFill="1" applyAlignment="1">
      <alignment horizontal="right" indent="1"/>
    </xf>
    <xf numFmtId="165" fontId="43" fillId="0" borderId="0" xfId="8" applyFont="1" applyFill="1" applyAlignment="1">
      <alignment horizontal="right" indent="1"/>
    </xf>
    <xf numFmtId="3" fontId="47" fillId="0" borderId="0" xfId="0" applyNumberFormat="1" applyFont="1" applyFill="1" applyAlignment="1">
      <alignment horizontal="center" vertical="center" wrapText="1" readingOrder="2"/>
    </xf>
    <xf numFmtId="0" fontId="54" fillId="0" borderId="0" xfId="3" applyFont="1" applyFill="1" applyBorder="1" applyAlignment="1">
      <alignment readingOrder="2"/>
    </xf>
    <xf numFmtId="0" fontId="35" fillId="0" borderId="0" xfId="3" applyFont="1" applyFill="1" applyBorder="1" applyAlignment="1">
      <alignment horizontal="center" readingOrder="2"/>
    </xf>
    <xf numFmtId="169" fontId="47" fillId="0" borderId="1" xfId="0" applyNumberFormat="1" applyFont="1" applyFill="1" applyBorder="1" applyAlignment="1">
      <alignment horizontal="center" vertical="center" wrapText="1" readingOrder="2"/>
    </xf>
    <xf numFmtId="0" fontId="53" fillId="0" borderId="0" xfId="3" applyFont="1" applyFill="1" applyBorder="1" applyAlignment="1">
      <alignment readingOrder="2"/>
    </xf>
    <xf numFmtId="0" fontId="53" fillId="0" borderId="0" xfId="3" applyFont="1" applyFill="1" applyBorder="1" applyAlignment="1">
      <alignment horizontal="center" readingOrder="2"/>
    </xf>
    <xf numFmtId="165" fontId="45" fillId="0" borderId="0" xfId="8" applyFont="1" applyFill="1"/>
    <xf numFmtId="3" fontId="47" fillId="0" borderId="0" xfId="0" applyNumberFormat="1" applyFont="1" applyFill="1" applyBorder="1" applyAlignment="1">
      <alignment horizontal="center" vertical="center" wrapText="1" readingOrder="2"/>
    </xf>
    <xf numFmtId="0" fontId="43" fillId="0" borderId="0" xfId="0" applyFont="1" applyFill="1" applyAlignment="1">
      <alignment vertical="center" wrapText="1" readingOrder="2"/>
    </xf>
    <xf numFmtId="0" fontId="19" fillId="0" borderId="0" xfId="3" applyFont="1" applyFill="1" applyAlignment="1">
      <alignment horizontal="right" vertical="center" readingOrder="2"/>
    </xf>
    <xf numFmtId="169" fontId="47" fillId="0" borderId="0" xfId="0" applyNumberFormat="1" applyFont="1" applyFill="1" applyAlignment="1">
      <alignment horizontal="center" vertical="center" wrapText="1" readingOrder="2"/>
    </xf>
    <xf numFmtId="0" fontId="45" fillId="0" borderId="0" xfId="0" applyFont="1" applyFill="1" applyAlignment="1">
      <alignment vertical="center" wrapText="1" readingOrder="2"/>
    </xf>
    <xf numFmtId="169" fontId="45" fillId="0" borderId="7" xfId="0" applyNumberFormat="1" applyFont="1" applyFill="1" applyBorder="1" applyAlignment="1">
      <alignment horizontal="center" vertical="center" wrapText="1" readingOrder="2"/>
    </xf>
    <xf numFmtId="0" fontId="47" fillId="0" borderId="0" xfId="0" applyFont="1" applyFill="1" applyAlignment="1">
      <alignment horizontal="right" wrapText="1" readingOrder="2"/>
    </xf>
    <xf numFmtId="165" fontId="0" fillId="0" borderId="0" xfId="8" applyFont="1" applyFill="1" applyAlignment="1">
      <alignment wrapText="1"/>
    </xf>
    <xf numFmtId="165" fontId="45" fillId="0" borderId="0" xfId="8" applyFont="1" applyFill="1" applyAlignment="1">
      <alignment wrapText="1"/>
    </xf>
    <xf numFmtId="169" fontId="15" fillId="0" borderId="0" xfId="0" applyNumberFormat="1" applyFont="1" applyFill="1" applyAlignment="1">
      <alignment horizontal="center" vertical="center" shrinkToFit="1" readingOrder="2"/>
    </xf>
    <xf numFmtId="169" fontId="47" fillId="0" borderId="0" xfId="0" applyNumberFormat="1" applyFont="1" applyFill="1" applyAlignment="1">
      <alignment wrapText="1"/>
    </xf>
    <xf numFmtId="169" fontId="15" fillId="0" borderId="0" xfId="0" applyNumberFormat="1" applyFont="1" applyFill="1" applyAlignment="1">
      <alignment horizontal="center" vertical="center" shrinkToFit="1" readingOrder="1"/>
    </xf>
    <xf numFmtId="169" fontId="15" fillId="0" borderId="1" xfId="0" applyNumberFormat="1" applyFont="1" applyFill="1" applyBorder="1" applyAlignment="1">
      <alignment horizontal="center" vertical="center" shrinkToFit="1" readingOrder="2"/>
    </xf>
    <xf numFmtId="0" fontId="0" fillId="0" borderId="8" xfId="0" applyFill="1" applyBorder="1" applyAlignment="1">
      <alignment horizontal="center" vertical="center" shrinkToFit="1"/>
    </xf>
    <xf numFmtId="3" fontId="0" fillId="0" borderId="8" xfId="0" applyNumberFormat="1" applyFill="1" applyBorder="1" applyAlignment="1">
      <alignment horizontal="center" vertical="center"/>
    </xf>
    <xf numFmtId="3" fontId="73" fillId="0" borderId="8" xfId="0" applyNumberFormat="1" applyFont="1" applyFill="1" applyBorder="1" applyAlignment="1">
      <alignment horizontal="center" vertical="center"/>
    </xf>
    <xf numFmtId="0" fontId="73" fillId="0" borderId="0" xfId="0" applyFont="1" applyFill="1" applyBorder="1" applyAlignment="1">
      <alignment wrapText="1"/>
    </xf>
    <xf numFmtId="0" fontId="19" fillId="0" borderId="0" xfId="0" applyFont="1" applyFill="1" applyAlignment="1">
      <alignment horizontal="right" vertical="center" wrapText="1" indent="1" readingOrder="2"/>
    </xf>
    <xf numFmtId="0" fontId="19" fillId="0" borderId="0" xfId="0" applyFont="1" applyFill="1" applyAlignment="1">
      <alignment horizontal="right" vertical="center" wrapText="1" readingOrder="2"/>
    </xf>
    <xf numFmtId="0" fontId="45" fillId="0" borderId="1" xfId="0" applyFont="1" applyFill="1" applyBorder="1" applyAlignment="1">
      <alignment horizontal="center" vertical="center" wrapText="1"/>
    </xf>
    <xf numFmtId="165" fontId="47" fillId="0" borderId="0" xfId="8" applyFont="1" applyFill="1"/>
    <xf numFmtId="165" fontId="47" fillId="0" borderId="0" xfId="0" applyNumberFormat="1" applyFont="1" applyFill="1"/>
    <xf numFmtId="0" fontId="47" fillId="0" borderId="0" xfId="0" applyFont="1" applyFill="1" applyAlignment="1">
      <alignment horizontal="center" vertical="center" wrapText="1"/>
    </xf>
    <xf numFmtId="0" fontId="47" fillId="0" borderId="0" xfId="0" applyFont="1" applyFill="1" applyAlignment="1">
      <alignment horizontal="justify" vertical="center" readingOrder="2"/>
    </xf>
    <xf numFmtId="3" fontId="47" fillId="0" borderId="0" xfId="0" applyNumberFormat="1" applyFont="1" applyFill="1" applyAlignment="1">
      <alignment horizontal="center" vertical="center"/>
    </xf>
    <xf numFmtId="0" fontId="47" fillId="0" borderId="0" xfId="0" applyFont="1" applyFill="1" applyBorder="1" applyAlignment="1">
      <alignment wrapText="1"/>
    </xf>
    <xf numFmtId="164" fontId="47" fillId="0" borderId="0" xfId="0" applyNumberFormat="1" applyFont="1" applyFill="1"/>
    <xf numFmtId="0" fontId="15" fillId="0" borderId="0" xfId="1" applyFont="1" applyFill="1" applyAlignment="1">
      <alignment horizontal="right" vertical="center" wrapText="1" readingOrder="2"/>
    </xf>
    <xf numFmtId="4" fontId="76" fillId="0" borderId="0" xfId="0" applyNumberFormat="1" applyFont="1" applyFill="1" applyBorder="1" applyAlignment="1">
      <alignment horizontal="center" vertical="center" readingOrder="2"/>
    </xf>
    <xf numFmtId="169" fontId="71" fillId="0" borderId="0" xfId="0" applyNumberFormat="1" applyFont="1" applyFill="1" applyBorder="1" applyAlignment="1">
      <alignment horizontal="center" vertical="center"/>
    </xf>
    <xf numFmtId="37" fontId="36" fillId="0" borderId="0" xfId="8" applyNumberFormat="1" applyFont="1" applyFill="1" applyAlignment="1">
      <alignment horizontal="center"/>
    </xf>
    <xf numFmtId="0" fontId="0" fillId="0" borderId="0" xfId="0" applyFont="1" applyFill="1" applyAlignment="1">
      <alignment horizontal="center"/>
    </xf>
    <xf numFmtId="176" fontId="36" fillId="0" borderId="0" xfId="8" applyNumberFormat="1" applyFont="1" applyFill="1" applyAlignment="1">
      <alignment vertical="center"/>
    </xf>
    <xf numFmtId="37" fontId="36" fillId="0" borderId="0" xfId="8" applyNumberFormat="1" applyFont="1" applyFill="1"/>
    <xf numFmtId="0" fontId="45" fillId="0" borderId="0" xfId="0" applyFont="1" applyFill="1" applyAlignment="1">
      <alignment horizontal="right" wrapText="1" indent="1"/>
    </xf>
    <xf numFmtId="49" fontId="47" fillId="0" borderId="0" xfId="0" applyNumberFormat="1" applyFont="1" applyFill="1" applyAlignment="1">
      <alignment horizontal="center" vertical="center" wrapText="1"/>
    </xf>
    <xf numFmtId="37" fontId="47" fillId="0" borderId="0" xfId="8" applyNumberFormat="1" applyFont="1" applyFill="1"/>
    <xf numFmtId="176" fontId="47" fillId="0" borderId="0" xfId="8" applyNumberFormat="1" applyFont="1" applyFill="1" applyAlignment="1">
      <alignment vertical="center"/>
    </xf>
    <xf numFmtId="0" fontId="47" fillId="0" borderId="0" xfId="0" applyFont="1" applyFill="1" applyAlignment="1">
      <alignment horizontal="center" vertical="center"/>
    </xf>
    <xf numFmtId="0" fontId="15" fillId="0" borderId="0" xfId="0" applyFont="1" applyFill="1" applyAlignment="1">
      <alignment vertical="center" wrapText="1" readingOrder="2"/>
    </xf>
    <xf numFmtId="37" fontId="15" fillId="0" borderId="0" xfId="8" applyNumberFormat="1" applyFont="1" applyFill="1" applyAlignment="1">
      <alignment vertical="center" wrapText="1" readingOrder="2"/>
    </xf>
    <xf numFmtId="0" fontId="15" fillId="0" borderId="0" xfId="0" applyFont="1" applyFill="1" applyBorder="1"/>
    <xf numFmtId="176" fontId="15" fillId="0" borderId="0" xfId="8" applyNumberFormat="1" applyFont="1" applyFill="1" applyBorder="1" applyAlignment="1">
      <alignment vertical="center"/>
    </xf>
    <xf numFmtId="0" fontId="16" fillId="0" borderId="0" xfId="0" applyFont="1" applyFill="1" applyBorder="1"/>
    <xf numFmtId="0" fontId="15" fillId="0" borderId="1" xfId="0" applyFont="1" applyFill="1" applyBorder="1" applyAlignment="1">
      <alignment horizontal="center" vertical="center" wrapText="1" readingOrder="2"/>
    </xf>
    <xf numFmtId="0" fontId="15" fillId="0" borderId="0" xfId="0" applyFont="1" applyFill="1" applyAlignment="1">
      <alignment horizontal="center" vertical="center" wrapText="1" readingOrder="2"/>
    </xf>
    <xf numFmtId="0" fontId="31" fillId="0" borderId="0" xfId="0" applyFont="1" applyFill="1" applyBorder="1" applyAlignment="1">
      <alignment horizontal="center" vertical="center"/>
    </xf>
    <xf numFmtId="37" fontId="15" fillId="0" borderId="0" xfId="8" applyNumberFormat="1" applyFont="1" applyFill="1" applyBorder="1" applyAlignment="1">
      <alignment horizontal="center" vertical="center"/>
    </xf>
    <xf numFmtId="0" fontId="15" fillId="0" borderId="0" xfId="0" applyFont="1" applyFill="1" applyBorder="1" applyAlignment="1">
      <alignment horizontal="center" vertical="center"/>
    </xf>
    <xf numFmtId="37" fontId="15" fillId="0" borderId="0" xfId="8" applyNumberFormat="1" applyFont="1" applyFill="1" applyBorder="1"/>
    <xf numFmtId="0" fontId="15" fillId="0" borderId="0" xfId="1" applyFont="1" applyFill="1" applyAlignment="1">
      <alignment horizontal="center" vertical="center" wrapText="1" readingOrder="2"/>
    </xf>
    <xf numFmtId="175" fontId="15" fillId="0" borderId="0" xfId="0" applyNumberFormat="1" applyFont="1" applyFill="1" applyAlignment="1">
      <alignment horizontal="center" vertical="center" readingOrder="2"/>
    </xf>
    <xf numFmtId="4" fontId="15" fillId="0" borderId="0" xfId="0" applyNumberFormat="1" applyFont="1" applyFill="1" applyAlignment="1">
      <alignment horizontal="center" vertical="center" readingOrder="2"/>
    </xf>
    <xf numFmtId="4" fontId="15" fillId="0" borderId="0" xfId="0" applyNumberFormat="1" applyFont="1" applyFill="1" applyBorder="1" applyAlignment="1">
      <alignment horizontal="center" vertical="center"/>
    </xf>
    <xf numFmtId="37" fontId="86" fillId="0" borderId="0" xfId="8" applyNumberFormat="1" applyFont="1" applyFill="1" applyBorder="1" applyAlignment="1">
      <alignment horizontal="center" vertical="center"/>
    </xf>
    <xf numFmtId="164" fontId="15" fillId="0" borderId="0" xfId="0" applyNumberFormat="1" applyFont="1" applyFill="1" applyAlignment="1">
      <alignment horizontal="right" vertical="center" wrapText="1" readingOrder="2"/>
    </xf>
    <xf numFmtId="14" fontId="15" fillId="0" borderId="0" xfId="0" applyNumberFormat="1" applyFont="1" applyFill="1" applyAlignment="1">
      <alignment horizontal="center" vertical="center" readingOrder="2"/>
    </xf>
    <xf numFmtId="0" fontId="15" fillId="0" borderId="0" xfId="0" applyFont="1" applyFill="1" applyBorder="1" applyAlignment="1">
      <alignment horizontal="right" vertical="center" wrapText="1" readingOrder="2"/>
    </xf>
    <xf numFmtId="0" fontId="15" fillId="0" borderId="0" xfId="0" applyFont="1" applyFill="1" applyBorder="1" applyAlignment="1">
      <alignment vertical="center" wrapText="1" readingOrder="2"/>
    </xf>
    <xf numFmtId="0" fontId="31" fillId="0" borderId="0" xfId="0" applyFont="1" applyFill="1" applyBorder="1" applyAlignment="1">
      <alignment horizontal="center" vertical="center" readingOrder="2"/>
    </xf>
    <xf numFmtId="1" fontId="16" fillId="0" borderId="0" xfId="0" applyNumberFormat="1" applyFont="1" applyFill="1" applyBorder="1" applyAlignment="1">
      <alignment horizontal="center" vertical="center" wrapText="1" readingOrder="2"/>
    </xf>
    <xf numFmtId="4" fontId="15" fillId="0" borderId="0" xfId="0" applyNumberFormat="1" applyFont="1" applyFill="1" applyAlignment="1">
      <alignment horizontal="center" vertical="center" wrapText="1" readingOrder="2"/>
    </xf>
    <xf numFmtId="37" fontId="86" fillId="0" borderId="0" xfId="8" applyNumberFormat="1" applyFont="1" applyFill="1" applyAlignment="1">
      <alignment horizontal="center" vertical="center" wrapText="1" readingOrder="2"/>
    </xf>
    <xf numFmtId="0" fontId="15" fillId="0" borderId="0" xfId="0" applyFont="1" applyFill="1" applyAlignment="1">
      <alignment wrapText="1"/>
    </xf>
    <xf numFmtId="4" fontId="15" fillId="0" borderId="0" xfId="0" applyNumberFormat="1" applyFont="1" applyFill="1" applyAlignment="1">
      <alignment horizontal="center" vertical="center"/>
    </xf>
    <xf numFmtId="0" fontId="15" fillId="0" borderId="0" xfId="0" applyFont="1" applyFill="1"/>
    <xf numFmtId="37" fontId="86" fillId="0" borderId="0" xfId="8" applyNumberFormat="1" applyFont="1" applyFill="1" applyAlignment="1">
      <alignment horizontal="center" vertical="center"/>
    </xf>
    <xf numFmtId="175" fontId="15" fillId="0" borderId="0" xfId="0" applyNumberFormat="1" applyFont="1" applyFill="1" applyAlignment="1">
      <alignment horizontal="center" vertical="center" shrinkToFit="1" readingOrder="2"/>
    </xf>
    <xf numFmtId="0" fontId="16" fillId="0" borderId="0" xfId="0" applyFont="1" applyFill="1" applyAlignment="1">
      <alignment wrapText="1"/>
    </xf>
    <xf numFmtId="4" fontId="16" fillId="0" borderId="4" xfId="0" applyNumberFormat="1" applyFont="1" applyFill="1" applyBorder="1" applyAlignment="1">
      <alignment horizontal="center" vertical="center" readingOrder="2"/>
    </xf>
    <xf numFmtId="0" fontId="16" fillId="0" borderId="0" xfId="0" applyFont="1" applyFill="1"/>
    <xf numFmtId="0" fontId="16" fillId="0" borderId="0" xfId="0" applyFont="1" applyFill="1" applyBorder="1" applyAlignment="1">
      <alignment horizontal="center" vertical="center"/>
    </xf>
    <xf numFmtId="0" fontId="15" fillId="0" borderId="0" xfId="0" applyFont="1" applyFill="1" applyBorder="1" applyAlignment="1">
      <alignment wrapText="1"/>
    </xf>
    <xf numFmtId="176" fontId="15" fillId="0" borderId="0" xfId="8" applyNumberFormat="1" applyFont="1" applyFill="1" applyAlignment="1">
      <alignment vertical="center"/>
    </xf>
    <xf numFmtId="0" fontId="45" fillId="0" borderId="1" xfId="0" applyFont="1" applyFill="1" applyBorder="1" applyAlignment="1">
      <alignment horizontal="right" vertical="center" wrapText="1" indent="1" readingOrder="2"/>
    </xf>
    <xf numFmtId="0" fontId="48" fillId="0" borderId="0" xfId="0" applyFont="1" applyFill="1" applyAlignment="1">
      <alignment horizontal="right" vertical="center" indent="1" readingOrder="2"/>
    </xf>
    <xf numFmtId="0" fontId="20" fillId="0" borderId="1" xfId="0" applyFont="1" applyFill="1" applyBorder="1" applyAlignment="1">
      <alignment horizontal="center" vertical="center" readingOrder="2"/>
    </xf>
    <xf numFmtId="49" fontId="47" fillId="0" borderId="0" xfId="0" applyNumberFormat="1" applyFont="1" applyFill="1" applyAlignment="1">
      <alignment horizontal="center" vertical="center" wrapText="1" readingOrder="2"/>
    </xf>
    <xf numFmtId="169" fontId="15" fillId="0" borderId="0" xfId="0" applyNumberFormat="1" applyFont="1" applyFill="1" applyAlignment="1">
      <alignment horizontal="center" vertical="center" readingOrder="1"/>
    </xf>
    <xf numFmtId="0" fontId="40" fillId="0" borderId="0" xfId="0" applyFont="1" applyFill="1" applyAlignment="1">
      <alignment horizontal="center" vertical="center"/>
    </xf>
    <xf numFmtId="0" fontId="52" fillId="0" borderId="0" xfId="0" applyFont="1" applyFill="1" applyAlignment="1">
      <alignment horizontal="center" vertical="center" readingOrder="2"/>
    </xf>
    <xf numFmtId="0" fontId="15" fillId="0" borderId="0" xfId="0" applyFont="1" applyFill="1" applyAlignment="1">
      <alignment vertical="center" wrapText="1"/>
    </xf>
    <xf numFmtId="0" fontId="16" fillId="0" borderId="0" xfId="0" applyFont="1" applyFill="1" applyBorder="1" applyAlignment="1">
      <alignment horizontal="center" vertical="center" wrapText="1"/>
    </xf>
    <xf numFmtId="0" fontId="53" fillId="0" borderId="3" xfId="0" applyFont="1" applyFill="1" applyBorder="1" applyAlignment="1">
      <alignment horizontal="center" vertical="center"/>
    </xf>
    <xf numFmtId="0" fontId="53" fillId="0" borderId="0" xfId="0" applyFont="1" applyFill="1" applyBorder="1" applyAlignment="1">
      <alignment horizontal="center" vertical="center"/>
    </xf>
    <xf numFmtId="0" fontId="15" fillId="0" borderId="0" xfId="0" applyFont="1" applyFill="1" applyBorder="1" applyAlignment="1">
      <alignment vertical="center"/>
    </xf>
    <xf numFmtId="3" fontId="19" fillId="0" borderId="0" xfId="0" applyNumberFormat="1" applyFont="1" applyFill="1" applyBorder="1" applyAlignment="1">
      <alignment horizontal="center" vertical="center" readingOrder="2"/>
    </xf>
    <xf numFmtId="167" fontId="57" fillId="0" borderId="0" xfId="0" applyNumberFormat="1" applyFont="1" applyFill="1" applyBorder="1" applyAlignment="1">
      <alignment horizontal="center" vertical="center" readingOrder="2"/>
    </xf>
    <xf numFmtId="9" fontId="15" fillId="0" borderId="0" xfId="0" applyNumberFormat="1" applyFont="1" applyFill="1" applyBorder="1" applyAlignment="1">
      <alignment horizontal="center" vertical="center"/>
    </xf>
    <xf numFmtId="10" fontId="15" fillId="0" borderId="0" xfId="0" applyNumberFormat="1" applyFont="1" applyFill="1" applyBorder="1" applyAlignment="1">
      <alignment horizontal="center" vertical="center"/>
    </xf>
    <xf numFmtId="167" fontId="16" fillId="0" borderId="4" xfId="0" applyNumberFormat="1" applyFont="1" applyFill="1" applyBorder="1" applyAlignment="1">
      <alignment horizontal="center" vertical="center"/>
    </xf>
    <xf numFmtId="167" fontId="16" fillId="0" borderId="0" xfId="0" applyNumberFormat="1" applyFont="1" applyFill="1" applyBorder="1" applyAlignment="1">
      <alignment horizontal="center" vertical="center"/>
    </xf>
    <xf numFmtId="9" fontId="16" fillId="0" borderId="4" xfId="0" applyNumberFormat="1" applyFont="1" applyFill="1" applyBorder="1" applyAlignment="1">
      <alignment horizontal="center" vertical="center"/>
    </xf>
    <xf numFmtId="4" fontId="16" fillId="0" borderId="0" xfId="0" applyNumberFormat="1" applyFont="1" applyFill="1" applyBorder="1" applyAlignment="1">
      <alignment horizontal="center" vertical="center"/>
    </xf>
    <xf numFmtId="0" fontId="75" fillId="0" borderId="0" xfId="0" applyFont="1" applyFill="1" applyAlignment="1">
      <alignment wrapText="1"/>
    </xf>
    <xf numFmtId="0" fontId="71" fillId="0" borderId="0" xfId="0" applyFont="1" applyFill="1" applyAlignment="1">
      <alignment vertical="justify" wrapText="1" readingOrder="2"/>
    </xf>
    <xf numFmtId="0" fontId="52" fillId="0" borderId="0" xfId="0" applyFont="1" applyFill="1" applyAlignment="1">
      <alignment horizontal="right" vertical="center" indent="1" readingOrder="2"/>
    </xf>
    <xf numFmtId="0" fontId="45" fillId="0" borderId="1" xfId="0" applyFont="1" applyFill="1" applyBorder="1" applyAlignment="1">
      <alignment horizontal="right" vertical="center" wrapText="1" indent="1"/>
    </xf>
    <xf numFmtId="0" fontId="47" fillId="0" borderId="0" xfId="0" applyFont="1" applyFill="1" applyAlignment="1">
      <alignment horizontal="right" wrapText="1" indent="1"/>
    </xf>
    <xf numFmtId="176" fontId="47" fillId="0" borderId="0" xfId="8" applyNumberFormat="1" applyFont="1" applyFill="1"/>
    <xf numFmtId="0" fontId="61" fillId="0" borderId="0" xfId="0" applyFont="1" applyFill="1" applyBorder="1"/>
    <xf numFmtId="0" fontId="22" fillId="0" borderId="0" xfId="3" applyFont="1" applyFill="1" applyAlignment="1">
      <alignment vertical="center" wrapText="1" readingOrder="2"/>
    </xf>
    <xf numFmtId="0" fontId="32" fillId="0" borderId="0" xfId="0" applyFont="1" applyFill="1" applyBorder="1" applyAlignment="1">
      <alignment vertical="center" wrapText="1" readingOrder="2"/>
    </xf>
    <xf numFmtId="169" fontId="19" fillId="0" borderId="0" xfId="0" applyNumberFormat="1" applyFont="1" applyFill="1" applyAlignment="1">
      <alignment horizontal="center" vertical="center" readingOrder="2"/>
    </xf>
    <xf numFmtId="169" fontId="19" fillId="0" borderId="1" xfId="0" applyNumberFormat="1" applyFont="1" applyFill="1" applyBorder="1" applyAlignment="1">
      <alignment horizontal="center" vertical="center" readingOrder="1"/>
    </xf>
    <xf numFmtId="0" fontId="48" fillId="0" borderId="0" xfId="0" applyFont="1" applyFill="1" applyAlignment="1">
      <alignment horizontal="center" vertical="center" readingOrder="2"/>
    </xf>
    <xf numFmtId="0" fontId="47" fillId="0" borderId="1" xfId="0" applyFont="1" applyFill="1" applyBorder="1" applyAlignment="1">
      <alignment horizontal="center" vertical="center"/>
    </xf>
    <xf numFmtId="0" fontId="62" fillId="0" borderId="0" xfId="0" applyFont="1" applyFill="1" applyAlignment="1">
      <alignment wrapText="1"/>
    </xf>
    <xf numFmtId="169" fontId="0" fillId="0" borderId="0" xfId="0" applyNumberFormat="1" applyFill="1" applyAlignment="1">
      <alignment wrapText="1"/>
    </xf>
    <xf numFmtId="0" fontId="62" fillId="0" borderId="0" xfId="0" applyFont="1" applyFill="1"/>
    <xf numFmtId="169" fontId="45" fillId="0" borderId="5" xfId="0" applyNumberFormat="1" applyFont="1" applyFill="1" applyBorder="1" applyAlignment="1">
      <alignment horizontal="center" vertical="center" wrapText="1" readingOrder="2"/>
    </xf>
    <xf numFmtId="0" fontId="35" fillId="0" borderId="0" xfId="0" applyFont="1" applyFill="1" applyAlignment="1">
      <alignment vertical="center" readingOrder="2"/>
    </xf>
    <xf numFmtId="0" fontId="40" fillId="0" borderId="0" xfId="0" applyFont="1" applyFill="1" applyAlignment="1">
      <alignment vertical="center" readingOrder="2"/>
    </xf>
    <xf numFmtId="0" fontId="45" fillId="0" borderId="0" xfId="0" applyFont="1" applyFill="1" applyBorder="1" applyAlignment="1">
      <alignment horizontal="right" vertical="center" wrapText="1" readingOrder="2"/>
    </xf>
    <xf numFmtId="0" fontId="45" fillId="0" borderId="2" xfId="0" applyFont="1" applyFill="1" applyBorder="1" applyAlignment="1">
      <alignment horizontal="center" vertical="center"/>
    </xf>
    <xf numFmtId="0" fontId="45" fillId="0" borderId="0" xfId="0" applyFont="1" applyFill="1" applyAlignment="1">
      <alignment horizontal="center" vertical="center"/>
    </xf>
    <xf numFmtId="174" fontId="47" fillId="0" borderId="0" xfId="0" applyNumberFormat="1" applyFont="1" applyFill="1" applyAlignment="1">
      <alignment horizontal="center" vertical="center" wrapText="1" readingOrder="2"/>
    </xf>
    <xf numFmtId="169" fontId="22" fillId="0" borderId="0" xfId="0" applyNumberFormat="1" applyFont="1" applyFill="1" applyBorder="1" applyAlignment="1">
      <alignment horizontal="center" vertical="center" readingOrder="2"/>
    </xf>
    <xf numFmtId="0" fontId="47" fillId="0" borderId="0" xfId="0" applyFont="1" applyFill="1" applyAlignment="1">
      <alignment horizontal="center"/>
    </xf>
    <xf numFmtId="169" fontId="47" fillId="0" borderId="0" xfId="0" applyNumberFormat="1" applyFont="1" applyFill="1" applyAlignment="1">
      <alignment horizontal="center"/>
    </xf>
    <xf numFmtId="169" fontId="47" fillId="0" borderId="0" xfId="0" applyNumberFormat="1" applyFont="1" applyFill="1" applyAlignment="1">
      <alignment horizontal="center" vertical="center"/>
    </xf>
    <xf numFmtId="169" fontId="45" fillId="0" borderId="4" xfId="0" applyNumberFormat="1" applyFont="1" applyFill="1" applyBorder="1" applyAlignment="1">
      <alignment horizontal="center"/>
    </xf>
    <xf numFmtId="169" fontId="45" fillId="0" borderId="0" xfId="0" applyNumberFormat="1" applyFont="1" applyFill="1" applyAlignment="1">
      <alignment wrapText="1"/>
    </xf>
    <xf numFmtId="169" fontId="45" fillId="0" borderId="4" xfId="0" applyNumberFormat="1" applyFont="1" applyFill="1" applyBorder="1" applyAlignment="1">
      <alignment horizontal="center" vertical="center"/>
    </xf>
    <xf numFmtId="169" fontId="45" fillId="0" borderId="0" xfId="0" applyNumberFormat="1" applyFont="1" applyFill="1" applyBorder="1" applyAlignment="1">
      <alignment horizontal="center"/>
    </xf>
    <xf numFmtId="169" fontId="45" fillId="0" borderId="0" xfId="0" applyNumberFormat="1" applyFont="1" applyFill="1" applyBorder="1" applyAlignment="1">
      <alignment horizontal="center" vertical="center"/>
    </xf>
    <xf numFmtId="0" fontId="16" fillId="0" borderId="1" xfId="0" applyFont="1" applyFill="1" applyBorder="1" applyAlignment="1">
      <alignment horizontal="right" vertical="center" indent="1" readingOrder="2"/>
    </xf>
    <xf numFmtId="0" fontId="16" fillId="0" borderId="0" xfId="0" applyFont="1" applyFill="1" applyAlignment="1">
      <alignment horizontal="right" vertical="center" indent="1" readingOrder="2"/>
    </xf>
    <xf numFmtId="1" fontId="16" fillId="0" borderId="0" xfId="7" applyNumberFormat="1" applyFont="1" applyFill="1" applyBorder="1" applyAlignment="1">
      <alignment horizontal="right" vertical="center" indent="1" shrinkToFit="1"/>
    </xf>
    <xf numFmtId="1" fontId="16" fillId="0" borderId="0" xfId="7" applyNumberFormat="1" applyFont="1" applyFill="1" applyBorder="1" applyAlignment="1">
      <alignment horizontal="center" vertical="center" shrinkToFit="1"/>
    </xf>
    <xf numFmtId="0" fontId="16" fillId="0" borderId="0" xfId="0" applyFont="1" applyFill="1" applyAlignment="1">
      <alignment vertical="center" readingOrder="2"/>
    </xf>
    <xf numFmtId="3" fontId="16" fillId="0" borderId="0" xfId="0" applyNumberFormat="1" applyFont="1" applyFill="1" applyAlignment="1">
      <alignment vertical="center" readingOrder="2"/>
    </xf>
    <xf numFmtId="0" fontId="16" fillId="0" borderId="0" xfId="0" applyFont="1" applyFill="1" applyAlignment="1">
      <alignment horizontal="right" vertical="center" readingOrder="2"/>
    </xf>
    <xf numFmtId="1" fontId="16" fillId="0" borderId="0" xfId="7" applyNumberFormat="1" applyFont="1" applyFill="1" applyAlignment="1">
      <alignment horizontal="center" vertical="top" wrapText="1" shrinkToFit="1"/>
    </xf>
    <xf numFmtId="1" fontId="15" fillId="0" borderId="0" xfId="7" applyNumberFormat="1" applyFont="1" applyFill="1" applyAlignment="1">
      <alignment horizontal="right" vertical="top" wrapText="1" shrinkToFit="1"/>
    </xf>
    <xf numFmtId="1" fontId="15" fillId="0" borderId="0" xfId="7" applyNumberFormat="1" applyFont="1" applyFill="1" applyAlignment="1">
      <alignment vertical="top" wrapText="1" shrinkToFit="1"/>
    </xf>
    <xf numFmtId="169" fontId="15" fillId="0" borderId="0" xfId="7" applyNumberFormat="1" applyFont="1" applyFill="1" applyAlignment="1">
      <alignment horizontal="center" vertical="center" shrinkToFit="1"/>
    </xf>
    <xf numFmtId="37" fontId="15" fillId="0" borderId="0" xfId="7" applyNumberFormat="1" applyFont="1" applyFill="1" applyAlignment="1">
      <alignment vertical="center" shrinkToFit="1"/>
    </xf>
    <xf numFmtId="38" fontId="15" fillId="0" borderId="0" xfId="7" applyNumberFormat="1" applyFont="1" applyFill="1" applyAlignment="1">
      <alignment horizontal="center" vertical="center" shrinkToFit="1"/>
    </xf>
    <xf numFmtId="0" fontId="15" fillId="0" borderId="0" xfId="0" applyFont="1" applyFill="1" applyAlignment="1">
      <alignment vertical="center" readingOrder="2"/>
    </xf>
    <xf numFmtId="3" fontId="15" fillId="0" borderId="0" xfId="0" applyNumberFormat="1" applyFont="1" applyFill="1" applyAlignment="1">
      <alignment vertical="center" readingOrder="2"/>
    </xf>
    <xf numFmtId="37" fontId="15" fillId="0" borderId="0" xfId="0" applyNumberFormat="1" applyFont="1" applyFill="1" applyAlignment="1">
      <alignment horizontal="center" vertical="center" readingOrder="2"/>
    </xf>
    <xf numFmtId="3" fontId="15" fillId="0" borderId="0" xfId="0" applyNumberFormat="1" applyFont="1" applyFill="1" applyAlignment="1">
      <alignment horizontal="right" vertical="center" readingOrder="2"/>
    </xf>
    <xf numFmtId="1" fontId="17" fillId="0" borderId="0" xfId="7" applyNumberFormat="1" applyFont="1" applyFill="1" applyAlignment="1">
      <alignment horizontal="right" vertical="top" wrapText="1" shrinkToFit="1"/>
    </xf>
    <xf numFmtId="49" fontId="15" fillId="0" borderId="0" xfId="0" applyNumberFormat="1" applyFont="1" applyFill="1" applyAlignment="1">
      <alignment horizontal="center" vertical="center" readingOrder="2"/>
    </xf>
    <xf numFmtId="38" fontId="15" fillId="0" borderId="0" xfId="0" applyNumberFormat="1" applyFont="1" applyFill="1" applyAlignment="1">
      <alignment horizontal="center" vertical="center" shrinkToFit="1"/>
    </xf>
    <xf numFmtId="1" fontId="19" fillId="0" borderId="0" xfId="7" applyNumberFormat="1" applyFont="1" applyFill="1" applyAlignment="1">
      <alignment horizontal="right" vertical="top" wrapText="1" shrinkToFit="1"/>
    </xf>
    <xf numFmtId="38" fontId="15" fillId="0" borderId="0" xfId="0" applyNumberFormat="1" applyFont="1" applyFill="1" applyBorder="1" applyAlignment="1">
      <alignment horizontal="center" vertical="center" shrinkToFit="1"/>
    </xf>
    <xf numFmtId="1" fontId="16" fillId="0" borderId="0" xfId="7" applyNumberFormat="1" applyFont="1" applyFill="1" applyAlignment="1">
      <alignment vertical="top" wrapText="1" shrinkToFit="1"/>
    </xf>
    <xf numFmtId="169" fontId="16" fillId="0" borderId="4" xfId="0" applyNumberFormat="1" applyFont="1" applyFill="1" applyBorder="1" applyAlignment="1">
      <alignment horizontal="center" vertical="center" shrinkToFit="1"/>
    </xf>
    <xf numFmtId="37" fontId="16" fillId="0" borderId="0" xfId="0" applyNumberFormat="1" applyFont="1" applyFill="1" applyAlignment="1">
      <alignment horizontal="center" vertical="center" readingOrder="2"/>
    </xf>
    <xf numFmtId="170" fontId="16" fillId="0" borderId="0" xfId="0" applyNumberFormat="1" applyFont="1" applyFill="1" applyBorder="1" applyAlignment="1">
      <alignment horizontal="center" vertical="center" shrinkToFit="1"/>
    </xf>
    <xf numFmtId="3" fontId="16" fillId="0" borderId="0" xfId="0" applyNumberFormat="1" applyFont="1" applyFill="1" applyAlignment="1">
      <alignment horizontal="right" vertical="center" readingOrder="2"/>
    </xf>
    <xf numFmtId="1" fontId="15" fillId="0" borderId="0" xfId="7" applyNumberFormat="1" applyFont="1" applyFill="1" applyAlignment="1">
      <alignment horizontal="center" vertical="top" wrapText="1" shrinkToFit="1"/>
    </xf>
    <xf numFmtId="0" fontId="72" fillId="0" borderId="0" xfId="0" applyFont="1" applyFill="1"/>
    <xf numFmtId="3" fontId="72" fillId="0" borderId="0" xfId="0" applyNumberFormat="1" applyFont="1" applyFill="1"/>
    <xf numFmtId="0" fontId="16" fillId="0" borderId="0" xfId="0" applyFont="1" applyFill="1" applyAlignment="1">
      <alignment horizontal="right" vertical="center" wrapText="1" readingOrder="2"/>
    </xf>
    <xf numFmtId="1" fontId="16" fillId="0" borderId="1" xfId="7" applyNumberFormat="1" applyFont="1" applyFill="1" applyBorder="1" applyAlignment="1">
      <alignment horizontal="center" vertical="center" shrinkToFit="1"/>
    </xf>
    <xf numFmtId="0" fontId="80" fillId="0" borderId="0" xfId="0" applyFont="1" applyFill="1"/>
    <xf numFmtId="1" fontId="16" fillId="0" borderId="1" xfId="7" applyNumberFormat="1" applyFont="1" applyFill="1" applyBorder="1" applyAlignment="1">
      <alignment horizontal="center" vertical="top" wrapText="1" shrinkToFit="1"/>
    </xf>
    <xf numFmtId="0" fontId="16" fillId="0" borderId="1" xfId="0" applyNumberFormat="1" applyFont="1" applyFill="1" applyBorder="1" applyAlignment="1">
      <alignment horizontal="center" vertical="center" shrinkToFit="1" readingOrder="2"/>
    </xf>
    <xf numFmtId="0" fontId="81" fillId="0" borderId="0" xfId="0" applyFont="1" applyFill="1" applyBorder="1"/>
    <xf numFmtId="0" fontId="80" fillId="0" borderId="0" xfId="0" applyFont="1" applyFill="1" applyBorder="1"/>
    <xf numFmtId="0" fontId="61" fillId="0" borderId="0" xfId="0" applyNumberFormat="1" applyFont="1" applyFill="1" applyBorder="1" applyAlignment="1">
      <alignment horizontal="center" vertical="center" shrinkToFit="1" readingOrder="2"/>
    </xf>
    <xf numFmtId="0" fontId="82" fillId="0" borderId="0" xfId="0" applyNumberFormat="1" applyFont="1" applyFill="1" applyBorder="1" applyAlignment="1">
      <alignment horizontal="center" vertical="center" wrapText="1" shrinkToFit="1" readingOrder="2"/>
    </xf>
    <xf numFmtId="0" fontId="82" fillId="0" borderId="0" xfId="0" applyNumberFormat="1" applyFont="1" applyFill="1" applyBorder="1" applyAlignment="1">
      <alignment horizontal="center" vertical="center" shrinkToFit="1" readingOrder="2"/>
    </xf>
    <xf numFmtId="1" fontId="15" fillId="0" borderId="0" xfId="7" applyNumberFormat="1" applyFont="1" applyFill="1" applyAlignment="1">
      <alignment horizontal="center" vertical="top" shrinkToFit="1"/>
    </xf>
    <xf numFmtId="4" fontId="15" fillId="0" borderId="0" xfId="7" applyNumberFormat="1" applyFont="1" applyFill="1" applyAlignment="1">
      <alignment horizontal="center" vertical="center" shrinkToFit="1"/>
    </xf>
    <xf numFmtId="169" fontId="15" fillId="0" borderId="0" xfId="7" applyNumberFormat="1" applyFont="1" applyFill="1" applyAlignment="1">
      <alignment horizontal="center" vertical="top" wrapText="1" shrinkToFit="1"/>
    </xf>
    <xf numFmtId="169" fontId="47" fillId="0" borderId="0" xfId="7" applyNumberFormat="1" applyFont="1" applyFill="1" applyAlignment="1">
      <alignment horizontal="center" vertical="center" shrinkToFit="1"/>
    </xf>
    <xf numFmtId="0" fontId="19" fillId="0" borderId="0" xfId="0" applyFont="1" applyFill="1" applyBorder="1" applyAlignment="1">
      <alignment wrapText="1"/>
    </xf>
    <xf numFmtId="0" fontId="19" fillId="0" borderId="0" xfId="0" applyFont="1" applyFill="1" applyBorder="1"/>
    <xf numFmtId="3" fontId="17" fillId="0" borderId="0" xfId="0" applyNumberFormat="1" applyFont="1" applyFill="1" applyBorder="1" applyAlignment="1">
      <alignment horizontal="center" vertical="center" shrinkToFit="1" readingOrder="2"/>
    </xf>
    <xf numFmtId="0" fontId="16" fillId="0" borderId="0" xfId="0" applyNumberFormat="1" applyFont="1" applyFill="1" applyBorder="1" applyAlignment="1">
      <alignment horizontal="center" vertical="center" readingOrder="2"/>
    </xf>
    <xf numFmtId="4" fontId="16" fillId="0" borderId="4" xfId="5" applyNumberFormat="1" applyFont="1" applyFill="1" applyBorder="1" applyAlignment="1">
      <alignment horizontal="center" vertical="center" shrinkToFit="1" readingOrder="2"/>
    </xf>
    <xf numFmtId="169" fontId="16" fillId="0" borderId="0" xfId="0" applyNumberFormat="1" applyFont="1" applyFill="1" applyBorder="1"/>
    <xf numFmtId="169" fontId="45" fillId="0" borderId="4" xfId="5" applyNumberFormat="1" applyFont="1" applyFill="1" applyBorder="1" applyAlignment="1">
      <alignment horizontal="center" vertical="center" shrinkToFit="1" readingOrder="2"/>
    </xf>
    <xf numFmtId="0" fontId="20" fillId="0" borderId="0" xfId="0" applyFont="1" applyFill="1" applyBorder="1" applyAlignment="1">
      <alignment wrapText="1"/>
    </xf>
    <xf numFmtId="0" fontId="20" fillId="0" borderId="0" xfId="0" applyFont="1" applyFill="1" applyBorder="1"/>
    <xf numFmtId="3" fontId="77" fillId="0" borderId="0" xfId="0" applyNumberFormat="1" applyFont="1" applyFill="1" applyBorder="1" applyAlignment="1">
      <alignment horizontal="center" vertical="center" shrinkToFit="1" readingOrder="2"/>
    </xf>
    <xf numFmtId="1" fontId="22" fillId="0" borderId="0" xfId="7" applyNumberFormat="1" applyFont="1" applyFill="1" applyAlignment="1">
      <alignment vertical="top" wrapText="1" shrinkToFit="1"/>
    </xf>
    <xf numFmtId="1" fontId="22" fillId="0" borderId="0" xfId="7" applyNumberFormat="1" applyFont="1" applyFill="1" applyAlignment="1">
      <alignment horizontal="center" vertical="top" wrapText="1" shrinkToFit="1"/>
    </xf>
    <xf numFmtId="0" fontId="22" fillId="0" borderId="0" xfId="0" applyFont="1" applyFill="1" applyAlignment="1">
      <alignment horizontal="center" vertical="center" readingOrder="2"/>
    </xf>
    <xf numFmtId="3" fontId="21" fillId="0" borderId="0" xfId="5" applyNumberFormat="1" applyFont="1" applyFill="1" applyBorder="1" applyAlignment="1">
      <alignment horizontal="center" vertical="center" shrinkToFit="1" readingOrder="2"/>
    </xf>
    <xf numFmtId="0" fontId="22" fillId="0" borderId="0" xfId="0" applyFont="1" applyFill="1" applyAlignment="1">
      <alignment horizontal="right" vertical="center" readingOrder="2"/>
    </xf>
    <xf numFmtId="3" fontId="22" fillId="0" borderId="0" xfId="0" applyNumberFormat="1" applyFont="1" applyFill="1" applyBorder="1" applyAlignment="1">
      <alignment horizontal="right" vertical="center" readingOrder="2"/>
    </xf>
    <xf numFmtId="3" fontId="22" fillId="0" borderId="0" xfId="0" applyNumberFormat="1" applyFont="1" applyFill="1" applyAlignment="1">
      <alignment horizontal="right" vertical="center" readingOrder="2"/>
    </xf>
    <xf numFmtId="174" fontId="22" fillId="0" borderId="0" xfId="0" applyNumberFormat="1" applyFont="1" applyFill="1" applyAlignment="1">
      <alignment horizontal="center" vertical="center" readingOrder="2"/>
    </xf>
    <xf numFmtId="169" fontId="22" fillId="0" borderId="0" xfId="0" applyNumberFormat="1" applyFont="1" applyFill="1" applyAlignment="1">
      <alignment horizontal="center" vertical="center" readingOrder="2"/>
    </xf>
    <xf numFmtId="165" fontId="22" fillId="0" borderId="0" xfId="0" applyNumberFormat="1" applyFont="1" applyFill="1" applyAlignment="1">
      <alignment horizontal="center" vertical="center" readingOrder="2"/>
    </xf>
    <xf numFmtId="0" fontId="52" fillId="0" borderId="0" xfId="0" applyFont="1" applyFill="1" applyBorder="1" applyAlignment="1">
      <alignment horizontal="center" vertical="center" wrapText="1" readingOrder="2"/>
    </xf>
    <xf numFmtId="49" fontId="16" fillId="0" borderId="0" xfId="5" applyNumberFormat="1" applyFont="1" applyFill="1" applyBorder="1" applyAlignment="1">
      <alignment horizontal="center" vertical="center"/>
    </xf>
    <xf numFmtId="49" fontId="16" fillId="0" borderId="0" xfId="5" applyNumberFormat="1" applyFont="1" applyFill="1" applyBorder="1" applyAlignment="1">
      <alignment vertical="center"/>
    </xf>
    <xf numFmtId="0" fontId="15" fillId="0" borderId="17" xfId="0" applyFont="1" applyFill="1" applyBorder="1" applyAlignment="1">
      <alignment horizontal="right" vertical="center" wrapText="1" readingOrder="2"/>
    </xf>
    <xf numFmtId="169" fontId="16" fillId="0" borderId="8" xfId="0" applyNumberFormat="1" applyFont="1" applyFill="1" applyBorder="1" applyAlignment="1">
      <alignment horizontal="center" vertical="center" wrapText="1" readingOrder="2"/>
    </xf>
    <xf numFmtId="171" fontId="15" fillId="0" borderId="8" xfId="0" applyNumberFormat="1" applyFont="1" applyFill="1" applyBorder="1" applyAlignment="1">
      <alignment horizontal="center" vertical="center"/>
    </xf>
    <xf numFmtId="49" fontId="15" fillId="0" borderId="0" xfId="0" applyNumberFormat="1" applyFont="1" applyFill="1" applyAlignment="1">
      <alignment horizontal="center" vertical="center"/>
    </xf>
    <xf numFmtId="49" fontId="15" fillId="0" borderId="0" xfId="0" applyNumberFormat="1" applyFont="1" applyFill="1" applyAlignment="1">
      <alignment vertical="center"/>
    </xf>
    <xf numFmtId="169" fontId="16" fillId="0" borderId="8" xfId="0" applyNumberFormat="1" applyFont="1" applyFill="1" applyBorder="1" applyAlignment="1">
      <alignment horizontal="center" vertical="center"/>
    </xf>
    <xf numFmtId="165" fontId="15" fillId="0" borderId="0" xfId="8" applyFont="1" applyFill="1"/>
    <xf numFmtId="176" fontId="15" fillId="0" borderId="0" xfId="8" applyNumberFormat="1" applyFont="1" applyFill="1"/>
    <xf numFmtId="164" fontId="15" fillId="0" borderId="0" xfId="0" applyNumberFormat="1" applyFont="1" applyFill="1"/>
    <xf numFmtId="171" fontId="16" fillId="0" borderId="8" xfId="0" applyNumberFormat="1" applyFont="1" applyFill="1" applyBorder="1" applyAlignment="1">
      <alignment horizontal="center" vertical="center" wrapText="1" readingOrder="2"/>
    </xf>
    <xf numFmtId="176" fontId="15" fillId="0" borderId="0" xfId="0" applyNumberFormat="1" applyFont="1" applyFill="1"/>
    <xf numFmtId="49" fontId="16" fillId="0" borderId="0" xfId="0" applyNumberFormat="1" applyFont="1" applyFill="1" applyAlignment="1">
      <alignment horizontal="center" vertical="center"/>
    </xf>
    <xf numFmtId="49" fontId="16" fillId="0" borderId="0" xfId="0" applyNumberFormat="1" applyFont="1" applyFill="1" applyAlignment="1">
      <alignment vertical="center"/>
    </xf>
    <xf numFmtId="3" fontId="16" fillId="0" borderId="0" xfId="0" applyNumberFormat="1" applyFont="1" applyFill="1"/>
    <xf numFmtId="169" fontId="15" fillId="0" borderId="8" xfId="5" applyNumberFormat="1" applyFont="1" applyFill="1" applyBorder="1" applyAlignment="1">
      <alignment horizontal="center" vertical="center" shrinkToFit="1" readingOrder="2"/>
    </xf>
    <xf numFmtId="169" fontId="45" fillId="0" borderId="8" xfId="0" applyNumberFormat="1" applyFont="1" applyFill="1" applyBorder="1" applyAlignment="1">
      <alignment horizontal="center" vertical="center" wrapText="1" readingOrder="2"/>
    </xf>
    <xf numFmtId="169" fontId="15" fillId="0" borderId="18" xfId="5" applyNumberFormat="1" applyFont="1" applyFill="1" applyBorder="1" applyAlignment="1">
      <alignment horizontal="center" vertical="center" shrinkToFit="1" readingOrder="2"/>
    </xf>
    <xf numFmtId="3" fontId="43" fillId="0" borderId="0" xfId="0" applyNumberFormat="1" applyFont="1" applyFill="1" applyAlignment="1">
      <alignment horizontal="right" vertical="center" wrapText="1" readingOrder="2"/>
    </xf>
    <xf numFmtId="0" fontId="15" fillId="0" borderId="0" xfId="0" applyFont="1" applyFill="1" applyBorder="1" applyAlignment="1">
      <alignment vertical="top" wrapText="1" readingOrder="2"/>
    </xf>
    <xf numFmtId="0" fontId="15" fillId="0" borderId="0" xfId="0" applyFont="1" applyFill="1" applyBorder="1" applyAlignment="1">
      <alignment horizontal="right" readingOrder="2"/>
    </xf>
    <xf numFmtId="0" fontId="15" fillId="0" borderId="0" xfId="0" applyFont="1" applyFill="1" applyAlignment="1">
      <alignment horizontal="right" readingOrder="2"/>
    </xf>
    <xf numFmtId="0" fontId="60" fillId="0" borderId="0" xfId="0" applyFont="1" applyFill="1" applyAlignment="1">
      <alignment horizontal="center" vertical="center"/>
    </xf>
    <xf numFmtId="169" fontId="45" fillId="0" borderId="2" xfId="0" applyNumberFormat="1" applyFont="1" applyFill="1" applyBorder="1" applyAlignment="1">
      <alignment horizontal="center" vertical="center" wrapText="1" readingOrder="2"/>
    </xf>
    <xf numFmtId="169" fontId="16" fillId="0" borderId="9" xfId="0" applyNumberFormat="1" applyFont="1" applyFill="1" applyBorder="1" applyAlignment="1">
      <alignment horizontal="center" vertical="center"/>
    </xf>
    <xf numFmtId="169" fontId="16" fillId="0" borderId="5" xfId="0" applyNumberFormat="1" applyFont="1" applyFill="1" applyBorder="1" applyAlignment="1">
      <alignment horizontal="center" vertical="center"/>
    </xf>
    <xf numFmtId="0" fontId="72" fillId="0" borderId="0" xfId="0" applyFont="1" applyFill="1" applyAlignment="1">
      <alignment wrapText="1"/>
    </xf>
    <xf numFmtId="165" fontId="72" fillId="0" borderId="0" xfId="8" applyFont="1" applyFill="1"/>
    <xf numFmtId="0" fontId="45" fillId="0" borderId="10" xfId="0" applyFont="1" applyFill="1" applyBorder="1" applyAlignment="1">
      <alignment horizontal="right" vertical="center" readingOrder="2"/>
    </xf>
    <xf numFmtId="0" fontId="47" fillId="0" borderId="10" xfId="0" applyFont="1" applyFill="1" applyBorder="1" applyAlignment="1">
      <alignment horizontal="center" vertical="center" wrapText="1" readingOrder="2"/>
    </xf>
    <xf numFmtId="38" fontId="47" fillId="0" borderId="22" xfId="0" applyNumberFormat="1" applyFont="1" applyFill="1" applyBorder="1" applyAlignment="1">
      <alignment horizontal="center" vertical="center" wrapText="1" readingOrder="2"/>
    </xf>
    <xf numFmtId="38" fontId="47" fillId="0" borderId="8" xfId="0" applyNumberFormat="1" applyFont="1" applyFill="1" applyBorder="1" applyAlignment="1">
      <alignment horizontal="center" vertical="center" wrapText="1" readingOrder="2"/>
    </xf>
    <xf numFmtId="38" fontId="47" fillId="0" borderId="18" xfId="0" applyNumberFormat="1" applyFont="1" applyFill="1" applyBorder="1" applyAlignment="1">
      <alignment horizontal="center" vertical="center" wrapText="1" readingOrder="2"/>
    </xf>
    <xf numFmtId="38" fontId="47" fillId="0" borderId="10" xfId="0" applyNumberFormat="1" applyFont="1" applyFill="1" applyBorder="1" applyAlignment="1">
      <alignment horizontal="center" vertical="center" wrapText="1" readingOrder="2"/>
    </xf>
    <xf numFmtId="38" fontId="47" fillId="0" borderId="11" xfId="0" applyNumberFormat="1" applyFont="1" applyFill="1" applyBorder="1" applyAlignment="1">
      <alignment horizontal="center" vertical="center" wrapText="1" readingOrder="2"/>
    </xf>
    <xf numFmtId="0" fontId="16" fillId="0" borderId="28" xfId="0" applyFont="1" applyFill="1" applyBorder="1" applyAlignment="1">
      <alignment horizontal="center" vertical="center" wrapText="1" readingOrder="2"/>
    </xf>
    <xf numFmtId="38" fontId="43" fillId="0" borderId="22" xfId="0" applyNumberFormat="1" applyFont="1" applyFill="1" applyBorder="1" applyAlignment="1">
      <alignment horizontal="center" vertical="center"/>
    </xf>
    <xf numFmtId="38" fontId="43" fillId="0" borderId="8" xfId="0" applyNumberFormat="1" applyFont="1" applyFill="1" applyBorder="1" applyAlignment="1">
      <alignment horizontal="center" vertical="center"/>
    </xf>
    <xf numFmtId="38" fontId="43" fillId="0" borderId="11" xfId="0" applyNumberFormat="1" applyFont="1" applyFill="1" applyBorder="1" applyAlignment="1">
      <alignment horizontal="center" vertical="center"/>
    </xf>
    <xf numFmtId="38" fontId="45" fillId="0" borderId="27" xfId="0" applyNumberFormat="1" applyFont="1" applyFill="1" applyBorder="1" applyAlignment="1">
      <alignment horizontal="center" vertical="center" wrapText="1" readingOrder="2"/>
    </xf>
    <xf numFmtId="38" fontId="45" fillId="0" borderId="32" xfId="0" applyNumberFormat="1" applyFont="1" applyFill="1" applyBorder="1" applyAlignment="1">
      <alignment horizontal="center" vertical="center" wrapText="1" readingOrder="2"/>
    </xf>
    <xf numFmtId="49" fontId="0" fillId="0" borderId="0" xfId="0" applyNumberFormat="1" applyFill="1" applyAlignment="1">
      <alignment wrapText="1"/>
    </xf>
    <xf numFmtId="181" fontId="19" fillId="0" borderId="0" xfId="0" applyNumberFormat="1" applyFont="1" applyFill="1" applyBorder="1"/>
    <xf numFmtId="14" fontId="47" fillId="0" borderId="0" xfId="0" applyNumberFormat="1" applyFont="1" applyFill="1" applyBorder="1" applyAlignment="1">
      <alignment horizontal="center" vertical="center"/>
    </xf>
    <xf numFmtId="0" fontId="15" fillId="0" borderId="0" xfId="1" applyFont="1" applyFill="1" applyAlignment="1">
      <alignment horizontal="right" vertical="center" wrapText="1" readingOrder="2"/>
    </xf>
    <xf numFmtId="0" fontId="45" fillId="0" borderId="0" xfId="0" applyFont="1" applyFill="1" applyAlignment="1">
      <alignment horizontal="right" vertical="center" readingOrder="2"/>
    </xf>
    <xf numFmtId="169" fontId="16" fillId="0" borderId="0" xfId="0" applyNumberFormat="1" applyFont="1" applyFill="1" applyBorder="1" applyAlignment="1">
      <alignment horizontal="center" vertical="center" readingOrder="2"/>
    </xf>
    <xf numFmtId="0" fontId="16" fillId="0" borderId="0" xfId="0" applyFont="1" applyFill="1" applyBorder="1" applyAlignment="1">
      <alignment horizontal="right" vertical="center" wrapText="1" readingOrder="2"/>
    </xf>
    <xf numFmtId="169" fontId="16" fillId="0" borderId="1" xfId="0" applyNumberFormat="1" applyFont="1" applyFill="1" applyBorder="1" applyAlignment="1">
      <alignment horizontal="center" vertical="center" readingOrder="2"/>
    </xf>
    <xf numFmtId="0" fontId="45" fillId="0" borderId="0" xfId="0" applyFont="1" applyFill="1" applyBorder="1" applyAlignment="1">
      <alignment horizontal="center" vertical="center" wrapText="1"/>
    </xf>
    <xf numFmtId="0" fontId="0" fillId="0" borderId="0" xfId="0" applyFill="1"/>
    <xf numFmtId="0" fontId="45" fillId="0" borderId="0" xfId="0" applyFont="1" applyFill="1" applyAlignment="1">
      <alignment horizontal="center" vertical="center" wrapText="1" readingOrder="2"/>
    </xf>
    <xf numFmtId="0" fontId="15" fillId="0" borderId="0" xfId="0" applyFont="1" applyAlignment="1">
      <alignment horizontal="right" vertical="center" wrapText="1" indent="1" readingOrder="2"/>
    </xf>
    <xf numFmtId="0" fontId="47" fillId="0" borderId="0" xfId="0" applyFont="1" applyFill="1" applyAlignment="1">
      <alignment horizontal="right" vertical="center" wrapText="1" readingOrder="2"/>
    </xf>
    <xf numFmtId="0" fontId="15" fillId="0" borderId="0" xfId="3" applyFont="1" applyFill="1" applyBorder="1" applyAlignment="1">
      <alignment horizontal="right" vertical="center" wrapText="1" indent="1" readingOrder="2"/>
    </xf>
    <xf numFmtId="0" fontId="15" fillId="0" borderId="0" xfId="3" applyFont="1" applyFill="1" applyBorder="1" applyAlignment="1">
      <alignment horizontal="right" vertical="center" wrapText="1" readingOrder="2"/>
    </xf>
    <xf numFmtId="0" fontId="52" fillId="0" borderId="0" xfId="0" applyFont="1" applyFill="1" applyAlignment="1">
      <alignment horizontal="center" vertical="center" wrapText="1" readingOrder="2"/>
    </xf>
    <xf numFmtId="0" fontId="52" fillId="0" borderId="0" xfId="0" applyFont="1" applyAlignment="1">
      <alignment horizontal="center" vertical="center" wrapText="1" readingOrder="2"/>
    </xf>
    <xf numFmtId="0" fontId="15" fillId="0" borderId="0" xfId="0" applyFont="1" applyAlignment="1">
      <alignment horizontal="right" vertical="center" wrapText="1" indent="1" readingOrder="2"/>
    </xf>
    <xf numFmtId="0" fontId="52" fillId="0" borderId="0" xfId="0" applyFont="1" applyAlignment="1">
      <alignment vertical="center" wrapText="1" readingOrder="2"/>
    </xf>
    <xf numFmtId="4" fontId="87" fillId="0" borderId="0" xfId="0" applyNumberFormat="1" applyFont="1" applyAlignment="1">
      <alignment vertical="center"/>
    </xf>
    <xf numFmtId="0" fontId="52" fillId="0" borderId="0" xfId="0" applyFont="1" applyAlignment="1">
      <alignment vertical="center" readingOrder="2"/>
    </xf>
    <xf numFmtId="0" fontId="52" fillId="0" borderId="0" xfId="0" applyFont="1" applyAlignment="1">
      <alignment horizontal="center" vertical="center" readingOrder="2"/>
    </xf>
    <xf numFmtId="182" fontId="52" fillId="0" borderId="0" xfId="0" applyNumberFormat="1" applyFont="1" applyAlignment="1">
      <alignment vertical="center" readingOrder="2"/>
    </xf>
    <xf numFmtId="4" fontId="87" fillId="0" borderId="0" xfId="0" applyNumberFormat="1" applyFont="1" applyAlignment="1">
      <alignment horizontal="center" vertical="center"/>
    </xf>
    <xf numFmtId="0" fontId="35" fillId="0" borderId="0" xfId="3" applyFont="1" applyAlignment="1">
      <alignment horizontal="right" vertical="center" readingOrder="2"/>
    </xf>
    <xf numFmtId="0" fontId="35" fillId="0" borderId="1" xfId="3" applyFont="1" applyBorder="1" applyAlignment="1">
      <alignment horizontal="center" vertical="center" readingOrder="2"/>
    </xf>
    <xf numFmtId="0" fontId="35" fillId="0" borderId="0" xfId="3" applyFont="1" applyAlignment="1">
      <alignment horizontal="center" vertical="center" readingOrder="2"/>
    </xf>
    <xf numFmtId="182" fontId="35" fillId="0" borderId="1" xfId="3" applyNumberFormat="1" applyFont="1" applyBorder="1" applyAlignment="1">
      <alignment horizontal="center" vertical="center" readingOrder="2"/>
    </xf>
    <xf numFmtId="182" fontId="35" fillId="0" borderId="0" xfId="3" applyNumberFormat="1" applyFont="1" applyAlignment="1">
      <alignment horizontal="center" vertical="center" readingOrder="2"/>
    </xf>
    <xf numFmtId="0" fontId="47" fillId="0" borderId="0" xfId="0" applyFont="1" applyAlignment="1">
      <alignment wrapText="1"/>
    </xf>
    <xf numFmtId="182" fontId="35" fillId="0" borderId="1" xfId="3" applyNumberFormat="1" applyFont="1" applyBorder="1" applyAlignment="1">
      <alignment horizontal="center" readingOrder="2"/>
    </xf>
    <xf numFmtId="0" fontId="47" fillId="0" borderId="1" xfId="0" applyFont="1" applyBorder="1" applyAlignment="1">
      <alignment horizontal="center"/>
    </xf>
    <xf numFmtId="183" fontId="35" fillId="0" borderId="0" xfId="3" applyNumberFormat="1" applyFont="1" applyAlignment="1">
      <alignment horizontal="right" vertical="center" readingOrder="2"/>
    </xf>
    <xf numFmtId="183" fontId="35" fillId="0" borderId="0" xfId="3" applyNumberFormat="1" applyFont="1" applyAlignment="1">
      <alignment horizontal="center" readingOrder="2"/>
    </xf>
    <xf numFmtId="0" fontId="47" fillId="0" borderId="0" xfId="0" applyFont="1" applyAlignment="1">
      <alignment horizontal="center"/>
    </xf>
    <xf numFmtId="0" fontId="47" fillId="0" borderId="0" xfId="0" applyFont="1" applyAlignment="1">
      <alignment horizontal="center" wrapText="1"/>
    </xf>
    <xf numFmtId="183" fontId="15" fillId="0" borderId="0" xfId="0" applyNumberFormat="1" applyFont="1" applyAlignment="1">
      <alignment horizontal="center" vertical="center" readingOrder="2"/>
    </xf>
    <xf numFmtId="183" fontId="47" fillId="0" borderId="0" xfId="0" applyNumberFormat="1" applyFont="1" applyAlignment="1">
      <alignment wrapText="1"/>
    </xf>
    <xf numFmtId="183" fontId="47" fillId="0" borderId="0" xfId="0" applyNumberFormat="1" applyFont="1" applyAlignment="1">
      <alignment horizontal="center" vertical="center" wrapText="1" readingOrder="2"/>
    </xf>
    <xf numFmtId="183" fontId="47" fillId="0" borderId="0" xfId="0" applyNumberFormat="1" applyFont="1" applyAlignment="1">
      <alignment horizontal="center" wrapText="1" readingOrder="2"/>
    </xf>
    <xf numFmtId="184" fontId="47" fillId="0" borderId="0" xfId="0" applyNumberFormat="1" applyFont="1" applyAlignment="1">
      <alignment horizontal="center" wrapText="1" readingOrder="2"/>
    </xf>
    <xf numFmtId="183" fontId="47" fillId="0" borderId="0" xfId="0" applyNumberFormat="1" applyFont="1" applyAlignment="1">
      <alignment horizontal="center"/>
    </xf>
    <xf numFmtId="176" fontId="47" fillId="0" borderId="0" xfId="8" applyNumberFormat="1" applyFont="1" applyFill="1" applyBorder="1"/>
    <xf numFmtId="176" fontId="47" fillId="0" borderId="0" xfId="0" applyNumberFormat="1" applyFont="1"/>
    <xf numFmtId="49" fontId="15" fillId="0" borderId="0" xfId="0" applyNumberFormat="1" applyFont="1" applyAlignment="1">
      <alignment horizontal="center" vertical="center" readingOrder="2"/>
    </xf>
    <xf numFmtId="174" fontId="47" fillId="0" borderId="0" xfId="0" applyNumberFormat="1" applyFont="1" applyAlignment="1">
      <alignment horizontal="center" vertical="center" wrapText="1" readingOrder="2"/>
    </xf>
    <xf numFmtId="183" fontId="15" fillId="0" borderId="0" xfId="0" applyNumberFormat="1" applyFont="1" applyAlignment="1">
      <alignment horizontal="center" readingOrder="2"/>
    </xf>
    <xf numFmtId="174" fontId="47" fillId="0" borderId="0" xfId="0" applyNumberFormat="1" applyFont="1" applyAlignment="1">
      <alignment horizontal="center" wrapText="1" readingOrder="2"/>
    </xf>
    <xf numFmtId="3" fontId="47" fillId="0" borderId="0" xfId="0" applyNumberFormat="1" applyFont="1" applyAlignment="1">
      <alignment horizontal="center"/>
    </xf>
    <xf numFmtId="0" fontId="16" fillId="0" borderId="0" xfId="0" applyFont="1" applyAlignment="1">
      <alignment horizontal="center" vertical="center" readingOrder="2"/>
    </xf>
    <xf numFmtId="0" fontId="45" fillId="0" borderId="0" xfId="0" applyFont="1" applyAlignment="1">
      <alignment wrapText="1"/>
    </xf>
    <xf numFmtId="183" fontId="16" fillId="0" borderId="3" xfId="0" applyNumberFormat="1" applyFont="1" applyBorder="1" applyAlignment="1">
      <alignment horizontal="center" vertical="center" readingOrder="2"/>
    </xf>
    <xf numFmtId="183" fontId="45" fillId="0" borderId="0" xfId="0" applyNumberFormat="1" applyFont="1" applyAlignment="1">
      <alignment wrapText="1"/>
    </xf>
    <xf numFmtId="183" fontId="45" fillId="0" borderId="0" xfId="0" applyNumberFormat="1" applyFont="1" applyAlignment="1">
      <alignment horizontal="center" vertical="center" wrapText="1" readingOrder="2"/>
    </xf>
    <xf numFmtId="0" fontId="45" fillId="0" borderId="0" xfId="0" applyFont="1"/>
    <xf numFmtId="0" fontId="15" fillId="0" borderId="0" xfId="0" applyFont="1" applyAlignment="1">
      <alignment horizontal="center" vertical="center" shrinkToFit="1" readingOrder="2"/>
    </xf>
    <xf numFmtId="183" fontId="15" fillId="0" borderId="0" xfId="5" applyNumberFormat="1" applyFont="1" applyFill="1" applyBorder="1" applyAlignment="1">
      <alignment horizontal="center" vertical="center" shrinkToFit="1" readingOrder="2"/>
    </xf>
    <xf numFmtId="183" fontId="16" fillId="0" borderId="3" xfId="0" applyNumberFormat="1" applyFont="1" applyBorder="1" applyAlignment="1">
      <alignment horizontal="center" readingOrder="2"/>
    </xf>
    <xf numFmtId="185" fontId="15" fillId="0" borderId="0" xfId="5" applyNumberFormat="1" applyFont="1" applyFill="1" applyBorder="1" applyAlignment="1">
      <alignment horizontal="center" vertical="center" shrinkToFit="1" readingOrder="2"/>
    </xf>
    <xf numFmtId="183" fontId="15" fillId="0" borderId="0" xfId="5" applyNumberFormat="1" applyFont="1" applyFill="1" applyBorder="1" applyAlignment="1">
      <alignment horizontal="center" shrinkToFit="1" readingOrder="2"/>
    </xf>
    <xf numFmtId="174" fontId="47" fillId="0" borderId="1" xfId="0" applyNumberFormat="1" applyFont="1" applyBorder="1" applyAlignment="1">
      <alignment horizontal="center" vertical="center" wrapText="1" readingOrder="2"/>
    </xf>
    <xf numFmtId="183" fontId="16" fillId="0" borderId="0" xfId="0" applyNumberFormat="1" applyFont="1" applyAlignment="1">
      <alignment horizontal="center" vertical="center" readingOrder="2"/>
    </xf>
    <xf numFmtId="183" fontId="15" fillId="0" borderId="1" xfId="5" applyNumberFormat="1" applyFont="1" applyFill="1" applyBorder="1" applyAlignment="1">
      <alignment horizontal="center" shrinkToFit="1" readingOrder="2"/>
    </xf>
    <xf numFmtId="174" fontId="47" fillId="0" borderId="1" xfId="0" applyNumberFormat="1" applyFont="1" applyBorder="1" applyAlignment="1">
      <alignment horizontal="center" wrapText="1" readingOrder="2"/>
    </xf>
    <xf numFmtId="176" fontId="45" fillId="0" borderId="0" xfId="8" applyNumberFormat="1" applyFont="1" applyFill="1" applyBorder="1"/>
    <xf numFmtId="0" fontId="15" fillId="0" borderId="0" xfId="0" applyFont="1" applyAlignment="1">
      <alignment horizontal="center" vertical="center" wrapText="1" shrinkToFit="1" readingOrder="2"/>
    </xf>
    <xf numFmtId="183" fontId="16" fillId="0" borderId="4" xfId="0" applyNumberFormat="1" applyFont="1" applyBorder="1" applyAlignment="1">
      <alignment horizontal="center" vertical="center" readingOrder="2"/>
    </xf>
    <xf numFmtId="4" fontId="117" fillId="0" borderId="0" xfId="0" applyNumberFormat="1" applyFont="1" applyAlignment="1">
      <alignment horizontal="center" vertical="center"/>
    </xf>
    <xf numFmtId="3" fontId="117" fillId="0" borderId="0" xfId="0" applyNumberFormat="1" applyFont="1" applyAlignment="1">
      <alignment horizontal="center" vertical="center"/>
    </xf>
    <xf numFmtId="169" fontId="16" fillId="0" borderId="5" xfId="0" applyNumberFormat="1" applyFont="1" applyBorder="1" applyAlignment="1">
      <alignment horizontal="center" vertical="center"/>
    </xf>
    <xf numFmtId="4" fontId="42" fillId="0" borderId="0" xfId="0" applyNumberFormat="1" applyFont="1" applyAlignment="1">
      <alignment horizontal="center" vertical="center"/>
    </xf>
    <xf numFmtId="3" fontId="42" fillId="0" borderId="0" xfId="0" applyNumberFormat="1" applyFont="1" applyAlignment="1">
      <alignment horizontal="center" vertical="center"/>
    </xf>
    <xf numFmtId="0" fontId="35" fillId="0" borderId="0" xfId="3" applyFont="1" applyAlignment="1">
      <alignment readingOrder="2"/>
    </xf>
    <xf numFmtId="0" fontId="0" fillId="0" borderId="0" xfId="0" applyAlignment="1">
      <alignment wrapText="1"/>
    </xf>
    <xf numFmtId="0" fontId="0" fillId="0" borderId="0" xfId="0" applyAlignment="1">
      <alignment horizontal="center" wrapText="1"/>
    </xf>
    <xf numFmtId="182" fontId="0" fillId="0" borderId="0" xfId="0" applyNumberFormat="1" applyAlignment="1">
      <alignment wrapText="1"/>
    </xf>
    <xf numFmtId="182" fontId="22" fillId="0" borderId="0" xfId="0" applyNumberFormat="1" applyFont="1" applyAlignment="1">
      <alignment horizontal="center" vertical="center" readingOrder="2"/>
    </xf>
    <xf numFmtId="183" fontId="0" fillId="0" borderId="0" xfId="0" applyNumberFormat="1"/>
    <xf numFmtId="176" fontId="0" fillId="0" borderId="0" xfId="8" applyNumberFormat="1" applyFont="1" applyFill="1" applyBorder="1"/>
    <xf numFmtId="0" fontId="47" fillId="0" borderId="0" xfId="3" applyFont="1" applyAlignment="1">
      <alignment horizontal="right" vertical="center" wrapText="1" readingOrder="2"/>
    </xf>
    <xf numFmtId="0" fontId="47" fillId="0" borderId="0" xfId="3" applyFont="1" applyAlignment="1">
      <alignment horizontal="center" vertical="center" wrapText="1" readingOrder="2"/>
    </xf>
    <xf numFmtId="182" fontId="47" fillId="0" borderId="0" xfId="3" applyNumberFormat="1" applyFont="1" applyAlignment="1">
      <alignment horizontal="right" vertical="center" wrapText="1" readingOrder="2"/>
    </xf>
    <xf numFmtId="0" fontId="71" fillId="0" borderId="0" xfId="0" applyFont="1" applyAlignment="1">
      <alignment wrapText="1"/>
    </xf>
    <xf numFmtId="0" fontId="71" fillId="0" borderId="0" xfId="0" applyFont="1"/>
    <xf numFmtId="4" fontId="90" fillId="0" borderId="0" xfId="0" applyNumberFormat="1" applyFont="1" applyAlignment="1">
      <alignment vertical="center"/>
    </xf>
    <xf numFmtId="176" fontId="71" fillId="0" borderId="0" xfId="8" applyNumberFormat="1" applyFont="1" applyFill="1" applyBorder="1"/>
    <xf numFmtId="182" fontId="16" fillId="0" borderId="0" xfId="0" applyNumberFormat="1" applyFont="1" applyAlignment="1">
      <alignment horizontal="center" vertical="center" readingOrder="2"/>
    </xf>
    <xf numFmtId="182" fontId="45" fillId="0" borderId="0" xfId="0" applyNumberFormat="1" applyFont="1" applyAlignment="1">
      <alignment wrapText="1"/>
    </xf>
    <xf numFmtId="182" fontId="45" fillId="0" borderId="0" xfId="0" applyNumberFormat="1" applyFont="1" applyAlignment="1">
      <alignment horizontal="center" vertical="center" wrapText="1" readingOrder="2"/>
    </xf>
    <xf numFmtId="4" fontId="89" fillId="0" borderId="0" xfId="0" applyNumberFormat="1" applyFont="1" applyAlignment="1">
      <alignment vertical="center"/>
    </xf>
    <xf numFmtId="182" fontId="15" fillId="0" borderId="0" xfId="0" applyNumberFormat="1" applyFont="1" applyAlignment="1">
      <alignment horizontal="center" vertical="center" shrinkToFit="1" readingOrder="2"/>
    </xf>
    <xf numFmtId="182" fontId="47" fillId="0" borderId="0" xfId="0" applyNumberFormat="1" applyFont="1" applyAlignment="1">
      <alignment wrapText="1"/>
    </xf>
    <xf numFmtId="4" fontId="42" fillId="0" borderId="0" xfId="0" applyNumberFormat="1" applyFont="1" applyAlignment="1">
      <alignment vertical="center"/>
    </xf>
    <xf numFmtId="0" fontId="45" fillId="0" borderId="0" xfId="0" applyFont="1" applyAlignment="1">
      <alignment horizontal="center" wrapText="1"/>
    </xf>
    <xf numFmtId="3" fontId="21" fillId="2" borderId="0" xfId="5" applyNumberFormat="1" applyFont="1" applyFill="1" applyBorder="1" applyAlignment="1">
      <alignment horizontal="center" vertical="center" shrinkToFit="1" readingOrder="2"/>
    </xf>
    <xf numFmtId="0" fontId="22" fillId="2" borderId="0" xfId="0" applyFont="1" applyFill="1" applyAlignment="1">
      <alignment horizontal="right" vertical="center" readingOrder="2"/>
    </xf>
    <xf numFmtId="3" fontId="22" fillId="2" borderId="0" xfId="0" applyNumberFormat="1" applyFont="1" applyFill="1" applyAlignment="1">
      <alignment horizontal="right" vertical="center" readingOrder="2"/>
    </xf>
    <xf numFmtId="0" fontId="0" fillId="2" borderId="0" xfId="0" applyFill="1"/>
    <xf numFmtId="0" fontId="15" fillId="0" borderId="0" xfId="0" applyFont="1" applyAlignment="1">
      <alignment horizontal="right" vertical="center" readingOrder="2"/>
    </xf>
    <xf numFmtId="169" fontId="15" fillId="0" borderId="0" xfId="0" applyNumberFormat="1" applyFont="1" applyAlignment="1">
      <alignment horizontal="right" indent="1" readingOrder="2"/>
    </xf>
    <xf numFmtId="169" fontId="15" fillId="0" borderId="1" xfId="0" applyNumberFormat="1" applyFont="1" applyBorder="1" applyAlignment="1">
      <alignment horizontal="center" vertical="center"/>
    </xf>
    <xf numFmtId="169" fontId="15" fillId="0" borderId="4" xfId="0" applyNumberFormat="1" applyFont="1" applyBorder="1" applyAlignment="1">
      <alignment horizontal="center" vertical="center"/>
    </xf>
    <xf numFmtId="0" fontId="47" fillId="0" borderId="0" xfId="0" applyFont="1" applyAlignment="1">
      <alignment horizontal="right"/>
    </xf>
    <xf numFmtId="169" fontId="15" fillId="0" borderId="4" xfId="0" applyNumberFormat="1" applyFont="1" applyBorder="1" applyAlignment="1">
      <alignment horizontal="center" vertical="center" readingOrder="2"/>
    </xf>
    <xf numFmtId="0" fontId="47" fillId="0" borderId="0" xfId="0" applyFont="1" applyAlignment="1">
      <alignment horizontal="right" indent="1"/>
    </xf>
    <xf numFmtId="49" fontId="0" fillId="0" borderId="0" xfId="0" applyNumberFormat="1" applyAlignment="1">
      <alignment horizontal="right" vertical="center"/>
    </xf>
    <xf numFmtId="0" fontId="0" fillId="0" borderId="0" xfId="0" applyAlignment="1">
      <alignment horizontal="right" vertical="center"/>
    </xf>
    <xf numFmtId="0" fontId="45" fillId="0" borderId="8" xfId="0" applyFont="1" applyFill="1" applyBorder="1" applyAlignment="1">
      <alignment horizontal="center" vertical="center" wrapText="1" readingOrder="2"/>
    </xf>
    <xf numFmtId="0" fontId="15" fillId="0" borderId="0" xfId="0" applyFont="1" applyFill="1" applyAlignment="1">
      <alignment horizontal="right" vertical="top" wrapText="1" readingOrder="2"/>
    </xf>
    <xf numFmtId="0" fontId="0" fillId="0" borderId="0" xfId="0" applyFill="1" applyAlignment="1">
      <alignment vertical="top"/>
    </xf>
    <xf numFmtId="0" fontId="45" fillId="0" borderId="0" xfId="0" applyFont="1" applyFill="1" applyBorder="1" applyAlignment="1">
      <alignment horizontal="right" indent="1"/>
    </xf>
    <xf numFmtId="3" fontId="16" fillId="2" borderId="8" xfId="7" applyNumberFormat="1" applyFont="1" applyFill="1" applyBorder="1" applyAlignment="1">
      <alignment horizontal="center" shrinkToFit="1"/>
    </xf>
    <xf numFmtId="0" fontId="45" fillId="26" borderId="8" xfId="0" applyFont="1" applyFill="1" applyBorder="1" applyAlignment="1">
      <alignment horizontal="center" wrapText="1"/>
    </xf>
    <xf numFmtId="0" fontId="45" fillId="26" borderId="8" xfId="0" applyFont="1" applyFill="1" applyBorder="1" applyAlignment="1">
      <alignment horizontal="center" vertical="center" wrapText="1"/>
    </xf>
    <xf numFmtId="0" fontId="16" fillId="2" borderId="0" xfId="0" applyFont="1" applyFill="1" applyAlignment="1">
      <alignment horizontal="right" indent="1" readingOrder="2"/>
    </xf>
    <xf numFmtId="0" fontId="45" fillId="2" borderId="0" xfId="0" applyFont="1" applyFill="1" applyBorder="1" applyAlignment="1">
      <alignment horizontal="center" wrapText="1"/>
    </xf>
    <xf numFmtId="0" fontId="45" fillId="2" borderId="0" xfId="0" applyFont="1" applyFill="1" applyBorder="1" applyAlignment="1">
      <alignment wrapText="1"/>
    </xf>
    <xf numFmtId="0" fontId="15" fillId="2" borderId="0" xfId="0" applyFont="1" applyFill="1" applyAlignment="1">
      <alignment horizontal="right" indent="1" readingOrder="2"/>
    </xf>
    <xf numFmtId="0" fontId="0" fillId="2" borderId="0" xfId="0" applyFill="1" applyBorder="1" applyAlignment="1">
      <alignment wrapText="1"/>
    </xf>
    <xf numFmtId="0" fontId="0" fillId="2" borderId="0" xfId="0" applyFill="1" applyBorder="1" applyAlignment="1">
      <alignment horizontal="center" wrapText="1"/>
    </xf>
    <xf numFmtId="0" fontId="45" fillId="0" borderId="0" xfId="0" applyFont="1" applyFill="1" applyBorder="1" applyAlignment="1"/>
    <xf numFmtId="0" fontId="45" fillId="2" borderId="22" xfId="0" applyFont="1" applyFill="1" applyBorder="1" applyAlignment="1">
      <alignment horizontal="center" wrapText="1"/>
    </xf>
    <xf numFmtId="0" fontId="45" fillId="26" borderId="0" xfId="0" applyFont="1" applyFill="1" applyBorder="1" applyAlignment="1">
      <alignment horizontal="center" wrapText="1"/>
    </xf>
    <xf numFmtId="0" fontId="45" fillId="26" borderId="22" xfId="0" applyFont="1" applyFill="1" applyBorder="1" applyAlignment="1">
      <alignment horizontal="center" wrapText="1"/>
    </xf>
    <xf numFmtId="0" fontId="45" fillId="2" borderId="8" xfId="0" applyFont="1" applyFill="1" applyBorder="1" applyAlignment="1">
      <alignment horizontal="center" wrapText="1"/>
    </xf>
    <xf numFmtId="3" fontId="16" fillId="26" borderId="11" xfId="7" applyNumberFormat="1" applyFont="1" applyFill="1" applyBorder="1" applyAlignment="1">
      <alignment horizontal="center" shrinkToFit="1"/>
    </xf>
    <xf numFmtId="173" fontId="16" fillId="0" borderId="8" xfId="8" applyNumberFormat="1" applyFont="1" applyFill="1" applyBorder="1" applyAlignment="1">
      <alignment horizontal="center" vertical="center" wrapText="1"/>
    </xf>
    <xf numFmtId="49" fontId="15" fillId="0" borderId="8" xfId="0" applyNumberFormat="1" applyFont="1" applyBorder="1" applyAlignment="1">
      <alignment horizontal="center" vertical="center"/>
    </xf>
    <xf numFmtId="49" fontId="16" fillId="0" borderId="8" xfId="0" applyNumberFormat="1" applyFont="1" applyBorder="1" applyAlignment="1">
      <alignment horizontal="center" vertical="center"/>
    </xf>
    <xf numFmtId="171" fontId="16" fillId="0" borderId="8" xfId="0" applyNumberFormat="1" applyFont="1" applyFill="1" applyBorder="1" applyAlignment="1">
      <alignment horizontal="center" vertical="center"/>
    </xf>
    <xf numFmtId="169" fontId="47" fillId="0" borderId="8" xfId="0" applyNumberFormat="1" applyFont="1" applyFill="1" applyBorder="1"/>
    <xf numFmtId="49" fontId="15" fillId="0" borderId="8" xfId="5" applyNumberFormat="1" applyFont="1" applyFill="1" applyBorder="1" applyAlignment="1">
      <alignment horizontal="center" vertical="center" shrinkToFit="1" readingOrder="2"/>
    </xf>
    <xf numFmtId="169" fontId="15" fillId="0" borderId="8" xfId="5" applyNumberFormat="1" applyFont="1" applyFill="1" applyBorder="1" applyAlignment="1">
      <alignment horizontal="center" vertical="center" shrinkToFit="1"/>
    </xf>
    <xf numFmtId="172" fontId="16" fillId="0" borderId="15" xfId="0" applyNumberFormat="1" applyFont="1" applyFill="1" applyBorder="1" applyAlignment="1">
      <alignment horizontal="right" vertical="center" indent="1" readingOrder="2"/>
    </xf>
    <xf numFmtId="49" fontId="16" fillId="0" borderId="11" xfId="5" applyNumberFormat="1" applyFont="1" applyFill="1" applyBorder="1" applyAlignment="1">
      <alignment horizontal="center" vertical="center" shrinkToFit="1" readingOrder="2"/>
    </xf>
    <xf numFmtId="169" fontId="16" fillId="0" borderId="11" xfId="5" applyNumberFormat="1" applyFont="1" applyFill="1" applyBorder="1" applyAlignment="1">
      <alignment horizontal="center" vertical="center" shrinkToFit="1"/>
    </xf>
    <xf numFmtId="169" fontId="45" fillId="0" borderId="11" xfId="0" applyNumberFormat="1" applyFont="1" applyFill="1" applyBorder="1" applyAlignment="1">
      <alignment horizontal="center" vertical="center" wrapText="1" readingOrder="2"/>
    </xf>
    <xf numFmtId="169" fontId="16" fillId="0" borderId="11" xfId="0" applyNumberFormat="1" applyFont="1" applyFill="1" applyBorder="1" applyAlignment="1">
      <alignment horizontal="center" vertical="center"/>
    </xf>
    <xf numFmtId="169" fontId="16" fillId="0" borderId="11" xfId="5" applyNumberFormat="1" applyFont="1" applyFill="1" applyBorder="1" applyAlignment="1">
      <alignment horizontal="center" vertical="center" shrinkToFit="1" readingOrder="2"/>
    </xf>
    <xf numFmtId="0" fontId="16" fillId="0" borderId="17" xfId="0" applyFont="1" applyFill="1" applyBorder="1" applyAlignment="1">
      <alignment horizontal="right" vertical="center" wrapText="1" indent="1" readingOrder="2"/>
    </xf>
    <xf numFmtId="0" fontId="45" fillId="0" borderId="17" xfId="0" applyFont="1" applyFill="1" applyBorder="1" applyAlignment="1">
      <alignment horizontal="right" vertical="center" wrapText="1" indent="1" readingOrder="2"/>
    </xf>
    <xf numFmtId="0" fontId="45" fillId="0" borderId="19" xfId="0" applyFont="1" applyFill="1" applyBorder="1" applyAlignment="1">
      <alignment horizontal="right" vertical="center" wrapText="1" indent="1" readingOrder="2"/>
    </xf>
    <xf numFmtId="173" fontId="16" fillId="0" borderId="18" xfId="8" applyNumberFormat="1" applyFont="1" applyFill="1" applyBorder="1" applyAlignment="1">
      <alignment horizontal="center" vertical="center" wrapText="1"/>
    </xf>
    <xf numFmtId="169" fontId="16" fillId="0" borderId="18" xfId="0" applyNumberFormat="1" applyFont="1" applyFill="1" applyBorder="1" applyAlignment="1">
      <alignment horizontal="center" vertical="center"/>
    </xf>
    <xf numFmtId="169" fontId="16" fillId="0" borderId="20" xfId="5" applyNumberFormat="1" applyFont="1" applyFill="1" applyBorder="1" applyAlignment="1">
      <alignment horizontal="center" vertical="center" shrinkToFit="1" readingOrder="2"/>
    </xf>
    <xf numFmtId="0" fontId="15" fillId="0" borderId="35" xfId="0" applyFont="1" applyBorder="1" applyAlignment="1">
      <alignment horizontal="right" vertical="center" readingOrder="2"/>
    </xf>
    <xf numFmtId="0" fontId="15" fillId="0" borderId="21" xfId="0" applyFont="1" applyBorder="1" applyAlignment="1">
      <alignment vertical="center" wrapText="1" readingOrder="2"/>
    </xf>
    <xf numFmtId="0" fontId="15" fillId="4" borderId="8" xfId="0" applyFont="1" applyFill="1" applyBorder="1" applyAlignment="1">
      <alignment horizontal="center" vertical="center" readingOrder="2"/>
    </xf>
    <xf numFmtId="0" fontId="15" fillId="0" borderId="19" xfId="0" applyFont="1" applyBorder="1" applyAlignment="1">
      <alignment horizontal="right" vertical="center" readingOrder="2"/>
    </xf>
    <xf numFmtId="0" fontId="45" fillId="0" borderId="11" xfId="0" applyFont="1" applyFill="1" applyBorder="1" applyAlignment="1">
      <alignment horizontal="center" vertical="center" wrapText="1" readingOrder="2"/>
    </xf>
    <xf numFmtId="0" fontId="45" fillId="0" borderId="0" xfId="0" applyFont="1" applyFill="1" applyBorder="1" applyAlignment="1">
      <alignment horizontal="right" readingOrder="2"/>
    </xf>
    <xf numFmtId="0" fontId="45" fillId="2" borderId="17" xfId="0" applyFont="1" applyFill="1" applyBorder="1" applyAlignment="1">
      <alignment horizontal="right" indent="1"/>
    </xf>
    <xf numFmtId="0" fontId="45" fillId="2" borderId="19" xfId="0" applyFont="1" applyFill="1" applyBorder="1" applyAlignment="1">
      <alignment vertical="center" wrapText="1"/>
    </xf>
    <xf numFmtId="3" fontId="16" fillId="2" borderId="18" xfId="7" applyNumberFormat="1" applyFont="1" applyFill="1" applyBorder="1" applyAlignment="1">
      <alignment horizontal="center" shrinkToFit="1"/>
    </xf>
    <xf numFmtId="3" fontId="16" fillId="26" borderId="20" xfId="7" applyNumberFormat="1" applyFont="1" applyFill="1" applyBorder="1" applyAlignment="1">
      <alignment horizontal="center" shrinkToFit="1"/>
    </xf>
    <xf numFmtId="183" fontId="15" fillId="0" borderId="8" xfId="5" applyNumberFormat="1" applyFont="1" applyFill="1" applyBorder="1" applyAlignment="1">
      <alignment horizontal="center" vertical="center" shrinkToFit="1" readingOrder="2"/>
    </xf>
    <xf numFmtId="183" fontId="15" fillId="0" borderId="11" xfId="5" applyNumberFormat="1" applyFont="1" applyFill="1" applyBorder="1" applyAlignment="1">
      <alignment horizontal="center" vertical="center" shrinkToFit="1" readingOrder="2"/>
    </xf>
    <xf numFmtId="183" fontId="15" fillId="0" borderId="32" xfId="5" applyNumberFormat="1" applyFont="1" applyFill="1" applyBorder="1" applyAlignment="1">
      <alignment horizontal="center" vertical="center" shrinkToFit="1" readingOrder="2"/>
    </xf>
    <xf numFmtId="183" fontId="15" fillId="0" borderId="22" xfId="5" applyNumberFormat="1" applyFont="1" applyFill="1" applyBorder="1" applyAlignment="1">
      <alignment horizontal="center" vertical="center" shrinkToFit="1" readingOrder="2"/>
    </xf>
    <xf numFmtId="183" fontId="15" fillId="0" borderId="20" xfId="5" applyNumberFormat="1" applyFont="1" applyFill="1" applyBorder="1" applyAlignment="1">
      <alignment horizontal="center" vertical="center" shrinkToFit="1" readingOrder="2"/>
    </xf>
    <xf numFmtId="183" fontId="15" fillId="0" borderId="23" xfId="5" applyNumberFormat="1" applyFont="1" applyFill="1" applyBorder="1" applyAlignment="1">
      <alignment horizontal="center" vertical="center" shrinkToFit="1" readingOrder="2"/>
    </xf>
    <xf numFmtId="183" fontId="15" fillId="0" borderId="18" xfId="5" applyNumberFormat="1" applyFont="1" applyFill="1" applyBorder="1" applyAlignment="1">
      <alignment horizontal="center" vertical="center" shrinkToFit="1" readingOrder="2"/>
    </xf>
    <xf numFmtId="183" fontId="15" fillId="0" borderId="41" xfId="5" applyNumberFormat="1" applyFont="1" applyFill="1" applyBorder="1" applyAlignment="1">
      <alignment horizontal="center" vertical="center" shrinkToFit="1" readingOrder="2"/>
    </xf>
    <xf numFmtId="0" fontId="15" fillId="0" borderId="0" xfId="0" applyFont="1" applyAlignment="1">
      <alignment vertical="center" wrapText="1" readingOrder="2"/>
    </xf>
    <xf numFmtId="0" fontId="15" fillId="0" borderId="0" xfId="3" applyFont="1" applyFill="1" applyBorder="1" applyAlignment="1">
      <alignment horizontal="center" vertical="center" wrapText="1" readingOrder="2"/>
    </xf>
    <xf numFmtId="0" fontId="43" fillId="0" borderId="0" xfId="0" applyFont="1" applyFill="1" applyAlignment="1">
      <alignment horizontal="center" wrapText="1"/>
    </xf>
    <xf numFmtId="0" fontId="35" fillId="0" borderId="0" xfId="3" applyFont="1" applyFill="1" applyBorder="1" applyAlignment="1">
      <alignment horizontal="center" vertical="center" readingOrder="2"/>
    </xf>
    <xf numFmtId="0" fontId="15" fillId="0" borderId="0" xfId="0" applyFont="1" applyFill="1" applyBorder="1" applyAlignment="1">
      <alignment horizontal="center" vertical="center" readingOrder="2"/>
    </xf>
    <xf numFmtId="0" fontId="16" fillId="0" borderId="0" xfId="0" applyFont="1" applyFill="1" applyAlignment="1">
      <alignment horizontal="center" vertical="center" shrinkToFit="1" readingOrder="2"/>
    </xf>
    <xf numFmtId="0" fontId="0" fillId="0" borderId="0" xfId="0" applyFill="1" applyAlignment="1">
      <alignment horizontal="center" wrapText="1"/>
    </xf>
    <xf numFmtId="0" fontId="47" fillId="0" borderId="0" xfId="3" applyFont="1" applyFill="1" applyBorder="1" applyAlignment="1">
      <alignment horizontal="center" vertical="center" wrapText="1" readingOrder="2"/>
    </xf>
    <xf numFmtId="0" fontId="45" fillId="0" borderId="0" xfId="0" applyFont="1" applyFill="1" applyAlignment="1">
      <alignment horizontal="center" vertical="center" wrapText="1"/>
    </xf>
    <xf numFmtId="0" fontId="42" fillId="0" borderId="0" xfId="2" applyFont="1" applyFill="1" applyAlignment="1">
      <alignment horizontal="center" vertical="center" wrapText="1" readingOrder="2"/>
    </xf>
    <xf numFmtId="180" fontId="0" fillId="0" borderId="0" xfId="8" applyNumberFormat="1" applyFont="1" applyFill="1" applyAlignment="1">
      <alignment horizontal="center"/>
    </xf>
    <xf numFmtId="180" fontId="0" fillId="0" borderId="0" xfId="0" applyNumberFormat="1" applyFill="1" applyAlignment="1">
      <alignment horizontal="center"/>
    </xf>
    <xf numFmtId="180" fontId="0" fillId="0" borderId="0" xfId="0" applyNumberFormat="1" applyFill="1"/>
    <xf numFmtId="180" fontId="60" fillId="0" borderId="0" xfId="0" applyNumberFormat="1" applyFont="1" applyFill="1"/>
    <xf numFmtId="180" fontId="15" fillId="0" borderId="0" xfId="0" applyNumberFormat="1" applyFont="1" applyFill="1" applyAlignment="1">
      <alignment horizontal="center" vertical="center"/>
    </xf>
    <xf numFmtId="180" fontId="0" fillId="0" borderId="0" xfId="8" applyNumberFormat="1" applyFont="1" applyFill="1"/>
    <xf numFmtId="180" fontId="45" fillId="0" borderId="0" xfId="0" applyNumberFormat="1" applyFont="1" applyFill="1" applyAlignment="1">
      <alignment horizontal="center" vertical="center" wrapText="1" readingOrder="2"/>
    </xf>
    <xf numFmtId="180" fontId="45" fillId="0" borderId="1" xfId="0" applyNumberFormat="1" applyFont="1" applyFill="1" applyBorder="1" applyAlignment="1">
      <alignment horizontal="center" vertical="center" wrapText="1" readingOrder="2"/>
    </xf>
    <xf numFmtId="180" fontId="45" fillId="0" borderId="0" xfId="0" applyNumberFormat="1" applyFont="1" applyFill="1" applyBorder="1" applyAlignment="1">
      <alignment horizontal="center" vertical="center" wrapText="1" readingOrder="2"/>
    </xf>
    <xf numFmtId="180" fontId="45" fillId="0" borderId="0" xfId="0" applyNumberFormat="1" applyFont="1" applyFill="1" applyAlignment="1">
      <alignment horizontal="right" vertical="center" wrapText="1" indent="1" readingOrder="2"/>
    </xf>
    <xf numFmtId="180" fontId="47" fillId="0" borderId="0" xfId="0" applyNumberFormat="1" applyFont="1" applyFill="1" applyAlignment="1">
      <alignment horizontal="right" vertical="center" wrapText="1" indent="1" readingOrder="2"/>
    </xf>
    <xf numFmtId="180" fontId="47" fillId="0" borderId="0" xfId="0" applyNumberFormat="1" applyFont="1" applyFill="1" applyAlignment="1">
      <alignment horizontal="center" vertical="center" wrapText="1" readingOrder="2"/>
    </xf>
    <xf numFmtId="180" fontId="47" fillId="0" borderId="0" xfId="0" applyNumberFormat="1" applyFont="1" applyFill="1" applyAlignment="1">
      <alignment horizontal="right" vertical="center" wrapText="1" readingOrder="2"/>
    </xf>
    <xf numFmtId="180" fontId="45" fillId="0" borderId="0" xfId="0" applyNumberFormat="1" applyFont="1" applyFill="1" applyAlignment="1">
      <alignment horizontal="right" vertical="center" wrapText="1" readingOrder="2"/>
    </xf>
    <xf numFmtId="180" fontId="16" fillId="0" borderId="0" xfId="0" applyNumberFormat="1" applyFont="1" applyFill="1" applyBorder="1" applyAlignment="1">
      <alignment horizontal="center" vertical="center"/>
    </xf>
    <xf numFmtId="180" fontId="16" fillId="0" borderId="0" xfId="0" applyNumberFormat="1" applyFont="1" applyFill="1" applyAlignment="1">
      <alignment horizontal="center" vertical="center"/>
    </xf>
    <xf numFmtId="180" fontId="15" fillId="0" borderId="0" xfId="0" applyNumberFormat="1" applyFont="1" applyFill="1" applyBorder="1" applyAlignment="1">
      <alignment horizontal="center" vertical="center"/>
    </xf>
    <xf numFmtId="180" fontId="51" fillId="0" borderId="0" xfId="0" applyNumberFormat="1" applyFont="1" applyFill="1" applyAlignment="1">
      <alignment horizontal="center" vertical="center" wrapText="1" readingOrder="2"/>
    </xf>
    <xf numFmtId="180" fontId="14" fillId="0" borderId="0" xfId="0" applyNumberFormat="1" applyFont="1" applyFill="1" applyAlignment="1">
      <alignment horizontal="center" vertical="center" wrapText="1" readingOrder="2"/>
    </xf>
    <xf numFmtId="180" fontId="47" fillId="0" borderId="0" xfId="0" applyNumberFormat="1" applyFont="1" applyFill="1" applyAlignment="1">
      <alignment horizontal="center"/>
    </xf>
    <xf numFmtId="180" fontId="47" fillId="0" borderId="0" xfId="0" applyNumberFormat="1" applyFont="1" applyFill="1"/>
    <xf numFmtId="180" fontId="5" fillId="0" borderId="0" xfId="0" applyNumberFormat="1" applyFont="1" applyFill="1" applyAlignment="1">
      <alignment horizontal="center" vertical="center" wrapText="1" readingOrder="2"/>
    </xf>
    <xf numFmtId="180" fontId="55" fillId="0" borderId="0" xfId="0" applyNumberFormat="1" applyFont="1" applyFill="1"/>
    <xf numFmtId="180" fontId="47" fillId="0" borderId="0" xfId="0" applyNumberFormat="1" applyFont="1" applyFill="1" applyAlignment="1">
      <alignment horizontal="right" indent="1"/>
    </xf>
    <xf numFmtId="180" fontId="11" fillId="0" borderId="0" xfId="0" applyNumberFormat="1" applyFont="1" applyFill="1" applyAlignment="1">
      <alignment horizontal="right" vertical="center" wrapText="1" indent="1" readingOrder="2"/>
    </xf>
    <xf numFmtId="180" fontId="6" fillId="0" borderId="0" xfId="0" applyNumberFormat="1" applyFont="1" applyFill="1" applyAlignment="1">
      <alignment horizontal="center" vertical="center" wrapText="1" readingOrder="2"/>
    </xf>
    <xf numFmtId="180" fontId="11" fillId="0" borderId="0" xfId="0" applyNumberFormat="1" applyFont="1" applyFill="1" applyAlignment="1">
      <alignment horizontal="center" vertical="center" wrapText="1" readingOrder="2"/>
    </xf>
    <xf numFmtId="180" fontId="5" fillId="0" borderId="3" xfId="0" applyNumberFormat="1" applyFont="1" applyFill="1" applyBorder="1" applyAlignment="1">
      <alignment horizontal="center" vertical="center" wrapText="1" readingOrder="2"/>
    </xf>
    <xf numFmtId="180" fontId="12" fillId="0" borderId="0" xfId="0" applyNumberFormat="1" applyFont="1" applyFill="1" applyAlignment="1">
      <alignment horizontal="center" vertical="center" wrapText="1" readingOrder="2"/>
    </xf>
    <xf numFmtId="180" fontId="5" fillId="0" borderId="4" xfId="0" applyNumberFormat="1" applyFont="1" applyFill="1" applyBorder="1" applyAlignment="1">
      <alignment horizontal="center" vertical="center" wrapText="1" readingOrder="2"/>
    </xf>
    <xf numFmtId="180" fontId="11" fillId="0" borderId="0" xfId="0" applyNumberFormat="1" applyFont="1" applyFill="1" applyAlignment="1">
      <alignment horizontal="justify" vertical="center" readingOrder="2"/>
    </xf>
    <xf numFmtId="180" fontId="5" fillId="0" borderId="0" xfId="0" applyNumberFormat="1" applyFont="1" applyFill="1" applyAlignment="1">
      <alignment vertical="center" readingOrder="2"/>
    </xf>
    <xf numFmtId="180" fontId="4" fillId="0" borderId="0" xfId="0" applyNumberFormat="1" applyFont="1" applyFill="1" applyAlignment="1">
      <alignment vertical="center" wrapText="1" readingOrder="2"/>
    </xf>
    <xf numFmtId="180" fontId="3" fillId="0" borderId="0" xfId="0" applyNumberFormat="1" applyFont="1" applyFill="1" applyAlignment="1">
      <alignment horizontal="justify" vertical="center" readingOrder="2"/>
    </xf>
    <xf numFmtId="180" fontId="8" fillId="0" borderId="0" xfId="0" applyNumberFormat="1" applyFont="1" applyFill="1" applyAlignment="1">
      <alignment horizontal="justify" vertical="center" wrapText="1" readingOrder="2"/>
    </xf>
    <xf numFmtId="180" fontId="7" fillId="0" borderId="0" xfId="0" applyNumberFormat="1" applyFont="1" applyFill="1" applyAlignment="1">
      <alignment horizontal="center" vertical="center" wrapText="1" readingOrder="2"/>
    </xf>
    <xf numFmtId="180" fontId="9" fillId="0" borderId="0" xfId="0" applyNumberFormat="1" applyFont="1" applyFill="1" applyAlignment="1">
      <alignment vertical="center" wrapText="1" readingOrder="2"/>
    </xf>
    <xf numFmtId="180" fontId="4" fillId="0" borderId="0" xfId="0" applyNumberFormat="1" applyFont="1" applyFill="1" applyAlignment="1">
      <alignment horizontal="justify" vertical="center" readingOrder="2"/>
    </xf>
    <xf numFmtId="180" fontId="7" fillId="0" borderId="0" xfId="0" applyNumberFormat="1" applyFont="1" applyFill="1" applyAlignment="1">
      <alignment vertical="center" readingOrder="2"/>
    </xf>
    <xf numFmtId="180" fontId="10" fillId="0" borderId="0" xfId="0" applyNumberFormat="1" applyFont="1" applyFill="1" applyAlignment="1">
      <alignment vertical="center" wrapText="1" readingOrder="2"/>
    </xf>
    <xf numFmtId="180" fontId="11" fillId="0" borderId="0" xfId="0" applyNumberFormat="1" applyFont="1" applyFill="1" applyAlignment="1">
      <alignment vertical="center" wrapText="1" readingOrder="2"/>
    </xf>
    <xf numFmtId="180" fontId="3" fillId="0" borderId="0" xfId="0" applyNumberFormat="1" applyFont="1" applyFill="1" applyAlignment="1">
      <alignment horizontal="right" vertical="center"/>
    </xf>
    <xf numFmtId="180" fontId="0" fillId="0" borderId="0" xfId="0" applyNumberFormat="1" applyAlignment="1">
      <alignment horizontal="center"/>
    </xf>
    <xf numFmtId="180" fontId="5" fillId="0" borderId="0" xfId="0" applyNumberFormat="1" applyFont="1" applyAlignment="1">
      <alignment horizontal="center" vertical="center" wrapText="1" readingOrder="2"/>
    </xf>
    <xf numFmtId="180" fontId="47" fillId="0" borderId="0" xfId="0" applyNumberFormat="1" applyFont="1"/>
    <xf numFmtId="180" fontId="45" fillId="0" borderId="1" xfId="0" applyNumberFormat="1" applyFont="1" applyBorder="1" applyAlignment="1">
      <alignment horizontal="center" vertical="center" wrapText="1" readingOrder="2"/>
    </xf>
    <xf numFmtId="180" fontId="45" fillId="0" borderId="0" xfId="0" applyNumberFormat="1" applyFont="1" applyAlignment="1">
      <alignment horizontal="center" vertical="center" wrapText="1" readingOrder="2"/>
    </xf>
    <xf numFmtId="180" fontId="0" fillId="0" borderId="0" xfId="0" applyNumberFormat="1"/>
    <xf numFmtId="180" fontId="45" fillId="0" borderId="0" xfId="0" applyNumberFormat="1" applyFont="1" applyAlignment="1">
      <alignment horizontal="right" indent="1"/>
    </xf>
    <xf numFmtId="180" fontId="47" fillId="0" borderId="0" xfId="0" applyNumberFormat="1" applyFont="1" applyAlignment="1">
      <alignment horizontal="right" vertical="center" wrapText="1" indent="1" readingOrder="2"/>
    </xf>
    <xf numFmtId="180" fontId="47" fillId="0" borderId="0" xfId="0" applyNumberFormat="1" applyFont="1" applyAlignment="1">
      <alignment horizontal="justify" vertical="center" wrapText="1" readingOrder="2"/>
    </xf>
    <xf numFmtId="180" fontId="15" fillId="0" borderId="0" xfId="0" applyNumberFormat="1" applyFont="1" applyAlignment="1">
      <alignment horizontal="center" vertical="center"/>
    </xf>
    <xf numFmtId="180" fontId="16" fillId="0" borderId="0" xfId="0" applyNumberFormat="1" applyFont="1" applyBorder="1" applyAlignment="1">
      <alignment horizontal="center" vertical="center"/>
    </xf>
    <xf numFmtId="180" fontId="45" fillId="0" borderId="0" xfId="0" applyNumberFormat="1" applyFont="1" applyAlignment="1">
      <alignment horizontal="justify" vertical="center" wrapText="1" readingOrder="2"/>
    </xf>
    <xf numFmtId="180" fontId="16" fillId="0" borderId="4" xfId="0" applyNumberFormat="1" applyFont="1" applyBorder="1" applyAlignment="1">
      <alignment horizontal="center" vertical="center"/>
    </xf>
    <xf numFmtId="180" fontId="16" fillId="0" borderId="0" xfId="0" applyNumberFormat="1" applyFont="1" applyAlignment="1">
      <alignment horizontal="center" vertical="center"/>
    </xf>
    <xf numFmtId="180" fontId="47" fillId="0" borderId="0" xfId="0" applyNumberFormat="1" applyFont="1" applyAlignment="1">
      <alignment vertical="center" wrapText="1" readingOrder="2"/>
    </xf>
    <xf numFmtId="180" fontId="47" fillId="0" borderId="0" xfId="0" applyNumberFormat="1" applyFont="1" applyAlignment="1">
      <alignment horizontal="center" vertical="center" wrapText="1" readingOrder="2"/>
    </xf>
    <xf numFmtId="180" fontId="47" fillId="0" borderId="0" xfId="0" applyNumberFormat="1" applyFont="1" applyAlignment="1">
      <alignment horizontal="center" vertical="center"/>
    </xf>
    <xf numFmtId="180" fontId="66" fillId="0" borderId="0" xfId="0" applyNumberFormat="1" applyFont="1" applyFill="1" applyAlignment="1">
      <alignment horizontal="center" vertical="center" wrapText="1" readingOrder="2"/>
    </xf>
    <xf numFmtId="180" fontId="50" fillId="0" borderId="0" xfId="0" applyNumberFormat="1" applyFont="1" applyFill="1" applyAlignment="1">
      <alignment horizontal="center" vertical="center" wrapText="1" readingOrder="2"/>
    </xf>
    <xf numFmtId="180" fontId="50" fillId="0" borderId="0" xfId="0" applyNumberFormat="1" applyFont="1" applyFill="1" applyBorder="1" applyAlignment="1">
      <alignment horizontal="center" vertical="center" wrapText="1" readingOrder="2"/>
    </xf>
    <xf numFmtId="180" fontId="45" fillId="0" borderId="0" xfId="0" applyNumberFormat="1" applyFont="1" applyFill="1" applyBorder="1" applyAlignment="1">
      <alignment horizontal="center"/>
    </xf>
    <xf numFmtId="180" fontId="45" fillId="0" borderId="0" xfId="0" applyNumberFormat="1" applyFont="1" applyFill="1" applyBorder="1"/>
    <xf numFmtId="180" fontId="47" fillId="0" borderId="0" xfId="0" applyNumberFormat="1" applyFont="1" applyFill="1" applyBorder="1" applyAlignment="1">
      <alignment horizontal="center" vertical="center" wrapText="1" readingOrder="2"/>
    </xf>
    <xf numFmtId="180" fontId="16" fillId="0" borderId="3" xfId="0" applyNumberFormat="1" applyFont="1" applyFill="1" applyBorder="1" applyAlignment="1">
      <alignment horizontal="center" vertical="center"/>
    </xf>
    <xf numFmtId="180" fontId="47" fillId="0" borderId="0" xfId="0" applyNumberFormat="1" applyFont="1" applyFill="1" applyBorder="1"/>
    <xf numFmtId="180" fontId="73" fillId="0" borderId="0" xfId="8" applyNumberFormat="1" applyFont="1" applyFill="1"/>
    <xf numFmtId="180" fontId="46" fillId="0" borderId="0" xfId="0" applyNumberFormat="1" applyFont="1" applyFill="1" applyAlignment="1">
      <alignment horizontal="right" vertical="center" wrapText="1" readingOrder="2"/>
    </xf>
    <xf numFmtId="180" fontId="15" fillId="0" borderId="0" xfId="8" applyNumberFormat="1" applyFont="1" applyFill="1" applyAlignment="1">
      <alignment horizontal="center" vertical="center"/>
    </xf>
    <xf numFmtId="180" fontId="60" fillId="0" borderId="0" xfId="0" applyNumberFormat="1" applyFont="1" applyFill="1" applyBorder="1"/>
    <xf numFmtId="180" fontId="60" fillId="0" borderId="0" xfId="0" applyNumberFormat="1" applyFont="1" applyFill="1" applyBorder="1" applyAlignment="1">
      <alignment vertical="center" readingOrder="2"/>
    </xf>
    <xf numFmtId="180" fontId="60" fillId="0" borderId="0" xfId="0" applyNumberFormat="1" applyFont="1" applyFill="1" applyAlignment="1">
      <alignment vertical="center" readingOrder="2"/>
    </xf>
    <xf numFmtId="180" fontId="67" fillId="0" borderId="0" xfId="0" applyNumberFormat="1" applyFont="1" applyFill="1" applyAlignment="1">
      <alignment vertical="center" wrapText="1" readingOrder="2"/>
    </xf>
    <xf numFmtId="180" fontId="10" fillId="0" borderId="0" xfId="0" applyNumberFormat="1" applyFont="1" applyFill="1" applyBorder="1" applyAlignment="1">
      <alignment vertical="center" wrapText="1" readingOrder="2"/>
    </xf>
    <xf numFmtId="180" fontId="11" fillId="0" borderId="0" xfId="0" applyNumberFormat="1" applyFont="1" applyFill="1" applyBorder="1" applyAlignment="1">
      <alignment vertical="center" wrapText="1" readingOrder="2"/>
    </xf>
    <xf numFmtId="180" fontId="0" fillId="0" borderId="0" xfId="0" applyNumberFormat="1" applyFill="1" applyBorder="1"/>
    <xf numFmtId="180" fontId="0" fillId="0" borderId="0" xfId="0" applyNumberFormat="1" applyFont="1" applyFill="1"/>
    <xf numFmtId="169" fontId="118" fillId="0" borderId="0" xfId="0" applyNumberFormat="1" applyFont="1" applyFill="1" applyAlignment="1">
      <alignment horizontal="center" vertical="center" wrapText="1" readingOrder="2"/>
    </xf>
    <xf numFmtId="169" fontId="16" fillId="0" borderId="0" xfId="0" applyNumberFormat="1" applyFont="1" applyFill="1" applyAlignment="1">
      <alignment horizontal="center" vertical="center" wrapText="1" readingOrder="2"/>
    </xf>
    <xf numFmtId="169" fontId="118" fillId="0" borderId="3" xfId="0" applyNumberFormat="1" applyFont="1" applyFill="1" applyBorder="1" applyAlignment="1">
      <alignment horizontal="center" vertical="center" wrapText="1" readingOrder="2"/>
    </xf>
    <xf numFmtId="169" fontId="16" fillId="0" borderId="3" xfId="0" applyNumberFormat="1" applyFont="1" applyFill="1" applyBorder="1" applyAlignment="1">
      <alignment horizontal="center" vertical="center" wrapText="1" readingOrder="2"/>
    </xf>
    <xf numFmtId="169" fontId="16" fillId="0" borderId="4" xfId="0" applyNumberFormat="1" applyFont="1" applyFill="1" applyBorder="1" applyAlignment="1">
      <alignment horizontal="center" vertical="center" wrapText="1" readingOrder="2"/>
    </xf>
    <xf numFmtId="0" fontId="119" fillId="0" borderId="8" xfId="0" applyNumberFormat="1" applyFont="1" applyFill="1" applyBorder="1" applyAlignment="1">
      <alignment horizontal="center" vertical="center" wrapText="1" readingOrder="2"/>
    </xf>
    <xf numFmtId="169" fontId="16" fillId="0" borderId="2" xfId="0" applyNumberFormat="1" applyFont="1" applyFill="1" applyBorder="1" applyAlignment="1">
      <alignment horizontal="center" vertical="center" wrapText="1" readingOrder="2"/>
    </xf>
    <xf numFmtId="169" fontId="16" fillId="0" borderId="0" xfId="0" applyNumberFormat="1" applyFont="1" applyFill="1" applyBorder="1" applyAlignment="1">
      <alignment horizontal="center" vertical="center" wrapText="1" readingOrder="2"/>
    </xf>
    <xf numFmtId="186" fontId="52" fillId="0" borderId="0" xfId="8" applyNumberFormat="1" applyFont="1" applyFill="1" applyAlignment="1">
      <alignment vertical="center" wrapText="1" readingOrder="2"/>
    </xf>
    <xf numFmtId="186" fontId="0" fillId="0" borderId="0" xfId="8" applyNumberFormat="1" applyFont="1" applyFill="1"/>
    <xf numFmtId="186" fontId="16" fillId="0" borderId="0" xfId="8" applyNumberFormat="1" applyFont="1" applyFill="1" applyAlignment="1">
      <alignment vertical="center" readingOrder="2"/>
    </xf>
    <xf numFmtId="186" fontId="15" fillId="0" borderId="0" xfId="8" applyNumberFormat="1" applyFont="1" applyFill="1" applyAlignment="1">
      <alignment horizontal="center" vertical="center" shrinkToFit="1"/>
    </xf>
    <xf numFmtId="186" fontId="16" fillId="0" borderId="0" xfId="8" applyNumberFormat="1" applyFont="1" applyFill="1" applyAlignment="1">
      <alignment horizontal="right" vertical="center" readingOrder="2"/>
    </xf>
    <xf numFmtId="186" fontId="15" fillId="0" borderId="0" xfId="8" applyNumberFormat="1" applyFont="1" applyFill="1" applyAlignment="1">
      <alignment horizontal="right" vertical="center" readingOrder="2"/>
    </xf>
    <xf numFmtId="186" fontId="72" fillId="0" borderId="0" xfId="8" applyNumberFormat="1" applyFont="1" applyFill="1"/>
    <xf numFmtId="186" fontId="80" fillId="0" borderId="0" xfId="8" applyNumberFormat="1" applyFont="1" applyFill="1"/>
    <xf numFmtId="186" fontId="80" fillId="0" borderId="0" xfId="8" applyNumberFormat="1" applyFont="1" applyFill="1" applyBorder="1"/>
    <xf numFmtId="186" fontId="19" fillId="0" borderId="0" xfId="8" applyNumberFormat="1" applyFont="1" applyFill="1" applyBorder="1"/>
    <xf numFmtId="186" fontId="20" fillId="0" borderId="0" xfId="8" applyNumberFormat="1" applyFont="1" applyFill="1" applyBorder="1"/>
    <xf numFmtId="186" fontId="22" fillId="0" borderId="0" xfId="8" applyNumberFormat="1" applyFont="1" applyFill="1" applyAlignment="1">
      <alignment horizontal="right" vertical="center" readingOrder="2"/>
    </xf>
    <xf numFmtId="186" fontId="22" fillId="2" borderId="0" xfId="8" applyNumberFormat="1" applyFont="1" applyFill="1" applyAlignment="1">
      <alignment horizontal="right" vertical="center" readingOrder="2"/>
    </xf>
    <xf numFmtId="186" fontId="22" fillId="0" borderId="0" xfId="8" applyNumberFormat="1" applyFont="1" applyFill="1" applyAlignment="1">
      <alignment vertical="top" wrapText="1" shrinkToFit="1"/>
    </xf>
    <xf numFmtId="186" fontId="0" fillId="0" borderId="0" xfId="8" applyNumberFormat="1" applyFont="1" applyFill="1" applyBorder="1"/>
    <xf numFmtId="169" fontId="16" fillId="0" borderId="4" xfId="5" applyNumberFormat="1" applyFont="1" applyFill="1" applyBorder="1" applyAlignment="1">
      <alignment horizontal="center" vertical="center" shrinkToFit="1" readingOrder="2"/>
    </xf>
    <xf numFmtId="180" fontId="0" fillId="0" borderId="0" xfId="0" applyNumberFormat="1" applyFill="1" applyAlignment="1">
      <alignment horizontal="center" vertical="center"/>
    </xf>
    <xf numFmtId="180" fontId="0" fillId="0" borderId="0" xfId="8" applyNumberFormat="1" applyFont="1" applyFill="1" applyAlignment="1">
      <alignment horizontal="center" vertical="center"/>
    </xf>
    <xf numFmtId="0" fontId="38" fillId="0" borderId="0" xfId="0" applyFont="1" applyFill="1" applyAlignment="1">
      <alignment horizontal="center" vertical="center" readingOrder="2"/>
    </xf>
    <xf numFmtId="0" fontId="48" fillId="0" borderId="0" xfId="0" applyFont="1" applyFill="1" applyAlignment="1">
      <alignment vertical="center" wrapText="1" readingOrder="2"/>
    </xf>
    <xf numFmtId="0" fontId="45" fillId="0" borderId="0" xfId="0" applyFont="1" applyFill="1" applyAlignment="1">
      <alignment horizontal="center" vertical="center" readingOrder="2"/>
    </xf>
    <xf numFmtId="0" fontId="50" fillId="0" borderId="0" xfId="0" applyFont="1" applyFill="1" applyAlignment="1">
      <alignment horizontal="center" vertical="center" wrapText="1" readingOrder="2"/>
    </xf>
    <xf numFmtId="0" fontId="44" fillId="0" borderId="0" xfId="0" applyFont="1" applyFill="1" applyAlignment="1">
      <alignment horizontal="center" vertical="center" wrapText="1" readingOrder="2"/>
    </xf>
    <xf numFmtId="0" fontId="48" fillId="0" borderId="0" xfId="0" applyFont="1" applyFill="1" applyAlignment="1">
      <alignment horizontal="center" vertical="center" wrapText="1" readingOrder="2"/>
    </xf>
    <xf numFmtId="0" fontId="60" fillId="0" borderId="13" xfId="0" applyFont="1" applyBorder="1" applyAlignment="1">
      <alignment horizontal="center"/>
    </xf>
    <xf numFmtId="0" fontId="60" fillId="0" borderId="12" xfId="0" applyFont="1" applyBorder="1" applyAlignment="1">
      <alignment horizontal="center"/>
    </xf>
    <xf numFmtId="0" fontId="52" fillId="0" borderId="0" xfId="0" applyFont="1" applyFill="1" applyAlignment="1">
      <alignment horizontal="center" vertical="center" wrapText="1" readingOrder="2"/>
    </xf>
    <xf numFmtId="0" fontId="41" fillId="0" borderId="0" xfId="0" applyFont="1" applyFill="1" applyAlignment="1">
      <alignment horizontal="right" vertical="center" wrapText="1" indent="1" readingOrder="2"/>
    </xf>
    <xf numFmtId="0" fontId="37" fillId="0" borderId="0" xfId="0" applyFont="1" applyFill="1" applyAlignment="1">
      <alignment horizontal="right" vertical="center" wrapText="1" readingOrder="2"/>
    </xf>
    <xf numFmtId="0" fontId="0" fillId="0" borderId="0" xfId="0" applyFill="1"/>
    <xf numFmtId="0" fontId="32" fillId="0" borderId="0" xfId="0" applyFont="1" applyFill="1" applyBorder="1" applyAlignment="1">
      <alignment horizontal="center" vertical="center"/>
    </xf>
    <xf numFmtId="0" fontId="45" fillId="0" borderId="1" xfId="0" applyFont="1" applyFill="1" applyBorder="1" applyAlignment="1">
      <alignment horizontal="center" vertical="center" wrapText="1" readingOrder="2"/>
    </xf>
    <xf numFmtId="0" fontId="37" fillId="0" borderId="0" xfId="0" applyFont="1" applyFill="1" applyAlignment="1">
      <alignment vertical="center" wrapText="1" readingOrder="2"/>
    </xf>
    <xf numFmtId="180" fontId="45" fillId="0" borderId="0" xfId="0" applyNumberFormat="1" applyFont="1" applyFill="1" applyAlignment="1">
      <alignment horizontal="center" vertical="center" wrapText="1" readingOrder="2"/>
    </xf>
    <xf numFmtId="180" fontId="52" fillId="0" borderId="0" xfId="0" applyNumberFormat="1" applyFont="1" applyFill="1" applyAlignment="1">
      <alignment horizontal="center" vertical="center" wrapText="1" readingOrder="2"/>
    </xf>
    <xf numFmtId="0" fontId="109" fillId="0" borderId="0" xfId="15" applyFont="1" applyAlignment="1">
      <alignment horizontal="center" vertical="center"/>
    </xf>
    <xf numFmtId="0" fontId="114" fillId="0" borderId="0" xfId="15" applyFont="1" applyAlignment="1">
      <alignment horizontal="center" vertical="center"/>
    </xf>
    <xf numFmtId="0" fontId="107" fillId="0" borderId="0" xfId="15" applyFont="1" applyAlignment="1">
      <alignment horizontal="right" vertical="center" readingOrder="2"/>
    </xf>
    <xf numFmtId="0" fontId="108" fillId="0" borderId="0" xfId="15" applyFont="1" applyAlignment="1">
      <alignment horizontal="right" vertical="center" wrapText="1" readingOrder="2"/>
    </xf>
    <xf numFmtId="0" fontId="91" fillId="0" borderId="0" xfId="15" applyFont="1" applyAlignment="1">
      <alignment horizontal="center" vertical="center"/>
    </xf>
    <xf numFmtId="0" fontId="96" fillId="0" borderId="0" xfId="15" applyFont="1" applyAlignment="1">
      <alignment horizontal="right" vertical="center" readingOrder="2"/>
    </xf>
    <xf numFmtId="180" fontId="52" fillId="0" borderId="0" xfId="0" applyNumberFormat="1" applyFont="1" applyAlignment="1">
      <alignment horizontal="center" vertical="center" wrapText="1" readingOrder="2"/>
    </xf>
    <xf numFmtId="180" fontId="3" fillId="0" borderId="0" xfId="0" applyNumberFormat="1" applyFont="1" applyAlignment="1">
      <alignment horizontal="center" vertical="center"/>
    </xf>
    <xf numFmtId="0" fontId="30" fillId="0" borderId="0" xfId="0" applyFont="1" applyFill="1" applyAlignment="1">
      <alignment horizontal="right" vertical="center" readingOrder="2"/>
    </xf>
    <xf numFmtId="0" fontId="15" fillId="2" borderId="0" xfId="0" applyFont="1" applyFill="1" applyAlignment="1">
      <alignment horizontal="right" vertical="center" wrapText="1" readingOrder="2"/>
    </xf>
    <xf numFmtId="0" fontId="15" fillId="0" borderId="0" xfId="0" applyFont="1" applyFill="1" applyAlignment="1">
      <alignment horizontal="right" vertical="justify" wrapText="1" readingOrder="2"/>
    </xf>
    <xf numFmtId="0" fontId="15" fillId="0" borderId="0" xfId="0" applyFont="1" applyFill="1" applyAlignment="1">
      <alignment horizontal="right" vertical="center" wrapText="1" readingOrder="2"/>
    </xf>
    <xf numFmtId="0" fontId="52" fillId="0" borderId="0" xfId="0" applyFont="1" applyFill="1" applyAlignment="1">
      <alignment horizontal="right" vertical="center" wrapText="1" readingOrder="2"/>
    </xf>
    <xf numFmtId="0" fontId="15" fillId="2" borderId="0" xfId="0" applyFont="1" applyFill="1" applyAlignment="1">
      <alignment horizontal="right" vertical="top" wrapText="1" readingOrder="2"/>
    </xf>
    <xf numFmtId="0" fontId="15" fillId="0" borderId="0" xfId="0" applyFont="1" applyFill="1" applyAlignment="1">
      <alignment horizontal="right" vertical="center" wrapText="1" indent="1" readingOrder="2"/>
    </xf>
    <xf numFmtId="0" fontId="24" fillId="0" borderId="0" xfId="2" applyFont="1" applyAlignment="1">
      <alignment horizontal="right" vertical="center" wrapText="1" readingOrder="2"/>
    </xf>
    <xf numFmtId="0" fontId="15" fillId="0" borderId="0" xfId="2" applyFont="1" applyFill="1" applyAlignment="1">
      <alignment horizontal="right" vertical="top" wrapText="1" readingOrder="2"/>
    </xf>
    <xf numFmtId="0" fontId="30" fillId="0" borderId="0" xfId="2" applyFont="1" applyFill="1" applyBorder="1" applyAlignment="1">
      <alignment horizontal="center" vertical="center"/>
    </xf>
    <xf numFmtId="0" fontId="30" fillId="0" borderId="0" xfId="2" applyFont="1" applyBorder="1" applyAlignment="1">
      <alignment horizontal="center" vertical="center"/>
    </xf>
    <xf numFmtId="0" fontId="15" fillId="0" borderId="0" xfId="2" applyFont="1" applyFill="1" applyAlignment="1">
      <alignment vertical="top" wrapText="1" readingOrder="2"/>
    </xf>
    <xf numFmtId="0" fontId="30" fillId="0" borderId="0" xfId="2" applyFont="1" applyAlignment="1">
      <alignment horizontal="right" vertical="center" readingOrder="2"/>
    </xf>
    <xf numFmtId="0" fontId="15" fillId="0" borderId="0" xfId="2" applyFont="1" applyAlignment="1">
      <alignment horizontal="right" vertical="top" wrapText="1" readingOrder="2"/>
    </xf>
    <xf numFmtId="0" fontId="15" fillId="0" borderId="0" xfId="2" applyFont="1" applyAlignment="1">
      <alignment horizontal="right" vertical="justify" wrapText="1" readingOrder="2"/>
    </xf>
    <xf numFmtId="0" fontId="30" fillId="0" borderId="0" xfId="2" applyFont="1" applyAlignment="1">
      <alignment horizontal="right" vertical="center" wrapText="1" readingOrder="2"/>
    </xf>
    <xf numFmtId="0" fontId="30" fillId="0" borderId="0" xfId="2" applyFont="1" applyAlignment="1">
      <alignment horizontal="center" vertical="center" readingOrder="2"/>
    </xf>
    <xf numFmtId="0" fontId="15" fillId="0" borderId="0" xfId="2" applyFont="1" applyAlignment="1">
      <alignment horizontal="right" vertical="center" wrapText="1" readingOrder="2"/>
    </xf>
    <xf numFmtId="0" fontId="15" fillId="0" borderId="0" xfId="2" applyFont="1" applyAlignment="1">
      <alignment horizontal="right" vertical="justify" wrapText="1" indent="1" readingOrder="2"/>
    </xf>
    <xf numFmtId="0" fontId="16" fillId="0" borderId="0" xfId="2" applyFont="1" applyAlignment="1">
      <alignment horizontal="right" vertical="top" wrapText="1" readingOrder="2"/>
    </xf>
    <xf numFmtId="0" fontId="19" fillId="0" borderId="0" xfId="0" applyFont="1" applyFill="1" applyAlignment="1">
      <alignment horizontal="right" vertical="center" wrapText="1" readingOrder="2"/>
    </xf>
    <xf numFmtId="0" fontId="43" fillId="0" borderId="0" xfId="0" applyFont="1" applyFill="1" applyAlignment="1">
      <alignment horizontal="right" vertical="center" wrapText="1" readingOrder="2"/>
    </xf>
    <xf numFmtId="0" fontId="43" fillId="0" borderId="0" xfId="0" applyFont="1" applyFill="1" applyAlignment="1">
      <alignment horizontal="center" vertical="center"/>
    </xf>
    <xf numFmtId="0" fontId="15" fillId="0" borderId="0" xfId="0" applyFont="1" applyAlignment="1">
      <alignment horizontal="right" vertical="center" wrapText="1" indent="1" readingOrder="2"/>
    </xf>
    <xf numFmtId="49" fontId="15" fillId="0" borderId="8" xfId="0" applyNumberFormat="1" applyFont="1" applyBorder="1" applyAlignment="1">
      <alignment horizontal="center" vertical="center"/>
    </xf>
    <xf numFmtId="169" fontId="15" fillId="0" borderId="8" xfId="0" applyNumberFormat="1" applyFont="1" applyFill="1" applyBorder="1" applyAlignment="1">
      <alignment horizontal="center" vertical="center"/>
    </xf>
    <xf numFmtId="0" fontId="15" fillId="0" borderId="17" xfId="0" applyFont="1" applyFill="1" applyBorder="1" applyAlignment="1">
      <alignment horizontal="right" vertical="center" wrapText="1" readingOrder="2"/>
    </xf>
    <xf numFmtId="0" fontId="16" fillId="0" borderId="0" xfId="7" applyFont="1" applyFill="1" applyAlignment="1">
      <alignment horizontal="center" vertical="center" readingOrder="2"/>
    </xf>
    <xf numFmtId="169" fontId="15" fillId="0" borderId="18" xfId="0" applyNumberFormat="1" applyFont="1" applyFill="1" applyBorder="1" applyAlignment="1">
      <alignment horizontal="center" vertical="center"/>
    </xf>
    <xf numFmtId="49" fontId="15" fillId="0" borderId="0" xfId="0" applyNumberFormat="1" applyFont="1" applyFill="1" applyBorder="1" applyAlignment="1">
      <alignment horizontal="center" vertical="center"/>
    </xf>
    <xf numFmtId="0" fontId="52" fillId="0" borderId="0" xfId="0" applyFont="1" applyFill="1" applyBorder="1" applyAlignment="1">
      <alignment horizontal="center" vertical="center" wrapText="1" readingOrder="2"/>
    </xf>
    <xf numFmtId="0" fontId="16" fillId="0" borderId="14" xfId="7" applyFont="1" applyFill="1" applyBorder="1" applyAlignment="1">
      <alignment horizontal="right" vertical="center" indent="1"/>
    </xf>
    <xf numFmtId="0" fontId="16" fillId="0" borderId="17" xfId="7" applyFont="1" applyFill="1" applyBorder="1" applyAlignment="1">
      <alignment horizontal="center" vertical="center"/>
    </xf>
    <xf numFmtId="0" fontId="45" fillId="0" borderId="0" xfId="0" applyFont="1" applyFill="1" applyBorder="1" applyAlignment="1">
      <alignment horizontal="center"/>
    </xf>
    <xf numFmtId="0" fontId="16" fillId="0" borderId="15" xfId="7" applyFont="1" applyFill="1" applyBorder="1" applyAlignment="1">
      <alignment horizontal="right" vertical="center" indent="1" readingOrder="2"/>
    </xf>
    <xf numFmtId="2" fontId="16" fillId="0" borderId="15" xfId="5" applyNumberFormat="1" applyFont="1" applyFill="1" applyBorder="1" applyAlignment="1">
      <alignment horizontal="right" vertical="center" indent="1"/>
    </xf>
    <xf numFmtId="2" fontId="16" fillId="0" borderId="15" xfId="5" applyNumberFormat="1" applyFont="1" applyFill="1" applyBorder="1" applyAlignment="1">
      <alignment horizontal="center" vertical="center"/>
    </xf>
    <xf numFmtId="16" fontId="82" fillId="0" borderId="0" xfId="0" applyNumberFormat="1" applyFont="1" applyFill="1" applyBorder="1" applyAlignment="1">
      <alignment horizontal="center" vertical="center" shrinkToFit="1" readingOrder="2"/>
    </xf>
    <xf numFmtId="2" fontId="16" fillId="0" borderId="16" xfId="5" applyNumberFormat="1" applyFont="1" applyFill="1" applyBorder="1" applyAlignment="1">
      <alignment horizontal="center" vertical="center"/>
    </xf>
    <xf numFmtId="173" fontId="16" fillId="0" borderId="15" xfId="8" applyNumberFormat="1" applyFont="1" applyFill="1" applyBorder="1" applyAlignment="1">
      <alignment horizontal="center" vertical="center" wrapText="1"/>
    </xf>
    <xf numFmtId="173" fontId="16" fillId="0" borderId="8" xfId="8" applyNumberFormat="1" applyFont="1" applyFill="1" applyBorder="1" applyAlignment="1">
      <alignment horizontal="center" vertical="center" wrapText="1"/>
    </xf>
    <xf numFmtId="0" fontId="85" fillId="0" borderId="0" xfId="0" applyFont="1" applyFill="1" applyAlignment="1">
      <alignment horizontal="right" vertical="center" readingOrder="2"/>
    </xf>
    <xf numFmtId="0" fontId="47" fillId="0" borderId="0" xfId="0" applyFont="1" applyAlignment="1">
      <alignment horizontal="right"/>
    </xf>
    <xf numFmtId="0" fontId="52" fillId="0" borderId="0" xfId="0" applyFont="1" applyAlignment="1">
      <alignment horizontal="center" vertical="center" wrapText="1" readingOrder="2"/>
    </xf>
    <xf numFmtId="0" fontId="15" fillId="0" borderId="0" xfId="0" applyFont="1" applyAlignment="1">
      <alignment horizontal="right" vertical="center" readingOrder="2"/>
    </xf>
    <xf numFmtId="0" fontId="16" fillId="26" borderId="15" xfId="0" applyFont="1" applyFill="1" applyBorder="1" applyAlignment="1">
      <alignment horizontal="center" vertical="center" readingOrder="2"/>
    </xf>
    <xf numFmtId="0" fontId="16" fillId="26" borderId="8" xfId="0" applyFont="1" applyFill="1" applyBorder="1" applyAlignment="1">
      <alignment horizontal="center" vertical="center" readingOrder="2"/>
    </xf>
    <xf numFmtId="0" fontId="45" fillId="26" borderId="35" xfId="0" applyFont="1" applyFill="1" applyBorder="1" applyAlignment="1">
      <alignment horizontal="center" vertical="center" wrapText="1"/>
    </xf>
    <xf numFmtId="0" fontId="45" fillId="26" borderId="40" xfId="0" applyFont="1" applyFill="1" applyBorder="1" applyAlignment="1">
      <alignment horizontal="center" vertical="center" wrapText="1"/>
    </xf>
    <xf numFmtId="0" fontId="45" fillId="26" borderId="21" xfId="0" applyFont="1" applyFill="1" applyBorder="1" applyAlignment="1">
      <alignment horizontal="center" vertical="center" wrapText="1"/>
    </xf>
    <xf numFmtId="0" fontId="45" fillId="26" borderId="15" xfId="0" applyFont="1" applyFill="1" applyBorder="1" applyAlignment="1">
      <alignment horizontal="center" wrapText="1"/>
    </xf>
    <xf numFmtId="0" fontId="45" fillId="26" borderId="16" xfId="0" applyFont="1" applyFill="1" applyBorder="1" applyAlignment="1">
      <alignment horizontal="center" vertical="center" wrapText="1"/>
    </xf>
    <xf numFmtId="0" fontId="45" fillId="26" borderId="18" xfId="0" applyFont="1" applyFill="1" applyBorder="1" applyAlignment="1">
      <alignment horizontal="center" vertical="center" wrapText="1"/>
    </xf>
    <xf numFmtId="0" fontId="15" fillId="0" borderId="34" xfId="0" applyFont="1" applyBorder="1" applyAlignment="1">
      <alignment horizontal="right" vertical="center" wrapText="1" readingOrder="2"/>
    </xf>
    <xf numFmtId="0" fontId="15" fillId="0" borderId="4" xfId="0" applyFont="1" applyBorder="1" applyAlignment="1">
      <alignment horizontal="right" vertical="center" wrapText="1" readingOrder="2"/>
    </xf>
    <xf numFmtId="0" fontId="15" fillId="0" borderId="39" xfId="0" applyFont="1" applyBorder="1" applyAlignment="1">
      <alignment horizontal="right" vertical="center" wrapText="1" readingOrder="2"/>
    </xf>
    <xf numFmtId="0" fontId="15" fillId="0" borderId="13" xfId="0" applyFont="1" applyBorder="1" applyAlignment="1">
      <alignment horizontal="right" vertical="center" wrapText="1" readingOrder="2"/>
    </xf>
    <xf numFmtId="0" fontId="15" fillId="0" borderId="3" xfId="0" applyFont="1" applyBorder="1" applyAlignment="1">
      <alignment horizontal="right" vertical="center" wrapText="1" readingOrder="2"/>
    </xf>
    <xf numFmtId="0" fontId="15" fillId="0" borderId="31" xfId="0" applyFont="1" applyBorder="1" applyAlignment="1">
      <alignment horizontal="right" vertical="center" wrapText="1" readingOrder="2"/>
    </xf>
    <xf numFmtId="0" fontId="15" fillId="0" borderId="36" xfId="0" applyFont="1" applyBorder="1" applyAlignment="1">
      <alignment horizontal="right" wrapText="1" readingOrder="2"/>
    </xf>
    <xf numFmtId="0" fontId="15" fillId="0" borderId="9" xfId="0" applyFont="1" applyBorder="1" applyAlignment="1">
      <alignment horizontal="right" wrapText="1" readingOrder="2"/>
    </xf>
    <xf numFmtId="0" fontId="15" fillId="0" borderId="37" xfId="0" applyFont="1" applyBorder="1" applyAlignment="1">
      <alignment horizontal="right" wrapText="1" readingOrder="2"/>
    </xf>
    <xf numFmtId="0" fontId="15" fillId="4" borderId="8" xfId="0" applyFont="1" applyFill="1" applyBorder="1" applyAlignment="1">
      <alignment horizontal="center" wrapText="1" readingOrder="2"/>
    </xf>
    <xf numFmtId="0" fontId="15" fillId="0" borderId="24" xfId="0" applyFont="1" applyBorder="1" applyAlignment="1">
      <alignment horizontal="right" vertical="center" wrapText="1" readingOrder="2"/>
    </xf>
    <xf numFmtId="0" fontId="15" fillId="0" borderId="1" xfId="0" applyFont="1" applyBorder="1" applyAlignment="1">
      <alignment horizontal="right" vertical="center" wrapText="1" readingOrder="2"/>
    </xf>
    <xf numFmtId="0" fontId="15" fillId="0" borderId="38" xfId="0" applyFont="1" applyBorder="1" applyAlignment="1">
      <alignment horizontal="right" vertical="center" wrapText="1" readingOrder="2"/>
    </xf>
    <xf numFmtId="0" fontId="47" fillId="0" borderId="0" xfId="0" applyFont="1" applyFill="1" applyAlignment="1">
      <alignment horizontal="right" vertical="center" wrapText="1" readingOrder="2"/>
    </xf>
    <xf numFmtId="1" fontId="15" fillId="0" borderId="0" xfId="7" applyNumberFormat="1" applyFont="1" applyFill="1" applyAlignment="1">
      <alignment horizontal="right" vertical="top" wrapText="1" shrinkToFit="1" readingOrder="2"/>
    </xf>
    <xf numFmtId="0" fontId="47" fillId="2" borderId="0" xfId="0" applyFont="1" applyFill="1" applyAlignment="1">
      <alignment horizontal="right" vertical="center" wrapText="1" readingOrder="2"/>
    </xf>
    <xf numFmtId="0" fontId="45" fillId="0" borderId="0" xfId="0" applyFont="1" applyFill="1" applyBorder="1" applyAlignment="1">
      <alignment horizontal="center" vertical="center" wrapText="1" readingOrder="2"/>
    </xf>
    <xf numFmtId="0" fontId="35" fillId="0" borderId="0" xfId="0" applyFont="1" applyFill="1" applyAlignment="1">
      <alignment horizontal="right" vertical="center" readingOrder="2"/>
    </xf>
    <xf numFmtId="0" fontId="32" fillId="0" borderId="0" xfId="0" applyFont="1" applyFill="1" applyBorder="1" applyAlignment="1">
      <alignment horizontal="right" vertical="center" wrapText="1" readingOrder="2"/>
    </xf>
    <xf numFmtId="0" fontId="32" fillId="0" borderId="0" xfId="0" applyFont="1" applyFill="1" applyAlignment="1">
      <alignment horizontal="right" vertical="center" wrapText="1" readingOrder="2"/>
    </xf>
    <xf numFmtId="0" fontId="71" fillId="0" borderId="0" xfId="0" applyFont="1" applyFill="1" applyAlignment="1">
      <alignment horizontal="right" vertical="center" wrapText="1" readingOrder="2"/>
    </xf>
    <xf numFmtId="0" fontId="74" fillId="0" borderId="0" xfId="0" applyFont="1" applyFill="1" applyAlignment="1">
      <alignment horizontal="center" vertical="center" readingOrder="2"/>
    </xf>
    <xf numFmtId="0" fontId="74" fillId="0" borderId="0" xfId="0" applyFont="1" applyFill="1" applyAlignment="1">
      <alignment horizontal="right" vertical="center" readingOrder="2"/>
    </xf>
    <xf numFmtId="0" fontId="52" fillId="0" borderId="0" xfId="0" applyFont="1" applyFill="1" applyAlignment="1">
      <alignment horizontal="right" vertical="center" readingOrder="2"/>
    </xf>
    <xf numFmtId="0" fontId="16" fillId="0" borderId="1" xfId="0" applyFont="1" applyFill="1" applyBorder="1" applyAlignment="1">
      <alignment horizontal="center" vertical="center" wrapText="1"/>
    </xf>
    <xf numFmtId="0" fontId="15" fillId="0" borderId="0" xfId="0" applyFont="1" applyAlignment="1">
      <alignment horizontal="right" vertical="center" wrapText="1" readingOrder="2"/>
    </xf>
    <xf numFmtId="0" fontId="15" fillId="0" borderId="1" xfId="0" applyFont="1" applyFill="1" applyBorder="1" applyAlignment="1">
      <alignment horizontal="center" vertical="center" wrapText="1" readingOrder="2"/>
    </xf>
    <xf numFmtId="0" fontId="45" fillId="0" borderId="0" xfId="0" applyFont="1" applyFill="1" applyAlignment="1">
      <alignment horizontal="right" vertical="center" readingOrder="2"/>
    </xf>
    <xf numFmtId="0" fontId="15" fillId="0" borderId="0" xfId="1" applyFont="1" applyFill="1" applyAlignment="1">
      <alignment horizontal="right" vertical="center" wrapText="1" readingOrder="2"/>
    </xf>
    <xf numFmtId="0" fontId="35" fillId="0" borderId="0" xfId="3" applyFont="1" applyFill="1" applyBorder="1" applyAlignment="1">
      <alignment horizontal="right" vertical="center" readingOrder="2"/>
    </xf>
    <xf numFmtId="0" fontId="47" fillId="0" borderId="0" xfId="0" applyFont="1" applyFill="1" applyAlignment="1">
      <alignment horizontal="right" wrapText="1" readingOrder="2"/>
    </xf>
    <xf numFmtId="0" fontId="35" fillId="0" borderId="0" xfId="3" applyFont="1" applyFill="1" applyBorder="1" applyAlignment="1">
      <alignment horizontal="right" vertical="center" wrapText="1" readingOrder="2"/>
    </xf>
    <xf numFmtId="0" fontId="15" fillId="0" borderId="0" xfId="3" applyFont="1" applyFill="1" applyBorder="1" applyAlignment="1">
      <alignment horizontal="right" vertical="center" wrapText="1" indent="1" readingOrder="2"/>
    </xf>
    <xf numFmtId="0" fontId="15" fillId="0" borderId="0" xfId="3" applyFont="1" applyFill="1" applyBorder="1" applyAlignment="1">
      <alignment horizontal="right" vertical="center" wrapText="1" readingOrder="2"/>
    </xf>
    <xf numFmtId="0" fontId="47" fillId="0" borderId="0" xfId="3" applyFont="1" applyFill="1" applyBorder="1" applyAlignment="1">
      <alignment horizontal="right" vertical="center" wrapText="1" readingOrder="2"/>
    </xf>
    <xf numFmtId="0" fontId="42" fillId="0" borderId="0" xfId="2" applyFont="1" applyFill="1" applyAlignment="1">
      <alignment horizontal="right" vertical="top" wrapText="1" readingOrder="2"/>
    </xf>
    <xf numFmtId="0" fontId="83" fillId="0" borderId="0" xfId="0" applyFont="1" applyAlignment="1">
      <alignment horizontal="right" vertical="center" indent="1" readingOrder="2"/>
    </xf>
    <xf numFmtId="0" fontId="83" fillId="0" borderId="0" xfId="0" applyFont="1" applyFill="1" applyAlignment="1">
      <alignment horizontal="right" vertical="center" readingOrder="2"/>
    </xf>
    <xf numFmtId="0" fontId="83" fillId="0" borderId="0" xfId="0" applyFont="1" applyFill="1" applyBorder="1" applyAlignment="1">
      <alignment horizontal="right" vertical="center" wrapText="1" readingOrder="2"/>
    </xf>
    <xf numFmtId="0" fontId="47" fillId="0" borderId="21" xfId="0" applyFont="1" applyFill="1" applyBorder="1" applyAlignment="1">
      <alignment horizontal="center" vertical="center" wrapText="1" readingOrder="2"/>
    </xf>
    <xf numFmtId="0" fontId="47" fillId="0" borderId="17" xfId="0" applyFont="1" applyFill="1" applyBorder="1" applyAlignment="1">
      <alignment horizontal="center" vertical="center" wrapText="1" readingOrder="2"/>
    </xf>
    <xf numFmtId="0" fontId="47" fillId="0" borderId="25" xfId="0" applyFont="1" applyFill="1" applyBorder="1" applyAlignment="1">
      <alignment horizontal="center" vertical="center" wrapText="1" readingOrder="2"/>
    </xf>
    <xf numFmtId="0" fontId="47" fillId="0" borderId="19" xfId="0" applyFont="1" applyFill="1" applyBorder="1" applyAlignment="1">
      <alignment horizontal="center" vertical="center" wrapText="1" readingOrder="2"/>
    </xf>
    <xf numFmtId="0" fontId="40" fillId="0" borderId="0" xfId="0" applyFont="1" applyFill="1" applyBorder="1" applyAlignment="1">
      <alignment horizontal="left" vertical="center"/>
    </xf>
    <xf numFmtId="0" fontId="45" fillId="0" borderId="26" xfId="0" applyFont="1" applyFill="1" applyBorder="1" applyAlignment="1">
      <alignment horizontal="center" vertical="center" wrapText="1" readingOrder="2"/>
    </xf>
    <xf numFmtId="0" fontId="45" fillId="0" borderId="27" xfId="0" applyFont="1" applyFill="1" applyBorder="1" applyAlignment="1">
      <alignment horizontal="center" vertical="center" wrapText="1" readingOrder="2"/>
    </xf>
    <xf numFmtId="0" fontId="45" fillId="0" borderId="33" xfId="0" applyFont="1" applyFill="1" applyBorder="1" applyAlignment="1">
      <alignment horizontal="center" vertical="center" wrapText="1" readingOrder="2"/>
    </xf>
    <xf numFmtId="0" fontId="45" fillId="0" borderId="30" xfId="0" applyFont="1" applyFill="1" applyBorder="1" applyAlignment="1">
      <alignment horizontal="center" vertical="center" wrapText="1" readingOrder="2"/>
    </xf>
    <xf numFmtId="0" fontId="45" fillId="0" borderId="32" xfId="0" applyFont="1" applyFill="1" applyBorder="1" applyAlignment="1">
      <alignment horizontal="center" vertical="center" wrapText="1" readingOrder="2"/>
    </xf>
    <xf numFmtId="0" fontId="83" fillId="0" borderId="0" xfId="0" applyFont="1" applyFill="1" applyAlignment="1">
      <alignment horizontal="right" vertical="center" indent="1" readingOrder="2"/>
    </xf>
    <xf numFmtId="0" fontId="47" fillId="0" borderId="0" xfId="0" applyFont="1" applyFill="1" applyBorder="1" applyAlignment="1">
      <alignment horizontal="right" vertical="center" wrapText="1" indent="1" readingOrder="2"/>
    </xf>
    <xf numFmtId="0" fontId="83" fillId="0" borderId="0" xfId="0" applyFont="1" applyFill="1" applyBorder="1" applyAlignment="1">
      <alignment horizontal="right" vertical="center" readingOrder="2"/>
    </xf>
    <xf numFmtId="0" fontId="45" fillId="0" borderId="14" xfId="0" applyFont="1" applyFill="1" applyBorder="1" applyAlignment="1">
      <alignment horizontal="center" vertical="center" wrapText="1" readingOrder="2"/>
    </xf>
    <xf numFmtId="0" fontId="45" fillId="0" borderId="17" xfId="0" applyFont="1" applyFill="1" applyBorder="1" applyAlignment="1">
      <alignment horizontal="center" vertical="center" wrapText="1" readingOrder="2"/>
    </xf>
    <xf numFmtId="0" fontId="45" fillId="0" borderId="19" xfId="0" applyFont="1" applyFill="1" applyBorder="1" applyAlignment="1">
      <alignment horizontal="center" vertical="center" wrapText="1" readingOrder="2"/>
    </xf>
    <xf numFmtId="0" fontId="45" fillId="0" borderId="15" xfId="0" applyFont="1" applyFill="1" applyBorder="1" applyAlignment="1">
      <alignment horizontal="center" vertical="center" wrapText="1" readingOrder="2"/>
    </xf>
    <xf numFmtId="0" fontId="45" fillId="0" borderId="8" xfId="0" applyFont="1" applyFill="1" applyBorder="1" applyAlignment="1">
      <alignment horizontal="center" vertical="center" wrapText="1" readingOrder="2"/>
    </xf>
    <xf numFmtId="0" fontId="45" fillId="0" borderId="11" xfId="0" applyFont="1" applyFill="1" applyBorder="1" applyAlignment="1">
      <alignment horizontal="center" vertical="center" wrapText="1" readingOrder="2"/>
    </xf>
    <xf numFmtId="0" fontId="45" fillId="0" borderId="16" xfId="0" applyFont="1" applyFill="1" applyBorder="1" applyAlignment="1">
      <alignment horizontal="center" vertical="center" wrapText="1" readingOrder="2"/>
    </xf>
    <xf numFmtId="0" fontId="45" fillId="0" borderId="18" xfId="0" applyFont="1" applyFill="1" applyBorder="1" applyAlignment="1">
      <alignment horizontal="center" vertical="center" wrapText="1" readingOrder="2"/>
    </xf>
    <xf numFmtId="0" fontId="47" fillId="0" borderId="0" xfId="0" applyFont="1" applyAlignment="1">
      <alignment horizontal="right" vertical="center" readingOrder="2"/>
    </xf>
    <xf numFmtId="176" fontId="72" fillId="0" borderId="0" xfId="8" applyNumberFormat="1" applyFont="1" applyFill="1"/>
    <xf numFmtId="169" fontId="16" fillId="3" borderId="11" xfId="5" applyNumberFormat="1" applyFont="1" applyFill="1" applyBorder="1" applyAlignment="1">
      <alignment horizontal="center" vertical="center" shrinkToFit="1" readingOrder="2"/>
    </xf>
    <xf numFmtId="169" fontId="16" fillId="3" borderId="11" xfId="5" applyNumberFormat="1" applyFont="1" applyFill="1" applyBorder="1" applyAlignment="1">
      <alignment horizontal="center" vertical="center" shrinkToFit="1"/>
    </xf>
    <xf numFmtId="169" fontId="47" fillId="0" borderId="0" xfId="0" applyNumberFormat="1" applyFont="1" applyFill="1" applyAlignment="1">
      <alignment horizontal="right" vertical="center" wrapText="1" readingOrder="2"/>
    </xf>
  </cellXfs>
  <cellStyles count="18">
    <cellStyle name="Comma" xfId="8" builtinId="3"/>
    <cellStyle name="Comma 2" xfId="5" xr:uid="{00000000-0005-0000-0000-000001000000}"/>
    <cellStyle name="Comma 3" xfId="10" xr:uid="{00000000-0005-0000-0000-000002000000}"/>
    <cellStyle name="Comma 4" xfId="13" xr:uid="{00000000-0005-0000-0000-000003000000}"/>
    <cellStyle name="Comma 5" xfId="14" xr:uid="{00000000-0005-0000-0000-000004000000}"/>
    <cellStyle name="Comma 6" xfId="17" xr:uid="{D23A5176-F089-45B0-93EE-B0BA3D4C63E8}"/>
    <cellStyle name="Hyperlink" xfId="1" builtinId="8"/>
    <cellStyle name="Hyperlink 2" xfId="11" xr:uid="{00000000-0005-0000-0000-000006000000}"/>
    <cellStyle name="Normal" xfId="0" builtinId="0"/>
    <cellStyle name="Normal 10" xfId="3" xr:uid="{00000000-0005-0000-0000-000008000000}"/>
    <cellStyle name="Normal 12" xfId="7" xr:uid="{00000000-0005-0000-0000-000009000000}"/>
    <cellStyle name="Normal 2" xfId="2" xr:uid="{00000000-0005-0000-0000-00000A000000}"/>
    <cellStyle name="Normal 2 2" xfId="6" xr:uid="{00000000-0005-0000-0000-00000B000000}"/>
    <cellStyle name="Normal 2 3" xfId="12" xr:uid="{00000000-0005-0000-0000-00000C000000}"/>
    <cellStyle name="Normal 2 4" xfId="16" xr:uid="{F1BE0ED4-0E50-42A4-A0FC-43BFF19F8C39}"/>
    <cellStyle name="Normal 3" xfId="9" xr:uid="{00000000-0005-0000-0000-00000D000000}"/>
    <cellStyle name="Normal 3 3 2" xfId="4" xr:uid="{00000000-0005-0000-0000-00000E000000}"/>
    <cellStyle name="Normal 4" xfId="15" xr:uid="{4EBE3AD7-B8B9-429F-A44F-9A62E1D1734B}"/>
  </cellStyles>
  <dxfs count="0"/>
  <tableStyles count="0" defaultTableStyle="TableStyleMedium2" defaultPivotStyle="PivotStyleLight16"/>
  <colors>
    <mruColors>
      <color rgb="FF00FFFF"/>
      <color rgb="FFFF6699"/>
      <color rgb="FFCCCCFF"/>
      <color rgb="FF66FF66"/>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8.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externalLink" Target="externalLinks/externalLink6.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externalLink" Target="externalLinks/externalLink9.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externalLink" Target="externalLinks/externalLink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hesabdari%20modiriat\Files-88\Shokohi\Sorat%20mali%20%2088.12.29\&#1589;&#1608;&#1585;&#1578;%20&#1605;&#1575;&#1604;&#1740;%20&#1602;&#1608;&#1740;%20&#1575;&#1606;&#1583;&#1575;&#1605;%208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s\Hesabras\&#1589;&#1608;&#1585;&#1578;%20&#1605;&#1575;&#1604;&#1740;%20&#1705;&#1585;&#1605;&#1575;&#1606;&#1588;&#1575;&#1607;%20&#1587;&#1575;&#1604;%20%201398-%2009.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C-04\PC04%20on%20NET\PC04%20on%20NET\&#1578;&#1593;&#1575;&#1608;&#1606;&#1740;%20&#1605;&#1607;&#1585;%2013\91\&#1589;&#1608;&#1585;&#1578;%20&#1605;&#1575;&#1604;&#1740;\&#1606;&#1607;&#1575;&#1740;&#174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lectron14\&#1583;&#1575;&#1585;&#1575;&#1574;&#1740;&#1607;&#1575;\COST%20ACC\&#1576;&#1607;&#1575;&#1740;%20&#1578;&#1605;&#1575;&#1605;%20&#1588;&#1583;&#1607;%20%20&#1588;&#1588;%20&#1605;&#1575;&#1607;&#1607;\cost%20BASE--1-2\AX-85_PLAN-old%2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AUDIT\&#1601;&#1587;&#1601;&#1575;&#1578;%2091\&#1605;&#1575;&#1604;&#1740;%2091\folder%20kari\&#1587;&#1575;&#1740;&#1662;&#1575;%20&#1578;&#1576;&#1585;&#1740;&#1586;%201390\&#1581;&#1587;&#1575;&#1576;&#1585;&#1587;\90-12-2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72.20.60.61\&#1581;&#1587;&#1575;&#1576;&#1585;&#1587;&#1740;-98\Users\asg\Downloads\folder%20kari\&#1587;&#1575;&#1740;&#1662;&#1575;%20&#1578;&#1576;&#1585;&#1740;&#1586;%201390\&#1581;&#1587;&#1575;&#1576;&#1585;&#1587;\90-12-2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work\&#1575;&#1580;&#1605;&#1575;&#1604;&#1740;90\&#1587;&#1575;&#1740;&#1662;&#1575;%20&#1578;&#1576;&#1585;&#1740;&#1586;%201390\&#1581;&#1587;&#1575;&#1576;&#1585;&#1587;\90-12-2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work\&#1575;&#1580;&#1605;&#1575;&#1604;&#1740;90\&#1587;&#1575;&#1740;&#1662;&#1575;%20&#1578;&#1576;&#1585;&#1740;&#1586;%201390\&#1581;&#1587;&#1575;&#1576;&#1585;&#1587;\90-12-2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160;\&#1662;&#1575;&#1740;&#1608;&#1585;%20&#1575;&#1606;&#1583;&#1740;&#1588;%201399.12.30\&#1589;&#1608;&#1585;&#1578;&#1607;&#1575;&#1740;%20&#1605;&#1575;&#1604;&#1740;%20&#1662;&#1575;&#1740;&#1608;&#1585;%20&#1575;&#1606;&#1583;&#1740;&#1588;%2099.12.3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Hesabras\Adish\&#1589;&#1608;&#1585;&#1578;%20&#1607;&#1575;&#1740;%20&#1605;&#1575;&#1604;&#1740;%20&#1587;&#1575;&#1604;%201399\&#1589;&#1608;&#1585;&#1578;&#1607;&#1575;&#1740;%20&#1605;&#1575;&#1604;&#1740;%20&#1570;&#1583;&#1740;&#1588;%201399.12.30-140004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گردش"/>
      <sheetName val="ترازنامه"/>
      <sheetName val="سود و زیان "/>
      <sheetName val="جریان وجه نقد"/>
      <sheetName val="4.4-1"/>
      <sheetName val="4-2"/>
      <sheetName val="6,6-1"/>
      <sheetName val="6-2"/>
      <sheetName val="7,7-1,7-2"/>
      <sheetName val="7-3,8"/>
      <sheetName val="9.9-1"/>
      <sheetName val="9-2,9-3"/>
      <sheetName val="9-4"/>
      <sheetName val="10"/>
      <sheetName val="10-1 "/>
      <sheetName val="10-9"/>
      <sheetName val="11"/>
      <sheetName val="12"/>
      <sheetName val="13"/>
      <sheetName val="14"/>
      <sheetName val="14-3"/>
      <sheetName val="14-4,15"/>
      <sheetName val="16"/>
      <sheetName val="17"/>
      <sheetName val="18,19,20"/>
      <sheetName val="22"/>
      <sheetName val="22-6"/>
      <sheetName val="23"/>
      <sheetName val="23-1-1"/>
      <sheetName val="23-2"/>
      <sheetName val="24"/>
      <sheetName val="25,26,27"/>
      <sheetName val="28"/>
      <sheetName val="28-1"/>
      <sheetName val="29"/>
      <sheetName val="30,31"/>
      <sheetName val="34-35"/>
    </sheetNames>
    <sheetDataSet>
      <sheetData sheetId="0" refreshError="1"/>
      <sheetData sheetId="1" refreshError="1"/>
      <sheetData sheetId="2" refreshError="1">
        <row r="13">
          <cell r="C13">
            <v>60463418277.75</v>
          </cell>
        </row>
        <row r="14">
          <cell r="E14">
            <v>-5476107593</v>
          </cell>
        </row>
        <row r="18">
          <cell r="C18">
            <v>-4184138141</v>
          </cell>
        </row>
        <row r="19">
          <cell r="C19">
            <v>-9615789765</v>
          </cell>
        </row>
        <row r="28">
          <cell r="E28">
            <v>0</v>
          </cell>
        </row>
        <row r="30">
          <cell r="E30">
            <v>-30000000000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سربرگ"/>
      <sheetName val="1"/>
      <sheetName val="جامع"/>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s>
    <sheetDataSet>
      <sheetData sheetId="0"/>
      <sheetData sheetId="1"/>
      <sheetData sheetId="2"/>
      <sheetData sheetId="3"/>
      <sheetData sheetId="4"/>
      <sheetData sheetId="5"/>
      <sheetData sheetId="6"/>
      <sheetData sheetId="7">
        <row r="2">
          <cell r="A2" t="str">
            <v xml:space="preserve">یادداشت های توضیحی صورت های مالی </v>
          </cell>
          <cell r="B2"/>
          <cell r="C2"/>
          <cell r="D2"/>
          <cell r="E2"/>
          <cell r="F2"/>
          <cell r="G2"/>
          <cell r="H2"/>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عناوين"/>
      <sheetName val="سربرگ"/>
      <sheetName val="فهرست"/>
      <sheetName val="ترازنامه"/>
      <sheetName val="صورت گردش وجوه نقد"/>
      <sheetName val="تاريخچه فعاليت "/>
      <sheetName val="یادداشت "/>
      <sheetName val=" دارايي ها ي ثابت مشهود "/>
      <sheetName val="کاربرگ صورت جریان"/>
      <sheetName val="Sheet1"/>
    </sheetNames>
    <sheetDataSet>
      <sheetData sheetId="0">
        <row r="2">
          <cell r="B2" t="str">
            <v>1390/12/29</v>
          </cell>
        </row>
        <row r="3">
          <cell r="B3" t="str">
            <v>1391/12/30</v>
          </cell>
        </row>
      </sheetData>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1"/>
      <sheetName val="102"/>
      <sheetName val="102_1"/>
      <sheetName val="104"/>
      <sheetName val="PERSONEL"/>
      <sheetName val="SARBAR"/>
      <sheetName val="تفكيك هزينه هاي ثابت و متغیر"/>
      <sheetName val="كاركرد 9 ماهه"/>
      <sheetName val="نرخ جذب"/>
      <sheetName val="نرخ فورج خريداري شده "/>
      <sheetName val="1"/>
      <sheetName val="2"/>
      <sheetName val="3"/>
      <sheetName val="4"/>
      <sheetName val="5"/>
      <sheetName val="6"/>
      <sheetName val="7"/>
      <sheetName val="8"/>
      <sheetName val="9"/>
      <sheetName val="10"/>
      <sheetName val="11"/>
      <sheetName val="هزينه هاي اداري و تشكيلاتي"/>
      <sheetName val="نرخ بهاي تمام شده"/>
      <sheetName val="قيمت تمام شده ماهانه"/>
      <sheetName val="INCOME"/>
      <sheetName val="سود و زيان بتفكيك محصو لات "/>
      <sheetName val="وصول وجه فروش "/>
      <sheetName val="پرداخت بهاي مواد"/>
      <sheetName val="TAFKIK SARBAR"/>
      <sheetName val="TAFKIK DASTMOZD"/>
      <sheetName val="پيش دريافت و برگشت سپرده"/>
      <sheetName val="بودجه دارائيهاي ثابت مورد نياز"/>
      <sheetName val="وامهاي در يافتي"/>
      <sheetName val="بودجه نقدي"/>
      <sheetName val="12"/>
      <sheetName val="13"/>
      <sheetName val="14"/>
      <sheetName val="15"/>
      <sheetName val="16"/>
      <sheetName val="17"/>
      <sheetName val="18"/>
      <sheetName val="19"/>
      <sheetName val="109"/>
      <sheetName val="فهرس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3">
          <cell r="A3">
            <v>10000000</v>
          </cell>
        </row>
      </sheetData>
      <sheetData sheetId="25" refreshError="1"/>
      <sheetData sheetId="26" refreshError="1"/>
      <sheetData sheetId="27" refreshError="1"/>
      <sheetData sheetId="28" refreshError="1"/>
      <sheetData sheetId="29" refreshError="1"/>
      <sheetData sheetId="30" refreshError="1"/>
      <sheetData sheetId="31"/>
      <sheetData sheetId="32"/>
      <sheetData sheetId="33" refreshError="1"/>
      <sheetData sheetId="34"/>
      <sheetData sheetId="35"/>
      <sheetData sheetId="36"/>
      <sheetData sheetId="37"/>
      <sheetData sheetId="38"/>
      <sheetData sheetId="39"/>
      <sheetData sheetId="40"/>
      <sheetData sheetId="41" refreshError="1"/>
      <sheetData sheetId="42"/>
      <sheetData sheetId="4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3">
          <cell r="K3">
            <v>2861056970</v>
          </cell>
          <cell r="L3">
            <v>0</v>
          </cell>
          <cell r="M3">
            <v>4101</v>
          </cell>
        </row>
        <row r="4">
          <cell r="K4">
            <v>2220541035</v>
          </cell>
          <cell r="L4">
            <v>0</v>
          </cell>
          <cell r="M4">
            <v>4102</v>
          </cell>
        </row>
        <row r="5">
          <cell r="K5">
            <v>769713796</v>
          </cell>
          <cell r="L5">
            <v>0</v>
          </cell>
          <cell r="M5">
            <v>4103</v>
          </cell>
        </row>
        <row r="6">
          <cell r="K6">
            <v>30657220</v>
          </cell>
          <cell r="L6">
            <v>0</v>
          </cell>
          <cell r="M6">
            <v>4101</v>
          </cell>
        </row>
        <row r="7">
          <cell r="K7">
            <v>23749190</v>
          </cell>
          <cell r="L7">
            <v>0</v>
          </cell>
          <cell r="M7">
            <v>4104</v>
          </cell>
        </row>
        <row r="8">
          <cell r="K8">
            <v>3661482</v>
          </cell>
          <cell r="L8">
            <v>0</v>
          </cell>
          <cell r="M8">
            <v>4105</v>
          </cell>
        </row>
        <row r="9">
          <cell r="K9">
            <v>884347</v>
          </cell>
          <cell r="L9">
            <v>0</v>
          </cell>
          <cell r="M9">
            <v>4104</v>
          </cell>
        </row>
        <row r="10">
          <cell r="K10">
            <v>866663</v>
          </cell>
          <cell r="L10">
            <v>0</v>
          </cell>
          <cell r="M10">
            <v>4106</v>
          </cell>
        </row>
        <row r="11">
          <cell r="K11">
            <v>0</v>
          </cell>
          <cell r="L11">
            <v>1522444465</v>
          </cell>
          <cell r="M11">
            <v>4102</v>
          </cell>
        </row>
        <row r="12">
          <cell r="K12">
            <v>0</v>
          </cell>
          <cell r="L12">
            <v>728034429</v>
          </cell>
          <cell r="M12">
            <v>4103</v>
          </cell>
        </row>
        <row r="13">
          <cell r="K13">
            <v>88489638863</v>
          </cell>
          <cell r="L13">
            <v>0</v>
          </cell>
          <cell r="M13">
            <v>5100</v>
          </cell>
        </row>
        <row r="14">
          <cell r="K14">
            <v>1107000235</v>
          </cell>
          <cell r="L14">
            <v>0</v>
          </cell>
          <cell r="M14">
            <v>5109</v>
          </cell>
        </row>
        <row r="15">
          <cell r="K15">
            <v>840242201</v>
          </cell>
          <cell r="L15">
            <v>0</v>
          </cell>
          <cell r="M15">
            <v>5103</v>
          </cell>
        </row>
        <row r="16">
          <cell r="K16">
            <v>83778720</v>
          </cell>
          <cell r="L16">
            <v>0</v>
          </cell>
          <cell r="M16">
            <v>5102</v>
          </cell>
        </row>
        <row r="17">
          <cell r="K17">
            <v>657317840</v>
          </cell>
          <cell r="L17">
            <v>0</v>
          </cell>
          <cell r="M17">
            <v>5501</v>
          </cell>
        </row>
        <row r="18">
          <cell r="K18">
            <v>508524800</v>
          </cell>
          <cell r="L18">
            <v>0</v>
          </cell>
          <cell r="M18">
            <v>5502</v>
          </cell>
        </row>
        <row r="19">
          <cell r="K19">
            <v>349751005</v>
          </cell>
          <cell r="L19">
            <v>0</v>
          </cell>
          <cell r="M19">
            <v>5503</v>
          </cell>
        </row>
        <row r="20">
          <cell r="K20">
            <v>346920400</v>
          </cell>
          <cell r="L20">
            <v>0</v>
          </cell>
          <cell r="M20">
            <v>5504</v>
          </cell>
        </row>
        <row r="21">
          <cell r="K21">
            <v>240316128</v>
          </cell>
          <cell r="L21">
            <v>0</v>
          </cell>
          <cell r="M21">
            <v>5505</v>
          </cell>
        </row>
        <row r="22">
          <cell r="K22">
            <v>159982040</v>
          </cell>
          <cell r="L22">
            <v>0</v>
          </cell>
          <cell r="M22">
            <v>5506</v>
          </cell>
        </row>
        <row r="23">
          <cell r="K23">
            <v>153710999</v>
          </cell>
          <cell r="L23">
            <v>0</v>
          </cell>
          <cell r="M23">
            <v>5507</v>
          </cell>
        </row>
        <row r="24">
          <cell r="K24">
            <v>150759928</v>
          </cell>
          <cell r="L24">
            <v>0</v>
          </cell>
          <cell r="M24">
            <v>5508</v>
          </cell>
        </row>
        <row r="25">
          <cell r="K25">
            <v>126467700</v>
          </cell>
          <cell r="L25">
            <v>0</v>
          </cell>
          <cell r="M25">
            <v>5509</v>
          </cell>
        </row>
        <row r="26">
          <cell r="K26">
            <v>115300000</v>
          </cell>
          <cell r="L26">
            <v>0</v>
          </cell>
          <cell r="M26">
            <v>5510</v>
          </cell>
        </row>
        <row r="27">
          <cell r="K27">
            <v>58909612</v>
          </cell>
          <cell r="L27">
            <v>0</v>
          </cell>
          <cell r="M27">
            <v>5511</v>
          </cell>
        </row>
        <row r="28">
          <cell r="K28">
            <v>42090609</v>
          </cell>
          <cell r="L28">
            <v>0</v>
          </cell>
          <cell r="M28">
            <v>5500</v>
          </cell>
        </row>
        <row r="29">
          <cell r="K29">
            <v>35935000</v>
          </cell>
          <cell r="L29">
            <v>0</v>
          </cell>
          <cell r="M29">
            <v>5500</v>
          </cell>
        </row>
        <row r="30">
          <cell r="K30">
            <v>34359563</v>
          </cell>
          <cell r="L30">
            <v>0</v>
          </cell>
          <cell r="M30">
            <v>5500</v>
          </cell>
        </row>
        <row r="31">
          <cell r="K31">
            <v>31953168</v>
          </cell>
          <cell r="L31">
            <v>0</v>
          </cell>
          <cell r="M31">
            <v>5500</v>
          </cell>
        </row>
        <row r="32">
          <cell r="K32">
            <v>21281680</v>
          </cell>
          <cell r="L32">
            <v>0</v>
          </cell>
          <cell r="M32">
            <v>5500</v>
          </cell>
        </row>
        <row r="33">
          <cell r="K33">
            <v>17757620</v>
          </cell>
          <cell r="L33">
            <v>0</v>
          </cell>
          <cell r="M33">
            <v>5500</v>
          </cell>
        </row>
        <row r="34">
          <cell r="K34">
            <v>10983400</v>
          </cell>
          <cell r="L34">
            <v>0</v>
          </cell>
          <cell r="M34">
            <v>5500</v>
          </cell>
        </row>
        <row r="35">
          <cell r="K35">
            <v>10240360</v>
          </cell>
          <cell r="L35">
            <v>0</v>
          </cell>
          <cell r="M35">
            <v>5500</v>
          </cell>
        </row>
        <row r="36">
          <cell r="K36">
            <v>9147497</v>
          </cell>
          <cell r="L36">
            <v>0</v>
          </cell>
          <cell r="M36">
            <v>5500</v>
          </cell>
        </row>
        <row r="37">
          <cell r="K37">
            <v>8855000</v>
          </cell>
          <cell r="L37">
            <v>0</v>
          </cell>
          <cell r="M37">
            <v>5500</v>
          </cell>
        </row>
        <row r="38">
          <cell r="K38">
            <v>7930832</v>
          </cell>
          <cell r="L38">
            <v>0</v>
          </cell>
          <cell r="M38">
            <v>5500</v>
          </cell>
        </row>
        <row r="39">
          <cell r="K39">
            <v>7413400</v>
          </cell>
          <cell r="L39">
            <v>0</v>
          </cell>
          <cell r="M39">
            <v>5500</v>
          </cell>
        </row>
        <row r="40">
          <cell r="K40">
            <v>7116928</v>
          </cell>
          <cell r="L40">
            <v>0</v>
          </cell>
          <cell r="M40">
            <v>5500</v>
          </cell>
        </row>
        <row r="41">
          <cell r="K41">
            <v>4627584</v>
          </cell>
          <cell r="L41">
            <v>0</v>
          </cell>
          <cell r="M41">
            <v>5500</v>
          </cell>
        </row>
        <row r="42">
          <cell r="K42">
            <v>2426168</v>
          </cell>
          <cell r="L42">
            <v>0</v>
          </cell>
          <cell r="M42">
            <v>5500</v>
          </cell>
        </row>
        <row r="43">
          <cell r="K43">
            <v>2379690</v>
          </cell>
          <cell r="L43">
            <v>0</v>
          </cell>
          <cell r="M43">
            <v>5500</v>
          </cell>
        </row>
        <row r="44">
          <cell r="K44">
            <v>1484020</v>
          </cell>
          <cell r="L44">
            <v>0</v>
          </cell>
          <cell r="M44">
            <v>5500</v>
          </cell>
        </row>
        <row r="45">
          <cell r="K45">
            <v>1374750</v>
          </cell>
          <cell r="L45">
            <v>0</v>
          </cell>
          <cell r="M45">
            <v>5500</v>
          </cell>
        </row>
        <row r="46">
          <cell r="K46">
            <v>1178528</v>
          </cell>
          <cell r="L46">
            <v>0</v>
          </cell>
          <cell r="M46">
            <v>5500</v>
          </cell>
        </row>
        <row r="47">
          <cell r="K47">
            <v>1013000</v>
          </cell>
          <cell r="L47">
            <v>0</v>
          </cell>
          <cell r="M47">
            <v>5500</v>
          </cell>
        </row>
        <row r="48">
          <cell r="K48">
            <v>937300</v>
          </cell>
          <cell r="L48">
            <v>0</v>
          </cell>
          <cell r="M48">
            <v>5500</v>
          </cell>
        </row>
        <row r="49">
          <cell r="K49">
            <v>754800</v>
          </cell>
          <cell r="L49">
            <v>0</v>
          </cell>
          <cell r="M49">
            <v>5500</v>
          </cell>
        </row>
        <row r="50">
          <cell r="K50">
            <v>709872</v>
          </cell>
          <cell r="L50">
            <v>0</v>
          </cell>
          <cell r="M50">
            <v>5500</v>
          </cell>
        </row>
        <row r="51">
          <cell r="K51">
            <v>458328</v>
          </cell>
          <cell r="L51">
            <v>0</v>
          </cell>
          <cell r="M51">
            <v>5500</v>
          </cell>
        </row>
        <row r="52">
          <cell r="K52">
            <v>425880</v>
          </cell>
          <cell r="L52">
            <v>0</v>
          </cell>
          <cell r="M52">
            <v>5500</v>
          </cell>
        </row>
        <row r="53">
          <cell r="K53">
            <v>412492</v>
          </cell>
          <cell r="L53">
            <v>0</v>
          </cell>
          <cell r="M53">
            <v>5500</v>
          </cell>
        </row>
        <row r="54">
          <cell r="K54">
            <v>60000</v>
          </cell>
          <cell r="L54">
            <v>0</v>
          </cell>
          <cell r="M54">
            <v>5500</v>
          </cell>
        </row>
        <row r="55">
          <cell r="K55">
            <v>18200000</v>
          </cell>
          <cell r="L55">
            <v>0</v>
          </cell>
          <cell r="M55">
            <v>5500</v>
          </cell>
        </row>
        <row r="56">
          <cell r="K56">
            <v>33900000</v>
          </cell>
          <cell r="L56">
            <v>0</v>
          </cell>
          <cell r="M56">
            <v>6100</v>
          </cell>
        </row>
        <row r="57">
          <cell r="K57">
            <v>6770000</v>
          </cell>
          <cell r="L57">
            <v>0</v>
          </cell>
          <cell r="M57">
            <v>6100</v>
          </cell>
        </row>
        <row r="58">
          <cell r="K58">
            <v>6194908</v>
          </cell>
          <cell r="L58">
            <v>0</v>
          </cell>
          <cell r="M58">
            <v>6100</v>
          </cell>
        </row>
        <row r="59">
          <cell r="K59">
            <v>5300000</v>
          </cell>
          <cell r="L59">
            <v>0</v>
          </cell>
          <cell r="M59">
            <v>6100</v>
          </cell>
        </row>
        <row r="60">
          <cell r="K60">
            <v>4000000</v>
          </cell>
          <cell r="L60">
            <v>0</v>
          </cell>
          <cell r="M60">
            <v>6100</v>
          </cell>
        </row>
        <row r="61">
          <cell r="K61">
            <v>4000000</v>
          </cell>
          <cell r="L61">
            <v>0</v>
          </cell>
          <cell r="M61">
            <v>6100</v>
          </cell>
        </row>
        <row r="62">
          <cell r="K62">
            <v>3841670</v>
          </cell>
          <cell r="L62">
            <v>0</v>
          </cell>
          <cell r="M62">
            <v>6100</v>
          </cell>
        </row>
        <row r="63">
          <cell r="K63">
            <v>3500000</v>
          </cell>
          <cell r="L63">
            <v>0</v>
          </cell>
          <cell r="M63">
            <v>6100</v>
          </cell>
        </row>
        <row r="64">
          <cell r="K64">
            <v>3391607</v>
          </cell>
          <cell r="L64">
            <v>0</v>
          </cell>
          <cell r="M64">
            <v>6100</v>
          </cell>
        </row>
        <row r="65">
          <cell r="K65">
            <v>3102215</v>
          </cell>
          <cell r="L65">
            <v>0</v>
          </cell>
          <cell r="M65">
            <v>6100</v>
          </cell>
        </row>
        <row r="66">
          <cell r="K66">
            <v>3000000</v>
          </cell>
          <cell r="L66">
            <v>0</v>
          </cell>
          <cell r="M66">
            <v>6100</v>
          </cell>
        </row>
        <row r="67">
          <cell r="K67">
            <v>3000000</v>
          </cell>
          <cell r="L67">
            <v>0</v>
          </cell>
          <cell r="M67">
            <v>6100</v>
          </cell>
        </row>
        <row r="68">
          <cell r="K68">
            <v>2700000</v>
          </cell>
          <cell r="L68">
            <v>0</v>
          </cell>
          <cell r="M68">
            <v>6100</v>
          </cell>
        </row>
        <row r="69">
          <cell r="K69">
            <v>2500000</v>
          </cell>
          <cell r="L69">
            <v>0</v>
          </cell>
          <cell r="M69">
            <v>6100</v>
          </cell>
        </row>
        <row r="70">
          <cell r="K70">
            <v>2400000</v>
          </cell>
          <cell r="L70">
            <v>0</v>
          </cell>
          <cell r="M70">
            <v>6100</v>
          </cell>
        </row>
        <row r="71">
          <cell r="K71">
            <v>2300000</v>
          </cell>
          <cell r="L71">
            <v>0</v>
          </cell>
          <cell r="M71">
            <v>6100</v>
          </cell>
        </row>
        <row r="72">
          <cell r="K72">
            <v>2300000</v>
          </cell>
          <cell r="L72">
            <v>0</v>
          </cell>
          <cell r="M72">
            <v>6100</v>
          </cell>
        </row>
        <row r="73">
          <cell r="K73">
            <v>2300000</v>
          </cell>
          <cell r="L73">
            <v>0</v>
          </cell>
          <cell r="M73">
            <v>6100</v>
          </cell>
        </row>
        <row r="74">
          <cell r="K74">
            <v>2300000</v>
          </cell>
          <cell r="L74">
            <v>0</v>
          </cell>
          <cell r="M74">
            <v>6100</v>
          </cell>
        </row>
        <row r="75">
          <cell r="K75">
            <v>2232671</v>
          </cell>
          <cell r="L75">
            <v>0</v>
          </cell>
          <cell r="M75">
            <v>6100</v>
          </cell>
        </row>
        <row r="76">
          <cell r="K76">
            <v>2200000</v>
          </cell>
          <cell r="L76">
            <v>0</v>
          </cell>
          <cell r="M76">
            <v>6100</v>
          </cell>
        </row>
        <row r="77">
          <cell r="K77">
            <v>2200000</v>
          </cell>
          <cell r="L77">
            <v>0</v>
          </cell>
          <cell r="M77">
            <v>6100</v>
          </cell>
        </row>
        <row r="78">
          <cell r="K78">
            <v>2065192</v>
          </cell>
          <cell r="L78">
            <v>0</v>
          </cell>
          <cell r="M78">
            <v>6100</v>
          </cell>
        </row>
        <row r="79">
          <cell r="K79">
            <v>2003960</v>
          </cell>
          <cell r="L79">
            <v>0</v>
          </cell>
          <cell r="M79">
            <v>6100</v>
          </cell>
        </row>
        <row r="80">
          <cell r="K80">
            <v>2000000</v>
          </cell>
          <cell r="L80">
            <v>0</v>
          </cell>
          <cell r="M80">
            <v>6100</v>
          </cell>
        </row>
        <row r="81">
          <cell r="K81">
            <v>2000000</v>
          </cell>
          <cell r="L81">
            <v>0</v>
          </cell>
          <cell r="M81">
            <v>6100</v>
          </cell>
        </row>
        <row r="82">
          <cell r="K82">
            <v>2000000</v>
          </cell>
          <cell r="L82">
            <v>0</v>
          </cell>
          <cell r="M82">
            <v>6100</v>
          </cell>
        </row>
        <row r="83">
          <cell r="K83">
            <v>2000000</v>
          </cell>
          <cell r="L83">
            <v>0</v>
          </cell>
          <cell r="M83">
            <v>6100</v>
          </cell>
        </row>
        <row r="84">
          <cell r="K84">
            <v>2000000</v>
          </cell>
          <cell r="L84">
            <v>0</v>
          </cell>
          <cell r="M84">
            <v>6100</v>
          </cell>
        </row>
        <row r="85">
          <cell r="K85">
            <v>2000000</v>
          </cell>
          <cell r="L85">
            <v>0</v>
          </cell>
          <cell r="M85">
            <v>6100</v>
          </cell>
        </row>
        <row r="86">
          <cell r="K86">
            <v>2000000</v>
          </cell>
          <cell r="L86">
            <v>0</v>
          </cell>
          <cell r="M86">
            <v>6100</v>
          </cell>
        </row>
        <row r="87">
          <cell r="K87">
            <v>2000000</v>
          </cell>
          <cell r="L87">
            <v>0</v>
          </cell>
          <cell r="M87">
            <v>6100</v>
          </cell>
        </row>
        <row r="88">
          <cell r="K88">
            <v>2000000</v>
          </cell>
          <cell r="L88">
            <v>0</v>
          </cell>
          <cell r="M88">
            <v>6100</v>
          </cell>
        </row>
        <row r="89">
          <cell r="K89">
            <v>2000000</v>
          </cell>
          <cell r="L89">
            <v>0</v>
          </cell>
          <cell r="M89">
            <v>6100</v>
          </cell>
        </row>
        <row r="90">
          <cell r="K90">
            <v>2000000</v>
          </cell>
          <cell r="L90">
            <v>0</v>
          </cell>
          <cell r="M90">
            <v>6100</v>
          </cell>
        </row>
        <row r="91">
          <cell r="K91">
            <v>2000000</v>
          </cell>
          <cell r="L91">
            <v>0</v>
          </cell>
          <cell r="M91">
            <v>6100</v>
          </cell>
        </row>
        <row r="92">
          <cell r="K92">
            <v>2000000</v>
          </cell>
          <cell r="L92">
            <v>0</v>
          </cell>
          <cell r="M92">
            <v>6100</v>
          </cell>
        </row>
        <row r="93">
          <cell r="K93">
            <v>2000000</v>
          </cell>
          <cell r="L93">
            <v>0</v>
          </cell>
          <cell r="M93">
            <v>6100</v>
          </cell>
        </row>
        <row r="94">
          <cell r="K94">
            <v>2000000</v>
          </cell>
          <cell r="L94">
            <v>0</v>
          </cell>
          <cell r="M94">
            <v>6100</v>
          </cell>
        </row>
        <row r="95">
          <cell r="K95">
            <v>2000000</v>
          </cell>
          <cell r="L95">
            <v>0</v>
          </cell>
          <cell r="M95">
            <v>6100</v>
          </cell>
        </row>
        <row r="96">
          <cell r="K96">
            <v>2000000</v>
          </cell>
          <cell r="L96">
            <v>0</v>
          </cell>
          <cell r="M96">
            <v>6100</v>
          </cell>
        </row>
        <row r="97">
          <cell r="K97">
            <v>2000000</v>
          </cell>
          <cell r="L97">
            <v>0</v>
          </cell>
          <cell r="M97">
            <v>6100</v>
          </cell>
        </row>
        <row r="98">
          <cell r="K98">
            <v>2000000</v>
          </cell>
          <cell r="L98">
            <v>0</v>
          </cell>
          <cell r="M98">
            <v>6100</v>
          </cell>
        </row>
        <row r="99">
          <cell r="K99">
            <v>2000000</v>
          </cell>
          <cell r="L99">
            <v>0</v>
          </cell>
          <cell r="M99">
            <v>6100</v>
          </cell>
        </row>
        <row r="100">
          <cell r="K100">
            <v>2000000</v>
          </cell>
          <cell r="L100">
            <v>0</v>
          </cell>
          <cell r="M100">
            <v>6100</v>
          </cell>
        </row>
        <row r="101">
          <cell r="K101">
            <v>2000000</v>
          </cell>
          <cell r="L101">
            <v>0</v>
          </cell>
          <cell r="M101">
            <v>6100</v>
          </cell>
        </row>
        <row r="102">
          <cell r="K102">
            <v>2000000</v>
          </cell>
          <cell r="L102">
            <v>0</v>
          </cell>
          <cell r="M102">
            <v>6100</v>
          </cell>
        </row>
        <row r="103">
          <cell r="K103">
            <v>2000000</v>
          </cell>
          <cell r="L103">
            <v>0</v>
          </cell>
          <cell r="M103">
            <v>6100</v>
          </cell>
        </row>
        <row r="104">
          <cell r="K104">
            <v>2000000</v>
          </cell>
          <cell r="L104">
            <v>0</v>
          </cell>
          <cell r="M104">
            <v>6100</v>
          </cell>
        </row>
        <row r="105">
          <cell r="K105">
            <v>2000000</v>
          </cell>
          <cell r="L105">
            <v>0</v>
          </cell>
          <cell r="M105">
            <v>6100</v>
          </cell>
        </row>
        <row r="106">
          <cell r="K106">
            <v>2000000</v>
          </cell>
          <cell r="L106">
            <v>0</v>
          </cell>
          <cell r="M106">
            <v>6100</v>
          </cell>
        </row>
        <row r="107">
          <cell r="K107">
            <v>2000000</v>
          </cell>
          <cell r="L107">
            <v>0</v>
          </cell>
          <cell r="M107">
            <v>6100</v>
          </cell>
        </row>
        <row r="108">
          <cell r="K108">
            <v>2000000</v>
          </cell>
          <cell r="L108">
            <v>0</v>
          </cell>
          <cell r="M108">
            <v>6100</v>
          </cell>
        </row>
        <row r="109">
          <cell r="K109">
            <v>2000000</v>
          </cell>
          <cell r="L109">
            <v>0</v>
          </cell>
          <cell r="M109">
            <v>6100</v>
          </cell>
        </row>
        <row r="110">
          <cell r="K110">
            <v>2000000</v>
          </cell>
          <cell r="L110">
            <v>0</v>
          </cell>
          <cell r="M110">
            <v>6100</v>
          </cell>
        </row>
        <row r="111">
          <cell r="K111">
            <v>2000000</v>
          </cell>
          <cell r="L111">
            <v>0</v>
          </cell>
          <cell r="M111">
            <v>6100</v>
          </cell>
        </row>
        <row r="112">
          <cell r="K112">
            <v>2000000</v>
          </cell>
          <cell r="L112">
            <v>0</v>
          </cell>
          <cell r="M112">
            <v>6100</v>
          </cell>
        </row>
        <row r="113">
          <cell r="K113">
            <v>2000000</v>
          </cell>
          <cell r="L113">
            <v>0</v>
          </cell>
          <cell r="M113">
            <v>6100</v>
          </cell>
        </row>
        <row r="114">
          <cell r="K114">
            <v>2000000</v>
          </cell>
          <cell r="L114">
            <v>0</v>
          </cell>
          <cell r="M114">
            <v>6100</v>
          </cell>
        </row>
        <row r="115">
          <cell r="K115">
            <v>2000000</v>
          </cell>
          <cell r="L115">
            <v>0</v>
          </cell>
          <cell r="M115">
            <v>6100</v>
          </cell>
        </row>
        <row r="116">
          <cell r="K116">
            <v>2000000</v>
          </cell>
          <cell r="L116">
            <v>0</v>
          </cell>
          <cell r="M116">
            <v>6100</v>
          </cell>
        </row>
        <row r="117">
          <cell r="K117">
            <v>2000000</v>
          </cell>
          <cell r="L117">
            <v>0</v>
          </cell>
          <cell r="M117">
            <v>6100</v>
          </cell>
        </row>
        <row r="118">
          <cell r="K118">
            <v>2000000</v>
          </cell>
          <cell r="L118">
            <v>0</v>
          </cell>
          <cell r="M118">
            <v>6100</v>
          </cell>
        </row>
        <row r="119">
          <cell r="K119">
            <v>2000000</v>
          </cell>
          <cell r="L119">
            <v>0</v>
          </cell>
          <cell r="M119">
            <v>6100</v>
          </cell>
        </row>
        <row r="120">
          <cell r="K120">
            <v>2000000</v>
          </cell>
          <cell r="L120">
            <v>0</v>
          </cell>
          <cell r="M120">
            <v>6100</v>
          </cell>
        </row>
        <row r="121">
          <cell r="K121">
            <v>2000000</v>
          </cell>
          <cell r="L121">
            <v>0</v>
          </cell>
          <cell r="M121">
            <v>6100</v>
          </cell>
        </row>
        <row r="122">
          <cell r="K122">
            <v>2000000</v>
          </cell>
          <cell r="L122">
            <v>0</v>
          </cell>
          <cell r="M122">
            <v>6100</v>
          </cell>
        </row>
        <row r="123">
          <cell r="K123">
            <v>2000000</v>
          </cell>
          <cell r="L123">
            <v>0</v>
          </cell>
          <cell r="M123">
            <v>6100</v>
          </cell>
        </row>
        <row r="124">
          <cell r="K124">
            <v>2000000</v>
          </cell>
          <cell r="L124">
            <v>0</v>
          </cell>
          <cell r="M124">
            <v>6100</v>
          </cell>
        </row>
        <row r="125">
          <cell r="K125">
            <v>2000000</v>
          </cell>
          <cell r="L125">
            <v>0</v>
          </cell>
          <cell r="M125">
            <v>6100</v>
          </cell>
        </row>
        <row r="126">
          <cell r="K126">
            <v>2000000</v>
          </cell>
          <cell r="L126">
            <v>0</v>
          </cell>
          <cell r="M126">
            <v>6100</v>
          </cell>
        </row>
        <row r="127">
          <cell r="K127">
            <v>2000000</v>
          </cell>
          <cell r="L127">
            <v>0</v>
          </cell>
          <cell r="M127">
            <v>6100</v>
          </cell>
        </row>
        <row r="128">
          <cell r="K128">
            <v>2000000</v>
          </cell>
          <cell r="L128">
            <v>0</v>
          </cell>
          <cell r="M128">
            <v>6100</v>
          </cell>
        </row>
        <row r="129">
          <cell r="K129">
            <v>2000000</v>
          </cell>
          <cell r="L129">
            <v>0</v>
          </cell>
          <cell r="M129">
            <v>6100</v>
          </cell>
        </row>
        <row r="130">
          <cell r="K130">
            <v>2000000</v>
          </cell>
          <cell r="L130">
            <v>0</v>
          </cell>
          <cell r="M130">
            <v>6100</v>
          </cell>
        </row>
        <row r="131">
          <cell r="K131">
            <v>2000000</v>
          </cell>
          <cell r="L131">
            <v>0</v>
          </cell>
          <cell r="M131">
            <v>6100</v>
          </cell>
        </row>
        <row r="132">
          <cell r="K132">
            <v>2000000</v>
          </cell>
          <cell r="L132">
            <v>0</v>
          </cell>
          <cell r="M132">
            <v>6100</v>
          </cell>
        </row>
        <row r="133">
          <cell r="K133">
            <v>2000000</v>
          </cell>
          <cell r="L133">
            <v>0</v>
          </cell>
          <cell r="M133">
            <v>6100</v>
          </cell>
        </row>
        <row r="134">
          <cell r="K134">
            <v>1900000</v>
          </cell>
          <cell r="L134">
            <v>0</v>
          </cell>
          <cell r="M134">
            <v>6100</v>
          </cell>
        </row>
        <row r="135">
          <cell r="K135">
            <v>1900000</v>
          </cell>
          <cell r="L135">
            <v>0</v>
          </cell>
          <cell r="M135">
            <v>6100</v>
          </cell>
        </row>
        <row r="136">
          <cell r="K136">
            <v>1900000</v>
          </cell>
          <cell r="L136">
            <v>0</v>
          </cell>
          <cell r="M136">
            <v>6100</v>
          </cell>
        </row>
        <row r="137">
          <cell r="K137">
            <v>1900000</v>
          </cell>
          <cell r="L137">
            <v>0</v>
          </cell>
          <cell r="M137">
            <v>6100</v>
          </cell>
        </row>
        <row r="138">
          <cell r="K138">
            <v>1900000</v>
          </cell>
          <cell r="L138">
            <v>0</v>
          </cell>
          <cell r="M138">
            <v>6100</v>
          </cell>
        </row>
        <row r="139">
          <cell r="K139">
            <v>1900000</v>
          </cell>
          <cell r="L139">
            <v>0</v>
          </cell>
          <cell r="M139">
            <v>6100</v>
          </cell>
        </row>
        <row r="140">
          <cell r="K140">
            <v>1900000</v>
          </cell>
          <cell r="L140">
            <v>0</v>
          </cell>
          <cell r="M140">
            <v>6100</v>
          </cell>
        </row>
        <row r="141">
          <cell r="K141">
            <v>1900000</v>
          </cell>
          <cell r="L141">
            <v>0</v>
          </cell>
          <cell r="M141">
            <v>6100</v>
          </cell>
        </row>
        <row r="142">
          <cell r="K142">
            <v>1900000</v>
          </cell>
          <cell r="L142">
            <v>0</v>
          </cell>
          <cell r="M142">
            <v>6100</v>
          </cell>
        </row>
        <row r="143">
          <cell r="K143">
            <v>1900000</v>
          </cell>
          <cell r="L143">
            <v>0</v>
          </cell>
          <cell r="M143">
            <v>6100</v>
          </cell>
        </row>
        <row r="144">
          <cell r="K144">
            <v>1900000</v>
          </cell>
          <cell r="L144">
            <v>0</v>
          </cell>
          <cell r="M144">
            <v>6100</v>
          </cell>
        </row>
        <row r="145">
          <cell r="K145">
            <v>1900000</v>
          </cell>
          <cell r="L145">
            <v>0</v>
          </cell>
          <cell r="M145">
            <v>6100</v>
          </cell>
        </row>
        <row r="146">
          <cell r="K146">
            <v>1900000</v>
          </cell>
          <cell r="L146">
            <v>0</v>
          </cell>
          <cell r="M146">
            <v>6100</v>
          </cell>
        </row>
        <row r="147">
          <cell r="K147">
            <v>1900000</v>
          </cell>
          <cell r="L147">
            <v>0</v>
          </cell>
          <cell r="M147">
            <v>6100</v>
          </cell>
        </row>
        <row r="148">
          <cell r="K148">
            <v>1900000</v>
          </cell>
          <cell r="L148">
            <v>0</v>
          </cell>
          <cell r="M148">
            <v>6100</v>
          </cell>
        </row>
        <row r="149">
          <cell r="K149">
            <v>1900000</v>
          </cell>
          <cell r="L149">
            <v>0</v>
          </cell>
          <cell r="M149">
            <v>6100</v>
          </cell>
        </row>
        <row r="150">
          <cell r="K150">
            <v>1800000</v>
          </cell>
          <cell r="L150">
            <v>0</v>
          </cell>
          <cell r="M150">
            <v>6100</v>
          </cell>
        </row>
        <row r="151">
          <cell r="K151">
            <v>1800000</v>
          </cell>
          <cell r="L151">
            <v>0</v>
          </cell>
          <cell r="M151">
            <v>6100</v>
          </cell>
        </row>
        <row r="152">
          <cell r="K152">
            <v>1800000</v>
          </cell>
          <cell r="L152">
            <v>0</v>
          </cell>
          <cell r="M152">
            <v>6100</v>
          </cell>
        </row>
        <row r="153">
          <cell r="K153">
            <v>1800000</v>
          </cell>
          <cell r="L153">
            <v>0</v>
          </cell>
          <cell r="M153">
            <v>6100</v>
          </cell>
        </row>
        <row r="154">
          <cell r="K154">
            <v>1800000</v>
          </cell>
          <cell r="L154">
            <v>0</v>
          </cell>
          <cell r="M154">
            <v>6100</v>
          </cell>
        </row>
        <row r="155">
          <cell r="K155">
            <v>1800000</v>
          </cell>
          <cell r="L155">
            <v>0</v>
          </cell>
          <cell r="M155">
            <v>6100</v>
          </cell>
        </row>
        <row r="156">
          <cell r="K156">
            <v>1800000</v>
          </cell>
          <cell r="L156">
            <v>0</v>
          </cell>
          <cell r="M156">
            <v>6100</v>
          </cell>
        </row>
        <row r="157">
          <cell r="K157">
            <v>1800000</v>
          </cell>
          <cell r="L157">
            <v>0</v>
          </cell>
          <cell r="M157">
            <v>6100</v>
          </cell>
        </row>
        <row r="158">
          <cell r="K158">
            <v>1800000</v>
          </cell>
          <cell r="L158">
            <v>0</v>
          </cell>
          <cell r="M158">
            <v>6100</v>
          </cell>
        </row>
        <row r="159">
          <cell r="K159">
            <v>1800000</v>
          </cell>
          <cell r="L159">
            <v>0</v>
          </cell>
          <cell r="M159">
            <v>6100</v>
          </cell>
        </row>
        <row r="160">
          <cell r="K160">
            <v>1800000</v>
          </cell>
          <cell r="L160">
            <v>0</v>
          </cell>
          <cell r="M160">
            <v>6100</v>
          </cell>
        </row>
        <row r="161">
          <cell r="K161">
            <v>1800000</v>
          </cell>
          <cell r="L161">
            <v>0</v>
          </cell>
          <cell r="M161">
            <v>6100</v>
          </cell>
        </row>
        <row r="162">
          <cell r="K162">
            <v>1800000</v>
          </cell>
          <cell r="L162">
            <v>0</v>
          </cell>
          <cell r="M162">
            <v>6100</v>
          </cell>
        </row>
        <row r="163">
          <cell r="K163">
            <v>1800000</v>
          </cell>
          <cell r="L163">
            <v>0</v>
          </cell>
          <cell r="M163">
            <v>6100</v>
          </cell>
        </row>
        <row r="164">
          <cell r="K164">
            <v>1800000</v>
          </cell>
          <cell r="L164">
            <v>0</v>
          </cell>
          <cell r="M164">
            <v>6100</v>
          </cell>
        </row>
        <row r="165">
          <cell r="K165">
            <v>1800000</v>
          </cell>
          <cell r="L165">
            <v>0</v>
          </cell>
          <cell r="M165">
            <v>6100</v>
          </cell>
        </row>
        <row r="166">
          <cell r="K166">
            <v>1800000</v>
          </cell>
          <cell r="L166">
            <v>0</v>
          </cell>
          <cell r="M166">
            <v>6100</v>
          </cell>
        </row>
        <row r="167">
          <cell r="K167">
            <v>1800000</v>
          </cell>
          <cell r="L167">
            <v>0</v>
          </cell>
          <cell r="M167">
            <v>6100</v>
          </cell>
        </row>
        <row r="168">
          <cell r="K168">
            <v>1800000</v>
          </cell>
          <cell r="L168">
            <v>0</v>
          </cell>
          <cell r="M168">
            <v>6100</v>
          </cell>
        </row>
        <row r="169">
          <cell r="K169">
            <v>1700000</v>
          </cell>
          <cell r="L169">
            <v>0</v>
          </cell>
          <cell r="M169">
            <v>6100</v>
          </cell>
        </row>
        <row r="170">
          <cell r="K170">
            <v>1700000</v>
          </cell>
          <cell r="L170">
            <v>0</v>
          </cell>
          <cell r="M170">
            <v>6100</v>
          </cell>
        </row>
        <row r="171">
          <cell r="K171">
            <v>1700000</v>
          </cell>
          <cell r="L171">
            <v>0</v>
          </cell>
          <cell r="M171">
            <v>6100</v>
          </cell>
        </row>
        <row r="172">
          <cell r="K172">
            <v>1700000</v>
          </cell>
          <cell r="L172">
            <v>0</v>
          </cell>
          <cell r="M172">
            <v>6100</v>
          </cell>
        </row>
        <row r="173">
          <cell r="K173">
            <v>1700000</v>
          </cell>
          <cell r="L173">
            <v>0</v>
          </cell>
          <cell r="M173">
            <v>6100</v>
          </cell>
        </row>
        <row r="174">
          <cell r="K174">
            <v>1700000</v>
          </cell>
          <cell r="L174">
            <v>0</v>
          </cell>
          <cell r="M174">
            <v>6100</v>
          </cell>
        </row>
        <row r="175">
          <cell r="K175">
            <v>1700000</v>
          </cell>
          <cell r="L175">
            <v>0</v>
          </cell>
          <cell r="M175">
            <v>6100</v>
          </cell>
        </row>
        <row r="176">
          <cell r="K176">
            <v>1700000</v>
          </cell>
          <cell r="L176">
            <v>0</v>
          </cell>
          <cell r="M176">
            <v>6100</v>
          </cell>
        </row>
        <row r="177">
          <cell r="K177">
            <v>1700000</v>
          </cell>
          <cell r="L177">
            <v>0</v>
          </cell>
          <cell r="M177">
            <v>6100</v>
          </cell>
        </row>
        <row r="178">
          <cell r="K178">
            <v>1700000</v>
          </cell>
          <cell r="L178">
            <v>0</v>
          </cell>
          <cell r="M178">
            <v>6100</v>
          </cell>
        </row>
        <row r="179">
          <cell r="K179">
            <v>1700000</v>
          </cell>
          <cell r="L179">
            <v>0</v>
          </cell>
          <cell r="M179">
            <v>6100</v>
          </cell>
        </row>
        <row r="180">
          <cell r="K180">
            <v>1700000</v>
          </cell>
          <cell r="L180">
            <v>0</v>
          </cell>
          <cell r="M180">
            <v>6100</v>
          </cell>
        </row>
        <row r="181">
          <cell r="K181">
            <v>1700000</v>
          </cell>
          <cell r="L181">
            <v>0</v>
          </cell>
          <cell r="M181">
            <v>6100</v>
          </cell>
        </row>
        <row r="182">
          <cell r="K182">
            <v>1700000</v>
          </cell>
          <cell r="L182">
            <v>0</v>
          </cell>
          <cell r="M182">
            <v>6100</v>
          </cell>
        </row>
        <row r="183">
          <cell r="K183">
            <v>1700000</v>
          </cell>
          <cell r="L183">
            <v>0</v>
          </cell>
          <cell r="M183">
            <v>6100</v>
          </cell>
        </row>
        <row r="184">
          <cell r="K184">
            <v>1700000</v>
          </cell>
          <cell r="L184">
            <v>0</v>
          </cell>
          <cell r="M184">
            <v>6100</v>
          </cell>
        </row>
        <row r="185">
          <cell r="K185">
            <v>1600000</v>
          </cell>
          <cell r="L185">
            <v>0</v>
          </cell>
          <cell r="M185">
            <v>6100</v>
          </cell>
        </row>
        <row r="186">
          <cell r="K186">
            <v>1600000</v>
          </cell>
          <cell r="L186">
            <v>0</v>
          </cell>
          <cell r="M186">
            <v>6100</v>
          </cell>
        </row>
        <row r="187">
          <cell r="K187">
            <v>1600000</v>
          </cell>
          <cell r="L187">
            <v>0</v>
          </cell>
          <cell r="M187">
            <v>6100</v>
          </cell>
        </row>
        <row r="188">
          <cell r="K188">
            <v>1600000</v>
          </cell>
          <cell r="L188">
            <v>0</v>
          </cell>
          <cell r="M188">
            <v>6100</v>
          </cell>
        </row>
        <row r="189">
          <cell r="K189">
            <v>1600000</v>
          </cell>
          <cell r="L189">
            <v>0</v>
          </cell>
          <cell r="M189">
            <v>6100</v>
          </cell>
        </row>
        <row r="190">
          <cell r="K190">
            <v>1600000</v>
          </cell>
          <cell r="L190">
            <v>0</v>
          </cell>
          <cell r="M190">
            <v>6100</v>
          </cell>
        </row>
        <row r="191">
          <cell r="K191">
            <v>1600000</v>
          </cell>
          <cell r="L191">
            <v>0</v>
          </cell>
          <cell r="M191">
            <v>6100</v>
          </cell>
        </row>
        <row r="192">
          <cell r="K192">
            <v>1600000</v>
          </cell>
          <cell r="L192">
            <v>0</v>
          </cell>
          <cell r="M192">
            <v>6100</v>
          </cell>
        </row>
        <row r="193">
          <cell r="K193">
            <v>1500000</v>
          </cell>
          <cell r="L193">
            <v>0</v>
          </cell>
          <cell r="M193">
            <v>6100</v>
          </cell>
        </row>
        <row r="194">
          <cell r="K194">
            <v>1500000</v>
          </cell>
          <cell r="L194">
            <v>0</v>
          </cell>
          <cell r="M194">
            <v>6100</v>
          </cell>
        </row>
        <row r="195">
          <cell r="K195">
            <v>1500000</v>
          </cell>
          <cell r="L195">
            <v>0</v>
          </cell>
          <cell r="M195">
            <v>6100</v>
          </cell>
        </row>
        <row r="196">
          <cell r="K196">
            <v>1500000</v>
          </cell>
          <cell r="L196">
            <v>0</v>
          </cell>
          <cell r="M196">
            <v>6100</v>
          </cell>
        </row>
        <row r="197">
          <cell r="K197">
            <v>1500000</v>
          </cell>
          <cell r="L197">
            <v>0</v>
          </cell>
          <cell r="M197">
            <v>6100</v>
          </cell>
        </row>
        <row r="198">
          <cell r="K198">
            <v>1417000</v>
          </cell>
          <cell r="L198">
            <v>0</v>
          </cell>
          <cell r="M198">
            <v>6100</v>
          </cell>
        </row>
        <row r="199">
          <cell r="K199">
            <v>1400000</v>
          </cell>
          <cell r="L199">
            <v>0</v>
          </cell>
          <cell r="M199">
            <v>6100</v>
          </cell>
        </row>
        <row r="200">
          <cell r="K200">
            <v>1400000</v>
          </cell>
          <cell r="L200">
            <v>0</v>
          </cell>
          <cell r="M200">
            <v>6100</v>
          </cell>
        </row>
        <row r="201">
          <cell r="K201">
            <v>1400000</v>
          </cell>
          <cell r="L201">
            <v>0</v>
          </cell>
          <cell r="M201">
            <v>6100</v>
          </cell>
        </row>
        <row r="202">
          <cell r="K202">
            <v>1400000</v>
          </cell>
          <cell r="L202">
            <v>0</v>
          </cell>
          <cell r="M202">
            <v>6100</v>
          </cell>
        </row>
        <row r="203">
          <cell r="K203">
            <v>1400000</v>
          </cell>
          <cell r="L203">
            <v>0</v>
          </cell>
          <cell r="M203">
            <v>6100</v>
          </cell>
        </row>
        <row r="204">
          <cell r="K204">
            <v>1400000</v>
          </cell>
          <cell r="L204">
            <v>0</v>
          </cell>
          <cell r="M204">
            <v>6100</v>
          </cell>
        </row>
        <row r="205">
          <cell r="K205">
            <v>1400000</v>
          </cell>
          <cell r="L205">
            <v>0</v>
          </cell>
          <cell r="M205">
            <v>6100</v>
          </cell>
        </row>
        <row r="206">
          <cell r="K206">
            <v>1400000</v>
          </cell>
          <cell r="L206">
            <v>0</v>
          </cell>
          <cell r="M206">
            <v>6100</v>
          </cell>
        </row>
        <row r="207">
          <cell r="K207">
            <v>1300000</v>
          </cell>
          <cell r="L207">
            <v>0</v>
          </cell>
          <cell r="M207">
            <v>6100</v>
          </cell>
        </row>
        <row r="208">
          <cell r="K208">
            <v>1300000</v>
          </cell>
          <cell r="L208">
            <v>0</v>
          </cell>
          <cell r="M208">
            <v>6100</v>
          </cell>
        </row>
        <row r="209">
          <cell r="K209">
            <v>1300000</v>
          </cell>
          <cell r="L209">
            <v>0</v>
          </cell>
          <cell r="M209">
            <v>6100</v>
          </cell>
        </row>
        <row r="210">
          <cell r="K210">
            <v>1300000</v>
          </cell>
          <cell r="L210">
            <v>0</v>
          </cell>
          <cell r="M210">
            <v>6100</v>
          </cell>
        </row>
        <row r="211">
          <cell r="K211">
            <v>1300000</v>
          </cell>
          <cell r="L211">
            <v>0</v>
          </cell>
          <cell r="M211">
            <v>6100</v>
          </cell>
        </row>
        <row r="212">
          <cell r="K212">
            <v>1300000</v>
          </cell>
          <cell r="L212">
            <v>0</v>
          </cell>
          <cell r="M212">
            <v>6100</v>
          </cell>
        </row>
        <row r="213">
          <cell r="K213">
            <v>1200000</v>
          </cell>
          <cell r="L213">
            <v>0</v>
          </cell>
          <cell r="M213">
            <v>6100</v>
          </cell>
        </row>
        <row r="214">
          <cell r="K214">
            <v>1200000</v>
          </cell>
          <cell r="L214">
            <v>0</v>
          </cell>
          <cell r="M214">
            <v>6100</v>
          </cell>
        </row>
        <row r="215">
          <cell r="K215">
            <v>1200000</v>
          </cell>
          <cell r="L215">
            <v>0</v>
          </cell>
          <cell r="M215">
            <v>6100</v>
          </cell>
        </row>
        <row r="216">
          <cell r="K216">
            <v>1200000</v>
          </cell>
          <cell r="L216">
            <v>0</v>
          </cell>
          <cell r="M216">
            <v>6100</v>
          </cell>
        </row>
        <row r="217">
          <cell r="K217">
            <v>1200000</v>
          </cell>
          <cell r="L217">
            <v>0</v>
          </cell>
          <cell r="M217">
            <v>6100</v>
          </cell>
        </row>
        <row r="218">
          <cell r="K218">
            <v>1200000</v>
          </cell>
          <cell r="L218">
            <v>0</v>
          </cell>
          <cell r="M218">
            <v>6100</v>
          </cell>
        </row>
        <row r="219">
          <cell r="K219">
            <v>1200000</v>
          </cell>
          <cell r="L219">
            <v>0</v>
          </cell>
          <cell r="M219">
            <v>6100</v>
          </cell>
        </row>
        <row r="220">
          <cell r="K220">
            <v>1200000</v>
          </cell>
          <cell r="L220">
            <v>0</v>
          </cell>
          <cell r="M220">
            <v>6100</v>
          </cell>
        </row>
        <row r="221">
          <cell r="K221">
            <v>1200000</v>
          </cell>
          <cell r="L221">
            <v>0</v>
          </cell>
          <cell r="M221">
            <v>6100</v>
          </cell>
        </row>
        <row r="222">
          <cell r="K222">
            <v>1200000</v>
          </cell>
          <cell r="L222">
            <v>0</v>
          </cell>
          <cell r="M222">
            <v>6100</v>
          </cell>
        </row>
        <row r="223">
          <cell r="K223">
            <v>1200000</v>
          </cell>
          <cell r="L223">
            <v>0</v>
          </cell>
          <cell r="M223">
            <v>6100</v>
          </cell>
        </row>
        <row r="224">
          <cell r="K224">
            <v>1200000</v>
          </cell>
          <cell r="L224">
            <v>0</v>
          </cell>
          <cell r="M224">
            <v>6100</v>
          </cell>
        </row>
        <row r="225">
          <cell r="K225">
            <v>1200000</v>
          </cell>
          <cell r="L225">
            <v>0</v>
          </cell>
          <cell r="M225">
            <v>6100</v>
          </cell>
        </row>
        <row r="226">
          <cell r="K226">
            <v>1000000</v>
          </cell>
          <cell r="L226">
            <v>0</v>
          </cell>
          <cell r="M226">
            <v>6100</v>
          </cell>
        </row>
        <row r="227">
          <cell r="K227">
            <v>168848</v>
          </cell>
          <cell r="L227">
            <v>0</v>
          </cell>
          <cell r="M227">
            <v>6100</v>
          </cell>
        </row>
        <row r="228">
          <cell r="K228">
            <v>82900</v>
          </cell>
          <cell r="L228">
            <v>0</v>
          </cell>
          <cell r="M228">
            <v>6100</v>
          </cell>
        </row>
        <row r="229">
          <cell r="K229">
            <v>70000000</v>
          </cell>
          <cell r="L229">
            <v>0</v>
          </cell>
          <cell r="M229">
            <v>6100</v>
          </cell>
        </row>
        <row r="230">
          <cell r="K230">
            <v>55500000</v>
          </cell>
          <cell r="L230">
            <v>0</v>
          </cell>
          <cell r="M230">
            <v>6100</v>
          </cell>
        </row>
        <row r="231">
          <cell r="K231">
            <v>54500000</v>
          </cell>
          <cell r="L231">
            <v>0</v>
          </cell>
          <cell r="M231">
            <v>6100</v>
          </cell>
        </row>
        <row r="232">
          <cell r="K232">
            <v>42950000</v>
          </cell>
          <cell r="L232">
            <v>0</v>
          </cell>
          <cell r="M232">
            <v>6100</v>
          </cell>
        </row>
        <row r="233">
          <cell r="K233">
            <v>35500000</v>
          </cell>
          <cell r="L233">
            <v>0</v>
          </cell>
          <cell r="M233">
            <v>6100</v>
          </cell>
        </row>
        <row r="234">
          <cell r="K234">
            <v>28000000</v>
          </cell>
          <cell r="L234">
            <v>0</v>
          </cell>
          <cell r="M234">
            <v>6100</v>
          </cell>
        </row>
        <row r="235">
          <cell r="K235">
            <v>25000000</v>
          </cell>
          <cell r="L235">
            <v>0</v>
          </cell>
          <cell r="M235">
            <v>6100</v>
          </cell>
        </row>
        <row r="236">
          <cell r="K236">
            <v>22000000</v>
          </cell>
          <cell r="L236">
            <v>0</v>
          </cell>
          <cell r="M236">
            <v>6100</v>
          </cell>
        </row>
        <row r="237">
          <cell r="K237">
            <v>20000000</v>
          </cell>
          <cell r="L237">
            <v>0</v>
          </cell>
          <cell r="M237">
            <v>6100</v>
          </cell>
        </row>
        <row r="238">
          <cell r="K238">
            <v>18000000</v>
          </cell>
          <cell r="L238">
            <v>0</v>
          </cell>
          <cell r="M238">
            <v>6100</v>
          </cell>
        </row>
        <row r="239">
          <cell r="K239">
            <v>15000000</v>
          </cell>
          <cell r="L239">
            <v>0</v>
          </cell>
          <cell r="M239">
            <v>6100</v>
          </cell>
        </row>
        <row r="240">
          <cell r="K240">
            <v>15000000</v>
          </cell>
          <cell r="L240">
            <v>0</v>
          </cell>
          <cell r="M240">
            <v>6100</v>
          </cell>
        </row>
        <row r="241">
          <cell r="K241">
            <v>14106372</v>
          </cell>
          <cell r="L241">
            <v>0</v>
          </cell>
          <cell r="M241">
            <v>6100</v>
          </cell>
        </row>
        <row r="242">
          <cell r="K242">
            <v>13100000</v>
          </cell>
          <cell r="L242">
            <v>0</v>
          </cell>
          <cell r="M242">
            <v>6100</v>
          </cell>
        </row>
        <row r="243">
          <cell r="K243">
            <v>11000000</v>
          </cell>
          <cell r="L243">
            <v>0</v>
          </cell>
          <cell r="M243">
            <v>6100</v>
          </cell>
        </row>
        <row r="244">
          <cell r="K244">
            <v>10100000</v>
          </cell>
          <cell r="L244">
            <v>0</v>
          </cell>
          <cell r="M244">
            <v>6100</v>
          </cell>
        </row>
        <row r="245">
          <cell r="K245">
            <v>10000000</v>
          </cell>
          <cell r="L245">
            <v>0</v>
          </cell>
          <cell r="M245">
            <v>6100</v>
          </cell>
        </row>
        <row r="246">
          <cell r="K246">
            <v>10000000</v>
          </cell>
          <cell r="L246">
            <v>0</v>
          </cell>
          <cell r="M246">
            <v>6100</v>
          </cell>
        </row>
        <row r="247">
          <cell r="K247">
            <v>10000000</v>
          </cell>
          <cell r="L247">
            <v>0</v>
          </cell>
          <cell r="M247">
            <v>6100</v>
          </cell>
        </row>
        <row r="248">
          <cell r="K248">
            <v>9600000</v>
          </cell>
          <cell r="L248">
            <v>0</v>
          </cell>
          <cell r="M248">
            <v>6100</v>
          </cell>
        </row>
        <row r="249">
          <cell r="K249">
            <v>9400000</v>
          </cell>
          <cell r="L249">
            <v>0</v>
          </cell>
          <cell r="M249">
            <v>6100</v>
          </cell>
        </row>
        <row r="250">
          <cell r="K250">
            <v>8100000</v>
          </cell>
          <cell r="L250">
            <v>0</v>
          </cell>
          <cell r="M250">
            <v>6100</v>
          </cell>
        </row>
        <row r="251">
          <cell r="K251">
            <v>8000000</v>
          </cell>
          <cell r="L251">
            <v>0</v>
          </cell>
          <cell r="M251">
            <v>6100</v>
          </cell>
        </row>
        <row r="252">
          <cell r="K252">
            <v>7500000</v>
          </cell>
          <cell r="L252">
            <v>0</v>
          </cell>
          <cell r="M252">
            <v>6100</v>
          </cell>
        </row>
        <row r="253">
          <cell r="K253">
            <v>7000000</v>
          </cell>
          <cell r="L253">
            <v>0</v>
          </cell>
          <cell r="M253">
            <v>6100</v>
          </cell>
        </row>
        <row r="254">
          <cell r="K254">
            <v>6500000</v>
          </cell>
          <cell r="L254">
            <v>0</v>
          </cell>
          <cell r="M254">
            <v>6100</v>
          </cell>
        </row>
        <row r="255">
          <cell r="K255">
            <v>6000000</v>
          </cell>
          <cell r="L255">
            <v>0</v>
          </cell>
          <cell r="M255">
            <v>6100</v>
          </cell>
        </row>
        <row r="256">
          <cell r="K256">
            <v>5600000</v>
          </cell>
          <cell r="L256">
            <v>0</v>
          </cell>
          <cell r="M256">
            <v>6100</v>
          </cell>
        </row>
        <row r="257">
          <cell r="K257">
            <v>5000000</v>
          </cell>
          <cell r="L257">
            <v>0</v>
          </cell>
          <cell r="M257">
            <v>6100</v>
          </cell>
        </row>
        <row r="258">
          <cell r="K258">
            <v>4600000</v>
          </cell>
          <cell r="L258">
            <v>0</v>
          </cell>
          <cell r="M258">
            <v>6100</v>
          </cell>
        </row>
        <row r="259">
          <cell r="K259">
            <v>4000000</v>
          </cell>
          <cell r="L259">
            <v>0</v>
          </cell>
          <cell r="M259">
            <v>6100</v>
          </cell>
        </row>
        <row r="260">
          <cell r="K260">
            <v>4000000</v>
          </cell>
          <cell r="L260">
            <v>0</v>
          </cell>
          <cell r="M260">
            <v>6100</v>
          </cell>
        </row>
        <row r="261">
          <cell r="K261">
            <v>4000000</v>
          </cell>
          <cell r="L261">
            <v>0</v>
          </cell>
          <cell r="M261">
            <v>6100</v>
          </cell>
        </row>
        <row r="262">
          <cell r="K262">
            <v>4000000</v>
          </cell>
          <cell r="L262">
            <v>0</v>
          </cell>
          <cell r="M262">
            <v>6100</v>
          </cell>
        </row>
        <row r="263">
          <cell r="K263">
            <v>4000000</v>
          </cell>
          <cell r="L263">
            <v>0</v>
          </cell>
          <cell r="M263">
            <v>6100</v>
          </cell>
        </row>
        <row r="264">
          <cell r="K264">
            <v>4000000</v>
          </cell>
          <cell r="L264">
            <v>0</v>
          </cell>
          <cell r="M264">
            <v>6100</v>
          </cell>
        </row>
        <row r="265">
          <cell r="K265">
            <v>3000000</v>
          </cell>
          <cell r="L265">
            <v>0</v>
          </cell>
          <cell r="M265">
            <v>6100</v>
          </cell>
        </row>
        <row r="266">
          <cell r="K266">
            <v>3000000</v>
          </cell>
          <cell r="L266">
            <v>0</v>
          </cell>
          <cell r="M266">
            <v>6100</v>
          </cell>
        </row>
        <row r="267">
          <cell r="K267">
            <v>2500000</v>
          </cell>
          <cell r="L267">
            <v>0</v>
          </cell>
          <cell r="M267">
            <v>6100</v>
          </cell>
        </row>
        <row r="268">
          <cell r="K268">
            <v>2500000</v>
          </cell>
          <cell r="L268">
            <v>0</v>
          </cell>
          <cell r="M268">
            <v>6100</v>
          </cell>
        </row>
        <row r="269">
          <cell r="K269">
            <v>2000000</v>
          </cell>
          <cell r="L269">
            <v>0</v>
          </cell>
          <cell r="M269">
            <v>6100</v>
          </cell>
        </row>
        <row r="270">
          <cell r="K270">
            <v>1600000</v>
          </cell>
          <cell r="L270">
            <v>0</v>
          </cell>
          <cell r="M270">
            <v>6100</v>
          </cell>
        </row>
        <row r="271">
          <cell r="K271">
            <v>1000000</v>
          </cell>
          <cell r="L271">
            <v>0</v>
          </cell>
          <cell r="M271">
            <v>6100</v>
          </cell>
        </row>
        <row r="272">
          <cell r="K272">
            <v>1000000</v>
          </cell>
          <cell r="L272">
            <v>0</v>
          </cell>
          <cell r="M272">
            <v>6100</v>
          </cell>
        </row>
        <row r="273">
          <cell r="K273">
            <v>1000000</v>
          </cell>
          <cell r="L273">
            <v>0</v>
          </cell>
          <cell r="M273">
            <v>6100</v>
          </cell>
        </row>
        <row r="274">
          <cell r="K274">
            <v>1000000</v>
          </cell>
          <cell r="L274">
            <v>0</v>
          </cell>
          <cell r="M274">
            <v>6100</v>
          </cell>
        </row>
        <row r="275">
          <cell r="K275">
            <v>1000000</v>
          </cell>
          <cell r="L275">
            <v>0</v>
          </cell>
          <cell r="M275">
            <v>6100</v>
          </cell>
        </row>
        <row r="276">
          <cell r="K276">
            <v>1000000</v>
          </cell>
          <cell r="L276">
            <v>0</v>
          </cell>
          <cell r="M276">
            <v>6100</v>
          </cell>
        </row>
        <row r="277">
          <cell r="K277">
            <v>1000000</v>
          </cell>
          <cell r="L277">
            <v>0</v>
          </cell>
          <cell r="M277">
            <v>6100</v>
          </cell>
        </row>
        <row r="278">
          <cell r="K278">
            <v>800000</v>
          </cell>
          <cell r="L278">
            <v>0</v>
          </cell>
          <cell r="M278">
            <v>6100</v>
          </cell>
        </row>
        <row r="279">
          <cell r="K279">
            <v>800000</v>
          </cell>
          <cell r="L279">
            <v>0</v>
          </cell>
          <cell r="M279">
            <v>6100</v>
          </cell>
        </row>
        <row r="280">
          <cell r="K280">
            <v>600000</v>
          </cell>
          <cell r="L280">
            <v>0</v>
          </cell>
          <cell r="M280">
            <v>6100</v>
          </cell>
        </row>
        <row r="281">
          <cell r="K281">
            <v>600000</v>
          </cell>
          <cell r="L281">
            <v>0</v>
          </cell>
          <cell r="M281">
            <v>6100</v>
          </cell>
        </row>
        <row r="282">
          <cell r="K282">
            <v>400000</v>
          </cell>
          <cell r="L282">
            <v>0</v>
          </cell>
          <cell r="M282">
            <v>6100</v>
          </cell>
        </row>
        <row r="283">
          <cell r="K283">
            <v>200000</v>
          </cell>
          <cell r="L283">
            <v>0</v>
          </cell>
          <cell r="M283">
            <v>6100</v>
          </cell>
        </row>
        <row r="284">
          <cell r="K284">
            <v>22751780</v>
          </cell>
          <cell r="L284">
            <v>0</v>
          </cell>
          <cell r="M284">
            <v>6100</v>
          </cell>
        </row>
        <row r="285">
          <cell r="K285">
            <v>13700000</v>
          </cell>
          <cell r="L285">
            <v>0</v>
          </cell>
          <cell r="M285">
            <v>6100</v>
          </cell>
        </row>
        <row r="286">
          <cell r="K286">
            <v>12000000</v>
          </cell>
          <cell r="L286">
            <v>0</v>
          </cell>
          <cell r="M286">
            <v>6100</v>
          </cell>
        </row>
        <row r="287">
          <cell r="K287">
            <v>10500000</v>
          </cell>
          <cell r="L287">
            <v>0</v>
          </cell>
          <cell r="M287">
            <v>6100</v>
          </cell>
        </row>
        <row r="288">
          <cell r="K288">
            <v>10000000</v>
          </cell>
          <cell r="L288">
            <v>0</v>
          </cell>
          <cell r="M288">
            <v>6100</v>
          </cell>
        </row>
        <row r="289">
          <cell r="K289">
            <v>10000000</v>
          </cell>
          <cell r="L289">
            <v>0</v>
          </cell>
          <cell r="M289">
            <v>6100</v>
          </cell>
        </row>
        <row r="290">
          <cell r="K290">
            <v>8850000</v>
          </cell>
          <cell r="L290">
            <v>0</v>
          </cell>
          <cell r="M290">
            <v>6100</v>
          </cell>
        </row>
        <row r="291">
          <cell r="K291">
            <v>8500000</v>
          </cell>
          <cell r="L291">
            <v>0</v>
          </cell>
          <cell r="M291">
            <v>6100</v>
          </cell>
        </row>
        <row r="292">
          <cell r="K292">
            <v>6700000</v>
          </cell>
          <cell r="L292">
            <v>0</v>
          </cell>
          <cell r="M292">
            <v>6100</v>
          </cell>
        </row>
        <row r="293">
          <cell r="K293">
            <v>5050000</v>
          </cell>
          <cell r="L293">
            <v>0</v>
          </cell>
          <cell r="M293">
            <v>6100</v>
          </cell>
        </row>
        <row r="294">
          <cell r="K294">
            <v>5000000</v>
          </cell>
          <cell r="L294">
            <v>0</v>
          </cell>
          <cell r="M294">
            <v>6100</v>
          </cell>
        </row>
        <row r="295">
          <cell r="K295">
            <v>5000000</v>
          </cell>
          <cell r="L295">
            <v>0</v>
          </cell>
          <cell r="M295">
            <v>6100</v>
          </cell>
        </row>
        <row r="296">
          <cell r="K296">
            <v>5000000</v>
          </cell>
          <cell r="L296">
            <v>0</v>
          </cell>
          <cell r="M296">
            <v>6100</v>
          </cell>
        </row>
        <row r="297">
          <cell r="K297">
            <v>5000000</v>
          </cell>
          <cell r="L297">
            <v>0</v>
          </cell>
          <cell r="M297">
            <v>6100</v>
          </cell>
        </row>
        <row r="298">
          <cell r="K298">
            <v>5000000</v>
          </cell>
          <cell r="L298">
            <v>0</v>
          </cell>
          <cell r="M298">
            <v>6100</v>
          </cell>
        </row>
        <row r="299">
          <cell r="K299">
            <v>5000000</v>
          </cell>
          <cell r="L299">
            <v>0</v>
          </cell>
          <cell r="M299">
            <v>6100</v>
          </cell>
        </row>
        <row r="300">
          <cell r="K300">
            <v>5000000</v>
          </cell>
          <cell r="L300">
            <v>0</v>
          </cell>
          <cell r="M300">
            <v>6100</v>
          </cell>
        </row>
        <row r="301">
          <cell r="K301">
            <v>5000000</v>
          </cell>
          <cell r="L301">
            <v>0</v>
          </cell>
          <cell r="M301">
            <v>6100</v>
          </cell>
        </row>
        <row r="302">
          <cell r="K302">
            <v>5000000</v>
          </cell>
          <cell r="L302">
            <v>0</v>
          </cell>
          <cell r="M302">
            <v>6100</v>
          </cell>
        </row>
        <row r="303">
          <cell r="K303">
            <v>5000000</v>
          </cell>
          <cell r="L303">
            <v>0</v>
          </cell>
          <cell r="M303">
            <v>6100</v>
          </cell>
        </row>
        <row r="304">
          <cell r="K304">
            <v>5000000</v>
          </cell>
          <cell r="L304">
            <v>0</v>
          </cell>
          <cell r="M304">
            <v>6100</v>
          </cell>
        </row>
        <row r="305">
          <cell r="K305">
            <v>5000000</v>
          </cell>
          <cell r="L305">
            <v>0</v>
          </cell>
          <cell r="M305">
            <v>6100</v>
          </cell>
        </row>
        <row r="306">
          <cell r="K306">
            <v>5000000</v>
          </cell>
          <cell r="L306">
            <v>0</v>
          </cell>
          <cell r="M306">
            <v>6100</v>
          </cell>
        </row>
        <row r="307">
          <cell r="K307">
            <v>5000000</v>
          </cell>
          <cell r="L307">
            <v>0</v>
          </cell>
          <cell r="M307">
            <v>6100</v>
          </cell>
        </row>
        <row r="308">
          <cell r="K308">
            <v>5000000</v>
          </cell>
          <cell r="L308">
            <v>0</v>
          </cell>
          <cell r="M308">
            <v>6100</v>
          </cell>
        </row>
        <row r="309">
          <cell r="K309">
            <v>4200000</v>
          </cell>
          <cell r="L309">
            <v>0</v>
          </cell>
          <cell r="M309">
            <v>6100</v>
          </cell>
        </row>
        <row r="310">
          <cell r="K310">
            <v>4000000</v>
          </cell>
          <cell r="L310">
            <v>0</v>
          </cell>
          <cell r="M310">
            <v>6100</v>
          </cell>
        </row>
        <row r="311">
          <cell r="K311">
            <v>3951220</v>
          </cell>
          <cell r="L311">
            <v>0</v>
          </cell>
          <cell r="M311">
            <v>6100</v>
          </cell>
        </row>
        <row r="312">
          <cell r="K312">
            <v>3950000</v>
          </cell>
          <cell r="L312">
            <v>0</v>
          </cell>
          <cell r="M312">
            <v>6100</v>
          </cell>
        </row>
        <row r="313">
          <cell r="K313">
            <v>3950000</v>
          </cell>
          <cell r="L313">
            <v>0</v>
          </cell>
          <cell r="M313">
            <v>6100</v>
          </cell>
        </row>
        <row r="314">
          <cell r="K314">
            <v>3540000</v>
          </cell>
          <cell r="L314">
            <v>0</v>
          </cell>
          <cell r="M314">
            <v>6100</v>
          </cell>
        </row>
        <row r="315">
          <cell r="K315">
            <v>3500000</v>
          </cell>
          <cell r="L315">
            <v>0</v>
          </cell>
          <cell r="M315">
            <v>6100</v>
          </cell>
        </row>
        <row r="316">
          <cell r="K316">
            <v>3500000</v>
          </cell>
          <cell r="L316">
            <v>0</v>
          </cell>
          <cell r="M316">
            <v>6100</v>
          </cell>
        </row>
        <row r="317">
          <cell r="K317">
            <v>3040000</v>
          </cell>
          <cell r="L317">
            <v>0</v>
          </cell>
          <cell r="M317">
            <v>6100</v>
          </cell>
        </row>
        <row r="318">
          <cell r="K318">
            <v>2500000</v>
          </cell>
          <cell r="L318">
            <v>0</v>
          </cell>
          <cell r="M318">
            <v>6100</v>
          </cell>
        </row>
        <row r="319">
          <cell r="K319">
            <v>2000000</v>
          </cell>
          <cell r="L319">
            <v>0</v>
          </cell>
          <cell r="M319">
            <v>6100</v>
          </cell>
        </row>
        <row r="320">
          <cell r="K320">
            <v>2000000</v>
          </cell>
          <cell r="L320">
            <v>0</v>
          </cell>
          <cell r="M320">
            <v>6100</v>
          </cell>
        </row>
        <row r="321">
          <cell r="K321">
            <v>2000000</v>
          </cell>
          <cell r="L321">
            <v>0</v>
          </cell>
          <cell r="M321">
            <v>6100</v>
          </cell>
        </row>
        <row r="322">
          <cell r="K322">
            <v>2000000</v>
          </cell>
          <cell r="L322">
            <v>0</v>
          </cell>
          <cell r="M322">
            <v>6100</v>
          </cell>
        </row>
        <row r="323">
          <cell r="K323">
            <v>2000000</v>
          </cell>
          <cell r="L323">
            <v>0</v>
          </cell>
          <cell r="M323">
            <v>6100</v>
          </cell>
        </row>
        <row r="324">
          <cell r="K324">
            <v>2000000</v>
          </cell>
          <cell r="L324">
            <v>0</v>
          </cell>
          <cell r="M324">
            <v>6100</v>
          </cell>
        </row>
        <row r="325">
          <cell r="K325">
            <v>2000000</v>
          </cell>
          <cell r="L325">
            <v>0</v>
          </cell>
          <cell r="M325">
            <v>6100</v>
          </cell>
        </row>
        <row r="326">
          <cell r="K326">
            <v>2000000</v>
          </cell>
          <cell r="L326">
            <v>0</v>
          </cell>
          <cell r="M326">
            <v>6100</v>
          </cell>
        </row>
        <row r="327">
          <cell r="K327">
            <v>2000000</v>
          </cell>
          <cell r="L327">
            <v>0</v>
          </cell>
          <cell r="M327">
            <v>6100</v>
          </cell>
        </row>
        <row r="328">
          <cell r="K328">
            <v>2000000</v>
          </cell>
          <cell r="L328">
            <v>0</v>
          </cell>
          <cell r="M328">
            <v>6100</v>
          </cell>
        </row>
        <row r="329">
          <cell r="K329">
            <v>2000000</v>
          </cell>
          <cell r="L329">
            <v>0</v>
          </cell>
          <cell r="M329">
            <v>6100</v>
          </cell>
        </row>
        <row r="330">
          <cell r="K330">
            <v>2000000</v>
          </cell>
          <cell r="L330">
            <v>0</v>
          </cell>
          <cell r="M330">
            <v>6100</v>
          </cell>
        </row>
        <row r="331">
          <cell r="K331">
            <v>2000000</v>
          </cell>
          <cell r="L331">
            <v>0</v>
          </cell>
          <cell r="M331">
            <v>6100</v>
          </cell>
        </row>
        <row r="332">
          <cell r="K332">
            <v>2000000</v>
          </cell>
          <cell r="L332">
            <v>0</v>
          </cell>
          <cell r="M332">
            <v>6100</v>
          </cell>
        </row>
        <row r="333">
          <cell r="K333">
            <v>1800000</v>
          </cell>
          <cell r="L333">
            <v>0</v>
          </cell>
          <cell r="M333">
            <v>6100</v>
          </cell>
        </row>
        <row r="334">
          <cell r="K334">
            <v>1500000</v>
          </cell>
          <cell r="L334">
            <v>0</v>
          </cell>
          <cell r="M334">
            <v>6100</v>
          </cell>
        </row>
        <row r="335">
          <cell r="K335">
            <v>1400000</v>
          </cell>
          <cell r="L335">
            <v>0</v>
          </cell>
          <cell r="M335">
            <v>6100</v>
          </cell>
        </row>
        <row r="336">
          <cell r="K336">
            <v>1360000</v>
          </cell>
          <cell r="L336">
            <v>0</v>
          </cell>
          <cell r="M336">
            <v>6100</v>
          </cell>
        </row>
        <row r="337">
          <cell r="K337">
            <v>1200000</v>
          </cell>
          <cell r="L337">
            <v>0</v>
          </cell>
          <cell r="M337">
            <v>6100</v>
          </cell>
        </row>
        <row r="338">
          <cell r="K338">
            <v>1150000</v>
          </cell>
          <cell r="L338">
            <v>0</v>
          </cell>
          <cell r="M338">
            <v>6100</v>
          </cell>
        </row>
        <row r="339">
          <cell r="K339">
            <v>1000000</v>
          </cell>
          <cell r="L339">
            <v>0</v>
          </cell>
          <cell r="M339">
            <v>6100</v>
          </cell>
        </row>
        <row r="340">
          <cell r="K340">
            <v>950000</v>
          </cell>
          <cell r="L340">
            <v>0</v>
          </cell>
          <cell r="M340">
            <v>6100</v>
          </cell>
        </row>
        <row r="341">
          <cell r="K341">
            <v>800000</v>
          </cell>
          <cell r="L341">
            <v>0</v>
          </cell>
          <cell r="M341">
            <v>6100</v>
          </cell>
        </row>
        <row r="342">
          <cell r="K342">
            <v>700000</v>
          </cell>
          <cell r="L342">
            <v>0</v>
          </cell>
          <cell r="M342">
            <v>6100</v>
          </cell>
        </row>
        <row r="343">
          <cell r="K343">
            <v>640000</v>
          </cell>
          <cell r="L343">
            <v>0</v>
          </cell>
          <cell r="M343">
            <v>6100</v>
          </cell>
        </row>
        <row r="344">
          <cell r="K344">
            <v>600000</v>
          </cell>
          <cell r="L344">
            <v>0</v>
          </cell>
          <cell r="M344">
            <v>6100</v>
          </cell>
        </row>
        <row r="345">
          <cell r="K345">
            <v>600000</v>
          </cell>
          <cell r="L345">
            <v>0</v>
          </cell>
          <cell r="M345">
            <v>6100</v>
          </cell>
        </row>
        <row r="346">
          <cell r="K346">
            <v>600000</v>
          </cell>
          <cell r="L346">
            <v>0</v>
          </cell>
          <cell r="M346">
            <v>6100</v>
          </cell>
        </row>
        <row r="347">
          <cell r="K347">
            <v>600000</v>
          </cell>
          <cell r="L347">
            <v>0</v>
          </cell>
          <cell r="M347">
            <v>6100</v>
          </cell>
        </row>
        <row r="348">
          <cell r="K348">
            <v>600000</v>
          </cell>
          <cell r="L348">
            <v>0</v>
          </cell>
          <cell r="M348">
            <v>6100</v>
          </cell>
        </row>
        <row r="349">
          <cell r="K349">
            <v>600000</v>
          </cell>
          <cell r="L349">
            <v>0</v>
          </cell>
          <cell r="M349">
            <v>6100</v>
          </cell>
        </row>
        <row r="350">
          <cell r="K350">
            <v>600000</v>
          </cell>
          <cell r="L350">
            <v>0</v>
          </cell>
          <cell r="M350">
            <v>6100</v>
          </cell>
        </row>
        <row r="351">
          <cell r="K351">
            <v>600000</v>
          </cell>
          <cell r="L351">
            <v>0</v>
          </cell>
          <cell r="M351">
            <v>6100</v>
          </cell>
        </row>
        <row r="352">
          <cell r="K352">
            <v>600000</v>
          </cell>
          <cell r="L352">
            <v>0</v>
          </cell>
          <cell r="M352">
            <v>6100</v>
          </cell>
        </row>
        <row r="353">
          <cell r="K353">
            <v>600000</v>
          </cell>
          <cell r="L353">
            <v>0</v>
          </cell>
          <cell r="M353">
            <v>6100</v>
          </cell>
        </row>
        <row r="354">
          <cell r="K354">
            <v>600000</v>
          </cell>
          <cell r="L354">
            <v>0</v>
          </cell>
          <cell r="M354">
            <v>6100</v>
          </cell>
        </row>
        <row r="355">
          <cell r="K355">
            <v>600000</v>
          </cell>
          <cell r="L355">
            <v>0</v>
          </cell>
          <cell r="M355">
            <v>6100</v>
          </cell>
        </row>
        <row r="356">
          <cell r="K356">
            <v>600000</v>
          </cell>
          <cell r="L356">
            <v>0</v>
          </cell>
          <cell r="M356">
            <v>6100</v>
          </cell>
        </row>
        <row r="357">
          <cell r="K357">
            <v>600000</v>
          </cell>
          <cell r="L357">
            <v>0</v>
          </cell>
          <cell r="M357">
            <v>6100</v>
          </cell>
        </row>
        <row r="358">
          <cell r="K358">
            <v>600000</v>
          </cell>
          <cell r="L358">
            <v>0</v>
          </cell>
          <cell r="M358">
            <v>6100</v>
          </cell>
        </row>
        <row r="359">
          <cell r="K359">
            <v>500000</v>
          </cell>
          <cell r="L359">
            <v>0</v>
          </cell>
          <cell r="M359">
            <v>6100</v>
          </cell>
        </row>
        <row r="360">
          <cell r="K360">
            <v>500000</v>
          </cell>
          <cell r="L360">
            <v>0</v>
          </cell>
          <cell r="M360">
            <v>6100</v>
          </cell>
        </row>
        <row r="361">
          <cell r="K361">
            <v>500000</v>
          </cell>
          <cell r="L361">
            <v>0</v>
          </cell>
          <cell r="M361">
            <v>6100</v>
          </cell>
        </row>
        <row r="362">
          <cell r="K362">
            <v>500000</v>
          </cell>
          <cell r="L362">
            <v>0</v>
          </cell>
          <cell r="M362">
            <v>6100</v>
          </cell>
        </row>
        <row r="363">
          <cell r="K363">
            <v>500000</v>
          </cell>
          <cell r="L363">
            <v>0</v>
          </cell>
          <cell r="M363">
            <v>6100</v>
          </cell>
        </row>
        <row r="364">
          <cell r="K364">
            <v>500000</v>
          </cell>
          <cell r="L364">
            <v>0</v>
          </cell>
          <cell r="M364">
            <v>6100</v>
          </cell>
        </row>
        <row r="365">
          <cell r="K365">
            <v>200000</v>
          </cell>
          <cell r="L365">
            <v>0</v>
          </cell>
          <cell r="M365">
            <v>6100</v>
          </cell>
        </row>
        <row r="366">
          <cell r="K366">
            <v>200000</v>
          </cell>
          <cell r="L366">
            <v>0</v>
          </cell>
          <cell r="M366">
            <v>6100</v>
          </cell>
        </row>
        <row r="367">
          <cell r="K367">
            <v>100000</v>
          </cell>
          <cell r="L367">
            <v>0</v>
          </cell>
          <cell r="M367">
            <v>6100</v>
          </cell>
        </row>
        <row r="368">
          <cell r="K368">
            <v>50000</v>
          </cell>
          <cell r="L368">
            <v>0</v>
          </cell>
          <cell r="M368">
            <v>6100</v>
          </cell>
        </row>
        <row r="369">
          <cell r="K369">
            <v>50000</v>
          </cell>
          <cell r="L369">
            <v>0</v>
          </cell>
          <cell r="M369">
            <v>6100</v>
          </cell>
        </row>
        <row r="370">
          <cell r="K370">
            <v>50000</v>
          </cell>
          <cell r="L370">
            <v>0</v>
          </cell>
          <cell r="M370">
            <v>6100</v>
          </cell>
        </row>
        <row r="371">
          <cell r="K371">
            <v>50000000</v>
          </cell>
          <cell r="L371">
            <v>0</v>
          </cell>
          <cell r="M371">
            <v>6100</v>
          </cell>
        </row>
        <row r="372">
          <cell r="K372">
            <v>39000000</v>
          </cell>
          <cell r="L372">
            <v>0</v>
          </cell>
          <cell r="M372">
            <v>6100</v>
          </cell>
        </row>
        <row r="373">
          <cell r="K373">
            <v>32060000</v>
          </cell>
          <cell r="L373">
            <v>0</v>
          </cell>
          <cell r="M373">
            <v>6100</v>
          </cell>
        </row>
        <row r="374">
          <cell r="K374">
            <v>32000000</v>
          </cell>
          <cell r="L374">
            <v>0</v>
          </cell>
          <cell r="M374">
            <v>6100</v>
          </cell>
        </row>
        <row r="375">
          <cell r="K375">
            <v>30500000</v>
          </cell>
          <cell r="L375">
            <v>0</v>
          </cell>
          <cell r="M375">
            <v>6100</v>
          </cell>
        </row>
        <row r="376">
          <cell r="K376">
            <v>29800000</v>
          </cell>
          <cell r="L376">
            <v>0</v>
          </cell>
          <cell r="M376">
            <v>6100</v>
          </cell>
        </row>
        <row r="377">
          <cell r="K377">
            <v>17000000</v>
          </cell>
          <cell r="L377">
            <v>0</v>
          </cell>
          <cell r="M377">
            <v>6100</v>
          </cell>
        </row>
        <row r="378">
          <cell r="K378">
            <v>97596</v>
          </cell>
          <cell r="L378">
            <v>0</v>
          </cell>
          <cell r="M378">
            <v>6100</v>
          </cell>
        </row>
        <row r="379">
          <cell r="K379">
            <v>30000000</v>
          </cell>
          <cell r="L379">
            <v>0</v>
          </cell>
          <cell r="M379">
            <v>6300</v>
          </cell>
        </row>
        <row r="380">
          <cell r="K380">
            <v>8100900</v>
          </cell>
          <cell r="L380">
            <v>0</v>
          </cell>
          <cell r="M380">
            <v>6300</v>
          </cell>
        </row>
        <row r="381">
          <cell r="K381">
            <v>95900000</v>
          </cell>
          <cell r="L381">
            <v>0</v>
          </cell>
          <cell r="M381">
            <v>1160</v>
          </cell>
        </row>
        <row r="382">
          <cell r="K382">
            <v>37348244</v>
          </cell>
          <cell r="L382">
            <v>0</v>
          </cell>
          <cell r="M382">
            <v>6000</v>
          </cell>
        </row>
        <row r="383">
          <cell r="K383">
            <v>32786732</v>
          </cell>
          <cell r="L383">
            <v>0</v>
          </cell>
          <cell r="M383">
            <v>6000</v>
          </cell>
        </row>
        <row r="384">
          <cell r="K384">
            <v>24694000</v>
          </cell>
          <cell r="L384">
            <v>0</v>
          </cell>
          <cell r="M384">
            <v>6000</v>
          </cell>
        </row>
        <row r="385">
          <cell r="K385">
            <v>15000000</v>
          </cell>
          <cell r="L385">
            <v>0</v>
          </cell>
          <cell r="M385">
            <v>6000</v>
          </cell>
        </row>
        <row r="386">
          <cell r="K386">
            <v>10000000</v>
          </cell>
          <cell r="L386">
            <v>0</v>
          </cell>
          <cell r="M386">
            <v>6000</v>
          </cell>
        </row>
        <row r="387">
          <cell r="K387">
            <v>6591026</v>
          </cell>
          <cell r="L387">
            <v>0</v>
          </cell>
          <cell r="M387">
            <v>6000</v>
          </cell>
        </row>
        <row r="388">
          <cell r="K388">
            <v>5680105</v>
          </cell>
          <cell r="L388">
            <v>0</v>
          </cell>
          <cell r="M388">
            <v>6000</v>
          </cell>
        </row>
        <row r="389">
          <cell r="K389">
            <v>2168950</v>
          </cell>
          <cell r="L389">
            <v>0</v>
          </cell>
          <cell r="M389">
            <v>6000</v>
          </cell>
        </row>
        <row r="390">
          <cell r="K390">
            <v>1137400</v>
          </cell>
          <cell r="L390">
            <v>0</v>
          </cell>
          <cell r="M390">
            <v>6000</v>
          </cell>
        </row>
        <row r="391">
          <cell r="K391">
            <v>1062494</v>
          </cell>
          <cell r="L391">
            <v>0</v>
          </cell>
          <cell r="M391">
            <v>6000</v>
          </cell>
        </row>
        <row r="392">
          <cell r="K392">
            <v>577997552</v>
          </cell>
          <cell r="L392">
            <v>0</v>
          </cell>
          <cell r="M392">
            <v>1302</v>
          </cell>
        </row>
        <row r="393">
          <cell r="K393">
            <v>112695000</v>
          </cell>
          <cell r="L393">
            <v>0</v>
          </cell>
          <cell r="M393">
            <v>1302</v>
          </cell>
        </row>
        <row r="394">
          <cell r="K394">
            <v>40108940</v>
          </cell>
          <cell r="L394">
            <v>0</v>
          </cell>
          <cell r="M394">
            <v>1302</v>
          </cell>
        </row>
        <row r="395">
          <cell r="K395">
            <v>39065926</v>
          </cell>
          <cell r="L395">
            <v>0</v>
          </cell>
          <cell r="M395">
            <v>1302</v>
          </cell>
        </row>
        <row r="396">
          <cell r="K396">
            <v>27648000</v>
          </cell>
          <cell r="L396">
            <v>0</v>
          </cell>
          <cell r="M396">
            <v>1302</v>
          </cell>
        </row>
        <row r="397">
          <cell r="K397">
            <v>20720000</v>
          </cell>
          <cell r="L397">
            <v>0</v>
          </cell>
          <cell r="M397">
            <v>1302</v>
          </cell>
        </row>
        <row r="398">
          <cell r="K398">
            <v>15416320</v>
          </cell>
          <cell r="L398">
            <v>0</v>
          </cell>
          <cell r="M398">
            <v>1302</v>
          </cell>
        </row>
        <row r="399">
          <cell r="K399">
            <v>12491040</v>
          </cell>
          <cell r="L399">
            <v>0</v>
          </cell>
          <cell r="M399">
            <v>1302</v>
          </cell>
        </row>
        <row r="400">
          <cell r="K400">
            <v>11130000</v>
          </cell>
          <cell r="L400">
            <v>0</v>
          </cell>
          <cell r="M400">
            <v>1302</v>
          </cell>
        </row>
        <row r="401">
          <cell r="K401">
            <v>9287280</v>
          </cell>
          <cell r="L401">
            <v>0</v>
          </cell>
          <cell r="M401">
            <v>1302</v>
          </cell>
        </row>
        <row r="402">
          <cell r="K402">
            <v>7940344</v>
          </cell>
          <cell r="L402">
            <v>0</v>
          </cell>
          <cell r="M402">
            <v>1302</v>
          </cell>
        </row>
        <row r="403">
          <cell r="K403">
            <v>7050000</v>
          </cell>
          <cell r="L403">
            <v>0</v>
          </cell>
          <cell r="M403">
            <v>1302</v>
          </cell>
        </row>
        <row r="404">
          <cell r="K404">
            <v>6120000</v>
          </cell>
          <cell r="L404">
            <v>0</v>
          </cell>
          <cell r="M404">
            <v>1302</v>
          </cell>
        </row>
        <row r="405">
          <cell r="K405">
            <v>5666880</v>
          </cell>
          <cell r="L405">
            <v>0</v>
          </cell>
          <cell r="M405">
            <v>1302</v>
          </cell>
        </row>
        <row r="406">
          <cell r="K406">
            <v>5334451</v>
          </cell>
          <cell r="L406">
            <v>0</v>
          </cell>
          <cell r="M406">
            <v>1302</v>
          </cell>
        </row>
        <row r="407">
          <cell r="K407">
            <v>4586400</v>
          </cell>
          <cell r="L407">
            <v>0</v>
          </cell>
          <cell r="M407">
            <v>1302</v>
          </cell>
        </row>
        <row r="408">
          <cell r="K408">
            <v>3641160</v>
          </cell>
          <cell r="L408">
            <v>0</v>
          </cell>
          <cell r="M408">
            <v>1302</v>
          </cell>
        </row>
        <row r="409">
          <cell r="K409">
            <v>2768000</v>
          </cell>
          <cell r="L409">
            <v>0</v>
          </cell>
          <cell r="M409">
            <v>1302</v>
          </cell>
        </row>
        <row r="410">
          <cell r="K410">
            <v>2393938</v>
          </cell>
          <cell r="L410">
            <v>0</v>
          </cell>
          <cell r="M410">
            <v>1302</v>
          </cell>
        </row>
        <row r="411">
          <cell r="K411">
            <v>2107000</v>
          </cell>
          <cell r="L411">
            <v>0</v>
          </cell>
          <cell r="M411">
            <v>1302</v>
          </cell>
        </row>
        <row r="412">
          <cell r="K412">
            <v>1667000</v>
          </cell>
          <cell r="L412">
            <v>0</v>
          </cell>
          <cell r="M412">
            <v>1302</v>
          </cell>
        </row>
        <row r="413">
          <cell r="K413">
            <v>1479200</v>
          </cell>
          <cell r="L413">
            <v>0</v>
          </cell>
          <cell r="M413">
            <v>1302</v>
          </cell>
        </row>
        <row r="414">
          <cell r="K414">
            <v>1290240</v>
          </cell>
          <cell r="L414">
            <v>0</v>
          </cell>
          <cell r="M414">
            <v>1302</v>
          </cell>
        </row>
        <row r="415">
          <cell r="K415">
            <v>1220000</v>
          </cell>
          <cell r="L415">
            <v>0</v>
          </cell>
          <cell r="M415">
            <v>1302</v>
          </cell>
        </row>
        <row r="416">
          <cell r="K416">
            <v>1206000</v>
          </cell>
          <cell r="L416">
            <v>0</v>
          </cell>
          <cell r="M416">
            <v>1302</v>
          </cell>
        </row>
        <row r="417">
          <cell r="K417">
            <v>1200000</v>
          </cell>
          <cell r="L417">
            <v>0</v>
          </cell>
          <cell r="M417">
            <v>1302</v>
          </cell>
        </row>
        <row r="418">
          <cell r="K418">
            <v>1200000</v>
          </cell>
          <cell r="L418">
            <v>0</v>
          </cell>
          <cell r="M418">
            <v>1302</v>
          </cell>
        </row>
        <row r="419">
          <cell r="K419">
            <v>1051200</v>
          </cell>
          <cell r="L419">
            <v>0</v>
          </cell>
          <cell r="M419">
            <v>1302</v>
          </cell>
        </row>
        <row r="420">
          <cell r="K420">
            <v>1000994</v>
          </cell>
          <cell r="L420">
            <v>0</v>
          </cell>
          <cell r="M420">
            <v>1302</v>
          </cell>
        </row>
        <row r="421">
          <cell r="K421">
            <v>800600</v>
          </cell>
          <cell r="L421">
            <v>0</v>
          </cell>
          <cell r="M421">
            <v>1302</v>
          </cell>
        </row>
        <row r="422">
          <cell r="K422">
            <v>480000</v>
          </cell>
          <cell r="L422">
            <v>0</v>
          </cell>
          <cell r="M422">
            <v>1302</v>
          </cell>
        </row>
        <row r="423">
          <cell r="K423">
            <v>397600</v>
          </cell>
          <cell r="L423">
            <v>0</v>
          </cell>
          <cell r="M423">
            <v>1302</v>
          </cell>
        </row>
        <row r="424">
          <cell r="K424">
            <v>396800</v>
          </cell>
          <cell r="L424">
            <v>0</v>
          </cell>
          <cell r="M424">
            <v>1302</v>
          </cell>
        </row>
        <row r="425">
          <cell r="K425">
            <v>338700</v>
          </cell>
          <cell r="L425">
            <v>0</v>
          </cell>
          <cell r="M425">
            <v>1302</v>
          </cell>
        </row>
        <row r="426">
          <cell r="K426">
            <v>170400</v>
          </cell>
          <cell r="L426">
            <v>0</v>
          </cell>
          <cell r="M426">
            <v>1302</v>
          </cell>
        </row>
        <row r="427">
          <cell r="K427">
            <v>136885</v>
          </cell>
          <cell r="L427">
            <v>0</v>
          </cell>
          <cell r="M427">
            <v>1302</v>
          </cell>
        </row>
        <row r="428">
          <cell r="K428">
            <v>80795750</v>
          </cell>
          <cell r="L428">
            <v>0</v>
          </cell>
          <cell r="M428">
            <v>6100</v>
          </cell>
        </row>
        <row r="429">
          <cell r="K429">
            <v>16111323</v>
          </cell>
          <cell r="L429">
            <v>0</v>
          </cell>
          <cell r="M429">
            <v>6100</v>
          </cell>
        </row>
        <row r="430">
          <cell r="K430">
            <v>15000000</v>
          </cell>
          <cell r="L430">
            <v>0</v>
          </cell>
          <cell r="M430">
            <v>6100</v>
          </cell>
        </row>
        <row r="431">
          <cell r="K431">
            <v>10000000</v>
          </cell>
          <cell r="L431">
            <v>0</v>
          </cell>
          <cell r="M431">
            <v>6100</v>
          </cell>
        </row>
        <row r="432">
          <cell r="K432">
            <v>1367350</v>
          </cell>
          <cell r="L432">
            <v>0</v>
          </cell>
          <cell r="M432">
            <v>6100</v>
          </cell>
        </row>
        <row r="433">
          <cell r="K433">
            <v>85820000</v>
          </cell>
          <cell r="L433">
            <v>0</v>
          </cell>
          <cell r="M433">
            <v>6000</v>
          </cell>
        </row>
        <row r="434">
          <cell r="K434">
            <v>63666621</v>
          </cell>
          <cell r="L434">
            <v>0</v>
          </cell>
          <cell r="M434">
            <v>6000</v>
          </cell>
        </row>
        <row r="435">
          <cell r="K435">
            <v>50000000</v>
          </cell>
          <cell r="L435">
            <v>0</v>
          </cell>
          <cell r="M435">
            <v>6000</v>
          </cell>
        </row>
        <row r="436">
          <cell r="K436">
            <v>40000000</v>
          </cell>
          <cell r="L436">
            <v>0</v>
          </cell>
          <cell r="M436">
            <v>6000</v>
          </cell>
        </row>
        <row r="437">
          <cell r="K437">
            <v>29850000</v>
          </cell>
          <cell r="L437">
            <v>0</v>
          </cell>
          <cell r="M437">
            <v>6000</v>
          </cell>
        </row>
        <row r="438">
          <cell r="K438">
            <v>20844834</v>
          </cell>
          <cell r="L438">
            <v>0</v>
          </cell>
          <cell r="M438">
            <v>6000</v>
          </cell>
        </row>
        <row r="439">
          <cell r="K439">
            <v>19540309</v>
          </cell>
          <cell r="L439">
            <v>0</v>
          </cell>
          <cell r="M439">
            <v>6000</v>
          </cell>
        </row>
        <row r="440">
          <cell r="K440">
            <v>19301600</v>
          </cell>
          <cell r="L440">
            <v>0</v>
          </cell>
          <cell r="M440">
            <v>6000</v>
          </cell>
        </row>
        <row r="441">
          <cell r="K441">
            <v>18153272</v>
          </cell>
          <cell r="L441">
            <v>0</v>
          </cell>
          <cell r="M441">
            <v>6000</v>
          </cell>
        </row>
        <row r="442">
          <cell r="K442">
            <v>8200525</v>
          </cell>
          <cell r="L442">
            <v>0</v>
          </cell>
          <cell r="M442">
            <v>6000</v>
          </cell>
        </row>
        <row r="443">
          <cell r="K443">
            <v>7482130</v>
          </cell>
          <cell r="L443">
            <v>0</v>
          </cell>
          <cell r="M443">
            <v>6000</v>
          </cell>
        </row>
        <row r="444">
          <cell r="K444">
            <v>6091350</v>
          </cell>
          <cell r="L444">
            <v>0</v>
          </cell>
          <cell r="M444">
            <v>6000</v>
          </cell>
        </row>
        <row r="445">
          <cell r="K445">
            <v>5277500</v>
          </cell>
          <cell r="L445">
            <v>0</v>
          </cell>
          <cell r="M445">
            <v>6000</v>
          </cell>
        </row>
        <row r="446">
          <cell r="K446">
            <v>5120000</v>
          </cell>
          <cell r="L446">
            <v>0</v>
          </cell>
          <cell r="M446">
            <v>6000</v>
          </cell>
        </row>
        <row r="447">
          <cell r="K447">
            <v>4980865</v>
          </cell>
          <cell r="L447">
            <v>0</v>
          </cell>
          <cell r="M447">
            <v>6000</v>
          </cell>
        </row>
        <row r="448">
          <cell r="K448">
            <v>3717263</v>
          </cell>
          <cell r="L448">
            <v>0</v>
          </cell>
          <cell r="M448">
            <v>6000</v>
          </cell>
        </row>
        <row r="449">
          <cell r="K449">
            <v>2774706</v>
          </cell>
          <cell r="L449">
            <v>0</v>
          </cell>
          <cell r="M449">
            <v>6000</v>
          </cell>
        </row>
        <row r="450">
          <cell r="K450">
            <v>2210005</v>
          </cell>
          <cell r="L450">
            <v>0</v>
          </cell>
          <cell r="M450">
            <v>6000</v>
          </cell>
        </row>
        <row r="451">
          <cell r="K451">
            <v>1835605</v>
          </cell>
          <cell r="L451">
            <v>0</v>
          </cell>
          <cell r="M451">
            <v>6000</v>
          </cell>
        </row>
        <row r="452">
          <cell r="K452">
            <v>1496540</v>
          </cell>
          <cell r="L452">
            <v>0</v>
          </cell>
          <cell r="M452">
            <v>6000</v>
          </cell>
        </row>
        <row r="453">
          <cell r="K453">
            <v>1000000</v>
          </cell>
          <cell r="L453">
            <v>0</v>
          </cell>
          <cell r="M453">
            <v>6000</v>
          </cell>
        </row>
        <row r="454">
          <cell r="K454">
            <v>650000</v>
          </cell>
          <cell r="L454">
            <v>0</v>
          </cell>
          <cell r="M454">
            <v>6000</v>
          </cell>
        </row>
        <row r="455">
          <cell r="K455">
            <v>500000</v>
          </cell>
          <cell r="L455">
            <v>0</v>
          </cell>
          <cell r="M455">
            <v>6000</v>
          </cell>
        </row>
        <row r="456">
          <cell r="K456">
            <v>208950</v>
          </cell>
          <cell r="L456">
            <v>0</v>
          </cell>
          <cell r="M456">
            <v>6000</v>
          </cell>
        </row>
        <row r="457">
          <cell r="K457">
            <v>116640000</v>
          </cell>
          <cell r="L457">
            <v>0</v>
          </cell>
          <cell r="M457">
            <v>6100</v>
          </cell>
        </row>
        <row r="458">
          <cell r="K458">
            <v>95820000</v>
          </cell>
          <cell r="L458">
            <v>0</v>
          </cell>
          <cell r="M458">
            <v>6100</v>
          </cell>
        </row>
        <row r="459">
          <cell r="K459">
            <v>68898000</v>
          </cell>
          <cell r="L459">
            <v>0</v>
          </cell>
          <cell r="M459">
            <v>6100</v>
          </cell>
        </row>
        <row r="460">
          <cell r="K460">
            <v>63778000</v>
          </cell>
          <cell r="L460">
            <v>0</v>
          </cell>
          <cell r="M460">
            <v>6100</v>
          </cell>
        </row>
        <row r="461">
          <cell r="K461">
            <v>61840000</v>
          </cell>
          <cell r="L461">
            <v>0</v>
          </cell>
          <cell r="M461">
            <v>6100</v>
          </cell>
        </row>
        <row r="462">
          <cell r="K462">
            <v>60913000</v>
          </cell>
          <cell r="L462">
            <v>0</v>
          </cell>
          <cell r="M462">
            <v>6100</v>
          </cell>
        </row>
        <row r="463">
          <cell r="K463">
            <v>60280000</v>
          </cell>
          <cell r="L463">
            <v>0</v>
          </cell>
          <cell r="M463">
            <v>6100</v>
          </cell>
        </row>
        <row r="464">
          <cell r="K464">
            <v>58478000</v>
          </cell>
          <cell r="L464">
            <v>0</v>
          </cell>
          <cell r="M464">
            <v>6100</v>
          </cell>
        </row>
        <row r="465">
          <cell r="K465">
            <v>57620000</v>
          </cell>
          <cell r="L465">
            <v>0</v>
          </cell>
          <cell r="M465">
            <v>6100</v>
          </cell>
        </row>
        <row r="466">
          <cell r="K466">
            <v>57140000</v>
          </cell>
          <cell r="L466">
            <v>0</v>
          </cell>
          <cell r="M466">
            <v>6100</v>
          </cell>
        </row>
        <row r="467">
          <cell r="K467">
            <v>56618000</v>
          </cell>
          <cell r="L467">
            <v>0</v>
          </cell>
          <cell r="M467">
            <v>6100</v>
          </cell>
        </row>
        <row r="468">
          <cell r="K468">
            <v>56378000</v>
          </cell>
          <cell r="L468">
            <v>0</v>
          </cell>
          <cell r="M468">
            <v>6100</v>
          </cell>
        </row>
        <row r="469">
          <cell r="K469">
            <v>54334000</v>
          </cell>
          <cell r="L469">
            <v>0</v>
          </cell>
          <cell r="M469">
            <v>6100</v>
          </cell>
        </row>
        <row r="470">
          <cell r="K470">
            <v>54058000</v>
          </cell>
          <cell r="L470">
            <v>0</v>
          </cell>
          <cell r="M470">
            <v>6100</v>
          </cell>
        </row>
        <row r="471">
          <cell r="K471">
            <v>53850000</v>
          </cell>
          <cell r="L471">
            <v>0</v>
          </cell>
          <cell r="M471">
            <v>6100</v>
          </cell>
        </row>
        <row r="472">
          <cell r="K472">
            <v>52920000</v>
          </cell>
          <cell r="L472">
            <v>0</v>
          </cell>
          <cell r="M472">
            <v>6100</v>
          </cell>
        </row>
        <row r="473">
          <cell r="K473">
            <v>52900000</v>
          </cell>
          <cell r="L473">
            <v>0</v>
          </cell>
          <cell r="M473">
            <v>6100</v>
          </cell>
        </row>
        <row r="474">
          <cell r="K474">
            <v>52498000</v>
          </cell>
          <cell r="L474">
            <v>0</v>
          </cell>
          <cell r="M474">
            <v>6100</v>
          </cell>
        </row>
        <row r="475">
          <cell r="K475">
            <v>51920000</v>
          </cell>
          <cell r="L475">
            <v>0</v>
          </cell>
          <cell r="M475">
            <v>6100</v>
          </cell>
        </row>
        <row r="476">
          <cell r="K476">
            <v>51920000</v>
          </cell>
          <cell r="L476">
            <v>0</v>
          </cell>
          <cell r="M476">
            <v>6100</v>
          </cell>
        </row>
        <row r="477">
          <cell r="K477">
            <v>51920000</v>
          </cell>
          <cell r="L477">
            <v>0</v>
          </cell>
          <cell r="M477">
            <v>6100</v>
          </cell>
        </row>
        <row r="478">
          <cell r="K478">
            <v>51240000</v>
          </cell>
          <cell r="L478">
            <v>0</v>
          </cell>
          <cell r="M478">
            <v>6100</v>
          </cell>
        </row>
        <row r="479">
          <cell r="K479">
            <v>50660000</v>
          </cell>
          <cell r="L479">
            <v>0</v>
          </cell>
          <cell r="M479">
            <v>6100</v>
          </cell>
        </row>
        <row r="480">
          <cell r="K480">
            <v>50160000</v>
          </cell>
          <cell r="L480">
            <v>0</v>
          </cell>
          <cell r="M480">
            <v>6100</v>
          </cell>
        </row>
        <row r="481">
          <cell r="K481">
            <v>50060000</v>
          </cell>
          <cell r="L481">
            <v>0</v>
          </cell>
          <cell r="M481">
            <v>6100</v>
          </cell>
        </row>
        <row r="482">
          <cell r="K482">
            <v>49860000</v>
          </cell>
          <cell r="L482">
            <v>0</v>
          </cell>
          <cell r="M482">
            <v>6100</v>
          </cell>
        </row>
        <row r="483">
          <cell r="K483">
            <v>49380000</v>
          </cell>
          <cell r="L483">
            <v>0</v>
          </cell>
          <cell r="M483">
            <v>6100</v>
          </cell>
        </row>
        <row r="484">
          <cell r="K484">
            <v>49258000</v>
          </cell>
          <cell r="L484">
            <v>0</v>
          </cell>
          <cell r="M484">
            <v>6100</v>
          </cell>
        </row>
        <row r="485">
          <cell r="K485">
            <v>49080000</v>
          </cell>
          <cell r="L485">
            <v>0</v>
          </cell>
          <cell r="M485">
            <v>6100</v>
          </cell>
        </row>
        <row r="486">
          <cell r="K486">
            <v>48980000</v>
          </cell>
          <cell r="L486">
            <v>0</v>
          </cell>
          <cell r="M486">
            <v>6100</v>
          </cell>
        </row>
        <row r="487">
          <cell r="K487">
            <v>48880000</v>
          </cell>
          <cell r="L487">
            <v>0</v>
          </cell>
          <cell r="M487">
            <v>6100</v>
          </cell>
        </row>
        <row r="488">
          <cell r="K488">
            <v>48680000</v>
          </cell>
          <cell r="L488">
            <v>0</v>
          </cell>
          <cell r="M488">
            <v>6100</v>
          </cell>
        </row>
        <row r="489">
          <cell r="K489">
            <v>48500000</v>
          </cell>
          <cell r="L489">
            <v>0</v>
          </cell>
          <cell r="M489">
            <v>6100</v>
          </cell>
        </row>
        <row r="490">
          <cell r="K490">
            <v>48400000</v>
          </cell>
          <cell r="L490">
            <v>0</v>
          </cell>
          <cell r="M490">
            <v>6100</v>
          </cell>
        </row>
        <row r="491">
          <cell r="K491">
            <v>47520000</v>
          </cell>
          <cell r="L491">
            <v>0</v>
          </cell>
          <cell r="M491">
            <v>6100</v>
          </cell>
        </row>
        <row r="492">
          <cell r="K492">
            <v>47320000</v>
          </cell>
          <cell r="L492">
            <v>0</v>
          </cell>
          <cell r="M492">
            <v>6100</v>
          </cell>
        </row>
        <row r="493">
          <cell r="K493">
            <v>46934000</v>
          </cell>
          <cell r="L493">
            <v>0</v>
          </cell>
          <cell r="M493">
            <v>6100</v>
          </cell>
        </row>
        <row r="494">
          <cell r="K494">
            <v>46720000</v>
          </cell>
          <cell r="L494">
            <v>0</v>
          </cell>
          <cell r="M494">
            <v>6100</v>
          </cell>
        </row>
        <row r="495">
          <cell r="K495">
            <v>46520000</v>
          </cell>
          <cell r="L495">
            <v>0</v>
          </cell>
          <cell r="M495">
            <v>6100</v>
          </cell>
        </row>
        <row r="496">
          <cell r="K496">
            <v>46520000</v>
          </cell>
          <cell r="L496">
            <v>0</v>
          </cell>
          <cell r="M496">
            <v>6100</v>
          </cell>
        </row>
        <row r="497">
          <cell r="K497">
            <v>46520000</v>
          </cell>
          <cell r="L497">
            <v>0</v>
          </cell>
          <cell r="M497">
            <v>6100</v>
          </cell>
        </row>
        <row r="498">
          <cell r="K498">
            <v>46520000</v>
          </cell>
          <cell r="L498">
            <v>0</v>
          </cell>
          <cell r="M498">
            <v>6100</v>
          </cell>
        </row>
        <row r="499">
          <cell r="K499">
            <v>46420000</v>
          </cell>
          <cell r="L499">
            <v>0</v>
          </cell>
          <cell r="M499">
            <v>6100</v>
          </cell>
        </row>
        <row r="500">
          <cell r="K500">
            <v>46420000</v>
          </cell>
          <cell r="L500">
            <v>0</v>
          </cell>
          <cell r="M500">
            <v>6100</v>
          </cell>
        </row>
        <row r="501">
          <cell r="K501">
            <v>45940000</v>
          </cell>
          <cell r="L501">
            <v>0</v>
          </cell>
          <cell r="M501">
            <v>6100</v>
          </cell>
        </row>
        <row r="502">
          <cell r="K502">
            <v>45360000</v>
          </cell>
          <cell r="L502">
            <v>0</v>
          </cell>
          <cell r="M502">
            <v>6100</v>
          </cell>
        </row>
        <row r="503">
          <cell r="K503">
            <v>45060000</v>
          </cell>
          <cell r="L503">
            <v>0</v>
          </cell>
          <cell r="M503">
            <v>6100</v>
          </cell>
        </row>
        <row r="504">
          <cell r="K504">
            <v>45060000</v>
          </cell>
          <cell r="L504">
            <v>0</v>
          </cell>
          <cell r="M504">
            <v>6100</v>
          </cell>
        </row>
        <row r="505">
          <cell r="K505">
            <v>44080000</v>
          </cell>
          <cell r="L505">
            <v>0</v>
          </cell>
          <cell r="M505">
            <v>6100</v>
          </cell>
        </row>
        <row r="506">
          <cell r="K506">
            <v>43680000</v>
          </cell>
          <cell r="L506">
            <v>0</v>
          </cell>
          <cell r="M506">
            <v>6100</v>
          </cell>
        </row>
        <row r="507">
          <cell r="K507">
            <v>43580000</v>
          </cell>
          <cell r="L507">
            <v>0</v>
          </cell>
          <cell r="M507">
            <v>6100</v>
          </cell>
        </row>
        <row r="508">
          <cell r="K508">
            <v>43380000</v>
          </cell>
          <cell r="L508">
            <v>0</v>
          </cell>
          <cell r="M508">
            <v>6100</v>
          </cell>
        </row>
        <row r="509">
          <cell r="K509">
            <v>43280000</v>
          </cell>
          <cell r="L509">
            <v>0</v>
          </cell>
          <cell r="M509">
            <v>6100</v>
          </cell>
        </row>
        <row r="510">
          <cell r="K510">
            <v>43180000</v>
          </cell>
          <cell r="L510">
            <v>0</v>
          </cell>
          <cell r="M510">
            <v>6100</v>
          </cell>
        </row>
        <row r="511">
          <cell r="K511">
            <v>42200000</v>
          </cell>
          <cell r="L511">
            <v>0</v>
          </cell>
          <cell r="M511">
            <v>6100</v>
          </cell>
        </row>
        <row r="512">
          <cell r="K512">
            <v>41720000</v>
          </cell>
          <cell r="L512">
            <v>0</v>
          </cell>
          <cell r="M512">
            <v>6100</v>
          </cell>
        </row>
        <row r="513">
          <cell r="K513">
            <v>41220000</v>
          </cell>
          <cell r="L513">
            <v>0</v>
          </cell>
          <cell r="M513">
            <v>6100</v>
          </cell>
        </row>
        <row r="514">
          <cell r="K514">
            <v>39360000</v>
          </cell>
          <cell r="L514">
            <v>0</v>
          </cell>
          <cell r="M514">
            <v>6100</v>
          </cell>
        </row>
        <row r="515">
          <cell r="K515">
            <v>39360000</v>
          </cell>
          <cell r="L515">
            <v>0</v>
          </cell>
          <cell r="M515">
            <v>6100</v>
          </cell>
        </row>
        <row r="516">
          <cell r="K516">
            <v>37513000</v>
          </cell>
          <cell r="L516">
            <v>0</v>
          </cell>
          <cell r="M516">
            <v>6100</v>
          </cell>
        </row>
        <row r="517">
          <cell r="K517">
            <v>37200000</v>
          </cell>
          <cell r="L517">
            <v>0</v>
          </cell>
          <cell r="M517">
            <v>6100</v>
          </cell>
        </row>
        <row r="518">
          <cell r="K518">
            <v>37000000</v>
          </cell>
          <cell r="L518">
            <v>0</v>
          </cell>
          <cell r="M518">
            <v>6100</v>
          </cell>
        </row>
        <row r="519">
          <cell r="K519">
            <v>37000000</v>
          </cell>
          <cell r="L519">
            <v>0</v>
          </cell>
          <cell r="M519">
            <v>6100</v>
          </cell>
        </row>
        <row r="520">
          <cell r="K520">
            <v>34640000</v>
          </cell>
          <cell r="L520">
            <v>0</v>
          </cell>
          <cell r="M520">
            <v>6100</v>
          </cell>
        </row>
        <row r="521">
          <cell r="K521">
            <v>34540000</v>
          </cell>
          <cell r="L521">
            <v>0</v>
          </cell>
          <cell r="M521">
            <v>6100</v>
          </cell>
        </row>
        <row r="522">
          <cell r="K522">
            <v>27600000</v>
          </cell>
          <cell r="L522">
            <v>0</v>
          </cell>
          <cell r="M522">
            <v>6100</v>
          </cell>
        </row>
        <row r="523">
          <cell r="K523">
            <v>26200000</v>
          </cell>
          <cell r="L523">
            <v>0</v>
          </cell>
          <cell r="M523">
            <v>6100</v>
          </cell>
        </row>
        <row r="524">
          <cell r="K524">
            <v>25860000</v>
          </cell>
          <cell r="L524">
            <v>0</v>
          </cell>
          <cell r="M524">
            <v>6100</v>
          </cell>
        </row>
        <row r="525">
          <cell r="K525">
            <v>25120000</v>
          </cell>
          <cell r="L525">
            <v>0</v>
          </cell>
          <cell r="M525">
            <v>6100</v>
          </cell>
        </row>
        <row r="526">
          <cell r="K526">
            <v>24790000</v>
          </cell>
          <cell r="L526">
            <v>0</v>
          </cell>
          <cell r="M526">
            <v>6100</v>
          </cell>
        </row>
        <row r="527">
          <cell r="K527">
            <v>24540000</v>
          </cell>
          <cell r="L527">
            <v>0</v>
          </cell>
          <cell r="M527">
            <v>6100</v>
          </cell>
        </row>
        <row r="528">
          <cell r="K528">
            <v>24260000</v>
          </cell>
          <cell r="L528">
            <v>0</v>
          </cell>
          <cell r="M528">
            <v>6100</v>
          </cell>
        </row>
        <row r="529">
          <cell r="K529">
            <v>23990000</v>
          </cell>
          <cell r="L529">
            <v>0</v>
          </cell>
          <cell r="M529">
            <v>6100</v>
          </cell>
        </row>
        <row r="530">
          <cell r="K530">
            <v>23457000</v>
          </cell>
          <cell r="L530">
            <v>0</v>
          </cell>
          <cell r="M530">
            <v>6100</v>
          </cell>
        </row>
        <row r="531">
          <cell r="K531">
            <v>9551280</v>
          </cell>
          <cell r="L531">
            <v>0</v>
          </cell>
          <cell r="M531">
            <v>6100</v>
          </cell>
        </row>
        <row r="532">
          <cell r="K532">
            <v>4598771</v>
          </cell>
          <cell r="L532">
            <v>0</v>
          </cell>
          <cell r="M532">
            <v>6100</v>
          </cell>
        </row>
        <row r="533">
          <cell r="K533">
            <v>1158000</v>
          </cell>
          <cell r="L533">
            <v>0</v>
          </cell>
          <cell r="M533">
            <v>6100</v>
          </cell>
        </row>
        <row r="534">
          <cell r="K534">
            <v>1158000</v>
          </cell>
          <cell r="L534">
            <v>0</v>
          </cell>
          <cell r="M534">
            <v>6100</v>
          </cell>
        </row>
        <row r="535">
          <cell r="K535">
            <v>1000000</v>
          </cell>
          <cell r="L535">
            <v>0</v>
          </cell>
          <cell r="M535">
            <v>6100</v>
          </cell>
        </row>
        <row r="536">
          <cell r="K536">
            <v>697000</v>
          </cell>
          <cell r="L536">
            <v>0</v>
          </cell>
          <cell r="M536">
            <v>6100</v>
          </cell>
        </row>
        <row r="537">
          <cell r="K537">
            <v>697000</v>
          </cell>
          <cell r="L537">
            <v>0</v>
          </cell>
          <cell r="M537">
            <v>6100</v>
          </cell>
        </row>
        <row r="538">
          <cell r="K538">
            <v>697000</v>
          </cell>
          <cell r="L538">
            <v>0</v>
          </cell>
          <cell r="M538">
            <v>6100</v>
          </cell>
        </row>
        <row r="539">
          <cell r="K539">
            <v>6809784919</v>
          </cell>
          <cell r="L539">
            <v>0</v>
          </cell>
          <cell r="M539">
            <v>7300</v>
          </cell>
        </row>
        <row r="540">
          <cell r="K540">
            <v>3114183181</v>
          </cell>
          <cell r="L540">
            <v>0</v>
          </cell>
          <cell r="M540">
            <v>7300</v>
          </cell>
        </row>
        <row r="541">
          <cell r="K541">
            <v>97369233269</v>
          </cell>
          <cell r="L541">
            <v>0</v>
          </cell>
          <cell r="M541">
            <v>7200</v>
          </cell>
        </row>
        <row r="542">
          <cell r="K542">
            <v>2945445478</v>
          </cell>
          <cell r="L542">
            <v>0</v>
          </cell>
          <cell r="M542">
            <v>7200</v>
          </cell>
        </row>
        <row r="543">
          <cell r="K543">
            <v>2907625424</v>
          </cell>
          <cell r="L543">
            <v>0</v>
          </cell>
          <cell r="M543">
            <v>7200</v>
          </cell>
        </row>
        <row r="544">
          <cell r="K544">
            <v>1758647489</v>
          </cell>
          <cell r="L544">
            <v>0</v>
          </cell>
          <cell r="M544">
            <v>7200</v>
          </cell>
        </row>
        <row r="545">
          <cell r="K545">
            <v>14468420</v>
          </cell>
          <cell r="L545">
            <v>0</v>
          </cell>
          <cell r="M545">
            <v>7200</v>
          </cell>
        </row>
        <row r="546">
          <cell r="K546">
            <v>0</v>
          </cell>
          <cell r="L546">
            <v>529167126</v>
          </cell>
          <cell r="M546">
            <v>7200</v>
          </cell>
        </row>
        <row r="547">
          <cell r="K547">
            <v>17614900</v>
          </cell>
          <cell r="L547">
            <v>0</v>
          </cell>
          <cell r="M547">
            <v>7100</v>
          </cell>
        </row>
        <row r="548">
          <cell r="K548">
            <v>3141778650</v>
          </cell>
          <cell r="L548">
            <v>0</v>
          </cell>
          <cell r="M548">
            <v>7800</v>
          </cell>
        </row>
        <row r="549">
          <cell r="K549">
            <v>2772444105</v>
          </cell>
          <cell r="L549">
            <v>0</v>
          </cell>
          <cell r="M549">
            <v>7400</v>
          </cell>
        </row>
        <row r="550">
          <cell r="K550">
            <v>1604212892</v>
          </cell>
          <cell r="L550">
            <v>0</v>
          </cell>
          <cell r="M550">
            <v>7400</v>
          </cell>
        </row>
        <row r="551">
          <cell r="K551">
            <v>654391387</v>
          </cell>
          <cell r="L551">
            <v>0</v>
          </cell>
          <cell r="M551">
            <v>7500</v>
          </cell>
        </row>
        <row r="552">
          <cell r="K552">
            <v>469501180</v>
          </cell>
          <cell r="L552">
            <v>0</v>
          </cell>
          <cell r="M552">
            <v>7400</v>
          </cell>
        </row>
        <row r="553">
          <cell r="K553">
            <v>41587473</v>
          </cell>
          <cell r="L553">
            <v>0</v>
          </cell>
          <cell r="M553">
            <v>7501</v>
          </cell>
        </row>
        <row r="554">
          <cell r="K554">
            <v>27810000</v>
          </cell>
          <cell r="L554">
            <v>0</v>
          </cell>
          <cell r="M554">
            <v>7501</v>
          </cell>
        </row>
        <row r="555">
          <cell r="K555">
            <v>171992180</v>
          </cell>
          <cell r="L555">
            <v>0</v>
          </cell>
          <cell r="M555">
            <v>7502</v>
          </cell>
        </row>
        <row r="556">
          <cell r="K556">
            <v>640925095</v>
          </cell>
          <cell r="L556">
            <v>0</v>
          </cell>
          <cell r="M556">
            <v>7600</v>
          </cell>
        </row>
        <row r="557">
          <cell r="K557">
            <v>365634753</v>
          </cell>
          <cell r="L557">
            <v>0</v>
          </cell>
          <cell r="M557">
            <v>7600</v>
          </cell>
        </row>
        <row r="558">
          <cell r="K558">
            <v>358318188</v>
          </cell>
          <cell r="L558">
            <v>0</v>
          </cell>
          <cell r="M558">
            <v>7600</v>
          </cell>
        </row>
        <row r="559">
          <cell r="K559">
            <v>290294892</v>
          </cell>
          <cell r="L559">
            <v>0</v>
          </cell>
          <cell r="M559">
            <v>7600</v>
          </cell>
        </row>
        <row r="560">
          <cell r="K560">
            <v>275522300</v>
          </cell>
          <cell r="L560">
            <v>0</v>
          </cell>
          <cell r="M560">
            <v>7600</v>
          </cell>
        </row>
        <row r="561">
          <cell r="K561">
            <v>265503500</v>
          </cell>
          <cell r="L561">
            <v>0</v>
          </cell>
          <cell r="M561">
            <v>7600</v>
          </cell>
        </row>
        <row r="562">
          <cell r="K562">
            <v>160974163</v>
          </cell>
          <cell r="L562">
            <v>0</v>
          </cell>
          <cell r="M562">
            <v>7600</v>
          </cell>
        </row>
        <row r="563">
          <cell r="K563">
            <v>136538078</v>
          </cell>
          <cell r="L563">
            <v>0</v>
          </cell>
          <cell r="M563">
            <v>7600</v>
          </cell>
        </row>
        <row r="564">
          <cell r="K564">
            <v>129388747</v>
          </cell>
          <cell r="L564">
            <v>0</v>
          </cell>
          <cell r="M564">
            <v>7600</v>
          </cell>
        </row>
        <row r="565">
          <cell r="K565">
            <v>88958481</v>
          </cell>
          <cell r="L565">
            <v>0</v>
          </cell>
          <cell r="M565">
            <v>7600</v>
          </cell>
        </row>
        <row r="566">
          <cell r="K566">
            <v>82858871</v>
          </cell>
          <cell r="L566">
            <v>0</v>
          </cell>
          <cell r="M566">
            <v>7600</v>
          </cell>
        </row>
        <row r="567">
          <cell r="K567">
            <v>75569107</v>
          </cell>
          <cell r="L567">
            <v>0</v>
          </cell>
          <cell r="M567">
            <v>7600</v>
          </cell>
        </row>
        <row r="568">
          <cell r="K568">
            <v>62923186</v>
          </cell>
          <cell r="L568">
            <v>0</v>
          </cell>
          <cell r="M568">
            <v>7600</v>
          </cell>
        </row>
        <row r="569">
          <cell r="K569">
            <v>59632000</v>
          </cell>
          <cell r="L569">
            <v>0</v>
          </cell>
          <cell r="M569">
            <v>7600</v>
          </cell>
        </row>
        <row r="570">
          <cell r="K570">
            <v>57857000</v>
          </cell>
          <cell r="L570">
            <v>0</v>
          </cell>
          <cell r="M570">
            <v>7600</v>
          </cell>
        </row>
        <row r="571">
          <cell r="K571">
            <v>51923558</v>
          </cell>
          <cell r="L571">
            <v>0</v>
          </cell>
          <cell r="M571">
            <v>7600</v>
          </cell>
        </row>
        <row r="572">
          <cell r="K572">
            <v>42535000</v>
          </cell>
          <cell r="L572">
            <v>0</v>
          </cell>
          <cell r="M572">
            <v>7600</v>
          </cell>
        </row>
        <row r="573">
          <cell r="K573">
            <v>40027710</v>
          </cell>
          <cell r="L573">
            <v>0</v>
          </cell>
          <cell r="M573">
            <v>7600</v>
          </cell>
        </row>
        <row r="574">
          <cell r="K574">
            <v>33444268</v>
          </cell>
          <cell r="L574">
            <v>0</v>
          </cell>
          <cell r="M574">
            <v>7600</v>
          </cell>
        </row>
        <row r="575">
          <cell r="K575">
            <v>27295842</v>
          </cell>
          <cell r="L575">
            <v>0</v>
          </cell>
          <cell r="M575">
            <v>7600</v>
          </cell>
        </row>
        <row r="576">
          <cell r="K576">
            <v>24111000</v>
          </cell>
          <cell r="L576">
            <v>0</v>
          </cell>
          <cell r="M576">
            <v>7600</v>
          </cell>
        </row>
        <row r="577">
          <cell r="K577">
            <v>20179305</v>
          </cell>
          <cell r="L577">
            <v>0</v>
          </cell>
          <cell r="M577">
            <v>7600</v>
          </cell>
        </row>
        <row r="578">
          <cell r="K578">
            <v>18772826</v>
          </cell>
          <cell r="L578">
            <v>0</v>
          </cell>
          <cell r="M578">
            <v>7600</v>
          </cell>
        </row>
        <row r="579">
          <cell r="K579">
            <v>15220000</v>
          </cell>
          <cell r="L579">
            <v>0</v>
          </cell>
          <cell r="M579">
            <v>7600</v>
          </cell>
        </row>
        <row r="580">
          <cell r="K580">
            <v>13930026</v>
          </cell>
          <cell r="L580">
            <v>0</v>
          </cell>
          <cell r="M580">
            <v>7600</v>
          </cell>
        </row>
        <row r="581">
          <cell r="K581">
            <v>6280000</v>
          </cell>
          <cell r="L581">
            <v>0</v>
          </cell>
          <cell r="M581">
            <v>7600</v>
          </cell>
        </row>
        <row r="582">
          <cell r="K582">
            <v>4514828</v>
          </cell>
          <cell r="L582">
            <v>0</v>
          </cell>
          <cell r="M582">
            <v>7600</v>
          </cell>
        </row>
        <row r="583">
          <cell r="K583">
            <v>1375000</v>
          </cell>
          <cell r="L583">
            <v>0</v>
          </cell>
          <cell r="M583">
            <v>7600</v>
          </cell>
        </row>
        <row r="584">
          <cell r="K584">
            <v>1000000</v>
          </cell>
          <cell r="L584">
            <v>0</v>
          </cell>
          <cell r="M584">
            <v>7600</v>
          </cell>
        </row>
        <row r="585">
          <cell r="K585">
            <v>970000</v>
          </cell>
          <cell r="L585">
            <v>0</v>
          </cell>
          <cell r="M585">
            <v>7600</v>
          </cell>
        </row>
        <row r="586">
          <cell r="K586">
            <v>895584</v>
          </cell>
          <cell r="L586">
            <v>0</v>
          </cell>
          <cell r="M586">
            <v>7600</v>
          </cell>
        </row>
        <row r="587">
          <cell r="K587">
            <v>550000</v>
          </cell>
          <cell r="L587">
            <v>0</v>
          </cell>
          <cell r="M587">
            <v>7600</v>
          </cell>
        </row>
        <row r="588">
          <cell r="K588">
            <v>516464</v>
          </cell>
          <cell r="L588">
            <v>0</v>
          </cell>
          <cell r="M588">
            <v>7600</v>
          </cell>
        </row>
        <row r="589">
          <cell r="K589">
            <v>402500</v>
          </cell>
          <cell r="L589">
            <v>0</v>
          </cell>
          <cell r="M589">
            <v>7600</v>
          </cell>
        </row>
        <row r="590">
          <cell r="K590">
            <v>400000</v>
          </cell>
          <cell r="L590">
            <v>0</v>
          </cell>
          <cell r="M590">
            <v>7600</v>
          </cell>
        </row>
        <row r="591">
          <cell r="K591">
            <v>311986</v>
          </cell>
          <cell r="L591">
            <v>0</v>
          </cell>
          <cell r="M591">
            <v>7600</v>
          </cell>
        </row>
        <row r="592">
          <cell r="K592">
            <v>279411</v>
          </cell>
          <cell r="L592">
            <v>0</v>
          </cell>
          <cell r="M592">
            <v>7600</v>
          </cell>
        </row>
        <row r="593">
          <cell r="K593">
            <v>257400</v>
          </cell>
          <cell r="L593">
            <v>0</v>
          </cell>
          <cell r="M593">
            <v>7600</v>
          </cell>
        </row>
        <row r="594">
          <cell r="K594">
            <v>215671</v>
          </cell>
          <cell r="L594">
            <v>0</v>
          </cell>
          <cell r="M594">
            <v>7600</v>
          </cell>
        </row>
        <row r="595">
          <cell r="K595">
            <v>93000</v>
          </cell>
          <cell r="L595">
            <v>0</v>
          </cell>
          <cell r="M595">
            <v>7600</v>
          </cell>
        </row>
        <row r="596">
          <cell r="K596">
            <v>93000</v>
          </cell>
          <cell r="L596">
            <v>0</v>
          </cell>
          <cell r="M596">
            <v>7600</v>
          </cell>
        </row>
        <row r="597">
          <cell r="K597">
            <v>81858</v>
          </cell>
          <cell r="L597">
            <v>0</v>
          </cell>
          <cell r="M597">
            <v>7600</v>
          </cell>
        </row>
        <row r="598">
          <cell r="K598">
            <v>75472</v>
          </cell>
          <cell r="L598">
            <v>0</v>
          </cell>
          <cell r="M598">
            <v>7600</v>
          </cell>
        </row>
        <row r="599">
          <cell r="K599">
            <v>62400</v>
          </cell>
          <cell r="L599">
            <v>0</v>
          </cell>
          <cell r="M599">
            <v>7600</v>
          </cell>
        </row>
        <row r="600">
          <cell r="K600">
            <v>0</v>
          </cell>
          <cell r="L600">
            <v>513276310</v>
          </cell>
          <cell r="M600">
            <v>7750</v>
          </cell>
        </row>
        <row r="601">
          <cell r="K601">
            <v>214088750</v>
          </cell>
          <cell r="L601">
            <v>0</v>
          </cell>
          <cell r="M601">
            <v>8000</v>
          </cell>
        </row>
        <row r="602">
          <cell r="K602">
            <v>110042771</v>
          </cell>
          <cell r="L602">
            <v>0</v>
          </cell>
          <cell r="M602">
            <v>8001</v>
          </cell>
        </row>
        <row r="603">
          <cell r="K603">
            <v>105705600</v>
          </cell>
          <cell r="L603">
            <v>0</v>
          </cell>
          <cell r="M603">
            <v>8002</v>
          </cell>
        </row>
        <row r="604">
          <cell r="K604">
            <v>95246446</v>
          </cell>
          <cell r="L604">
            <v>0</v>
          </cell>
          <cell r="M604">
            <v>8003</v>
          </cell>
        </row>
        <row r="605">
          <cell r="K605">
            <v>83872573</v>
          </cell>
          <cell r="L605">
            <v>0</v>
          </cell>
          <cell r="M605">
            <v>8004</v>
          </cell>
        </row>
        <row r="606">
          <cell r="K606">
            <v>35000000</v>
          </cell>
          <cell r="L606">
            <v>0</v>
          </cell>
          <cell r="M606">
            <v>8004</v>
          </cell>
        </row>
        <row r="607">
          <cell r="K607">
            <v>30000000</v>
          </cell>
          <cell r="L607">
            <v>0</v>
          </cell>
          <cell r="M607">
            <v>8004</v>
          </cell>
        </row>
        <row r="608">
          <cell r="K608">
            <v>138000000</v>
          </cell>
          <cell r="L608">
            <v>0</v>
          </cell>
          <cell r="M608">
            <v>8200</v>
          </cell>
        </row>
        <row r="609">
          <cell r="K609">
            <v>79497600</v>
          </cell>
          <cell r="L609">
            <v>0</v>
          </cell>
          <cell r="M609">
            <v>8200</v>
          </cell>
        </row>
        <row r="610">
          <cell r="K610">
            <v>58288462</v>
          </cell>
          <cell r="L610">
            <v>0</v>
          </cell>
          <cell r="M610">
            <v>1303</v>
          </cell>
        </row>
        <row r="611">
          <cell r="K611">
            <v>52674000</v>
          </cell>
          <cell r="L611">
            <v>0</v>
          </cell>
          <cell r="M611">
            <v>1303</v>
          </cell>
        </row>
        <row r="612">
          <cell r="K612">
            <v>24024000</v>
          </cell>
          <cell r="L612">
            <v>0</v>
          </cell>
          <cell r="M612">
            <v>8200</v>
          </cell>
        </row>
        <row r="613">
          <cell r="K613">
            <v>11527360</v>
          </cell>
          <cell r="L613">
            <v>0</v>
          </cell>
          <cell r="M613">
            <v>8200</v>
          </cell>
        </row>
        <row r="614">
          <cell r="K614">
            <v>10000000</v>
          </cell>
          <cell r="L614">
            <v>0</v>
          </cell>
          <cell r="M614">
            <v>8200</v>
          </cell>
        </row>
        <row r="615">
          <cell r="K615">
            <v>7420000</v>
          </cell>
          <cell r="L615">
            <v>0</v>
          </cell>
          <cell r="M615">
            <v>8200</v>
          </cell>
        </row>
        <row r="616">
          <cell r="K616">
            <v>5000000</v>
          </cell>
          <cell r="L616">
            <v>0</v>
          </cell>
          <cell r="M616">
            <v>8200</v>
          </cell>
        </row>
        <row r="617">
          <cell r="K617">
            <v>2050000</v>
          </cell>
          <cell r="L617">
            <v>0</v>
          </cell>
          <cell r="M617">
            <v>8200</v>
          </cell>
        </row>
        <row r="618">
          <cell r="K618">
            <v>90000</v>
          </cell>
          <cell r="L618">
            <v>0</v>
          </cell>
          <cell r="M618">
            <v>8200</v>
          </cell>
        </row>
        <row r="619">
          <cell r="K619">
            <v>5015985920</v>
          </cell>
          <cell r="L619">
            <v>0</v>
          </cell>
          <cell r="M619">
            <v>9900</v>
          </cell>
        </row>
        <row r="620">
          <cell r="K620">
            <v>655100000</v>
          </cell>
          <cell r="L620">
            <v>0</v>
          </cell>
          <cell r="M620">
            <v>9900</v>
          </cell>
        </row>
        <row r="621">
          <cell r="K621">
            <v>45002120</v>
          </cell>
          <cell r="L621">
            <v>0</v>
          </cell>
          <cell r="M621">
            <v>9900</v>
          </cell>
        </row>
        <row r="622">
          <cell r="K622">
            <v>30784000</v>
          </cell>
          <cell r="L622">
            <v>0</v>
          </cell>
          <cell r="M622">
            <v>9900</v>
          </cell>
        </row>
        <row r="623">
          <cell r="K623">
            <v>30000000</v>
          </cell>
          <cell r="L623">
            <v>0</v>
          </cell>
          <cell r="M623">
            <v>9900</v>
          </cell>
        </row>
        <row r="624">
          <cell r="K624">
            <v>22400000</v>
          </cell>
          <cell r="L624">
            <v>0</v>
          </cell>
          <cell r="M624">
            <v>9900</v>
          </cell>
        </row>
        <row r="625">
          <cell r="K625">
            <v>17000000</v>
          </cell>
          <cell r="L625">
            <v>0</v>
          </cell>
          <cell r="M625">
            <v>9900</v>
          </cell>
        </row>
        <row r="626">
          <cell r="K626">
            <v>10816000</v>
          </cell>
          <cell r="L626">
            <v>0</v>
          </cell>
          <cell r="M626">
            <v>9900</v>
          </cell>
        </row>
        <row r="627">
          <cell r="K627">
            <v>201205480</v>
          </cell>
          <cell r="L627">
            <v>0</v>
          </cell>
          <cell r="M627">
            <v>1730</v>
          </cell>
        </row>
        <row r="628">
          <cell r="K628">
            <v>127898100000</v>
          </cell>
          <cell r="L628">
            <v>0</v>
          </cell>
          <cell r="M628">
            <v>9000</v>
          </cell>
        </row>
        <row r="629">
          <cell r="K629">
            <v>2557361479</v>
          </cell>
          <cell r="L629">
            <v>0</v>
          </cell>
          <cell r="M629">
            <v>9100</v>
          </cell>
        </row>
        <row r="630">
          <cell r="K630">
            <v>1844210928</v>
          </cell>
          <cell r="L630">
            <v>0</v>
          </cell>
          <cell r="M630">
            <v>9200</v>
          </cell>
        </row>
        <row r="631">
          <cell r="K631">
            <v>9709956419</v>
          </cell>
          <cell r="L631">
            <v>0</v>
          </cell>
          <cell r="M631">
            <v>9300</v>
          </cell>
        </row>
        <row r="632">
          <cell r="K632">
            <v>1178285542</v>
          </cell>
          <cell r="L632">
            <v>0</v>
          </cell>
          <cell r="M632">
            <v>9400</v>
          </cell>
        </row>
        <row r="633">
          <cell r="K633">
            <v>896869637</v>
          </cell>
          <cell r="L633">
            <v>0</v>
          </cell>
          <cell r="M633">
            <v>9700</v>
          </cell>
        </row>
        <row r="634">
          <cell r="K634">
            <v>1783770728</v>
          </cell>
          <cell r="L634">
            <v>0</v>
          </cell>
          <cell r="M634">
            <v>9600</v>
          </cell>
        </row>
        <row r="635">
          <cell r="K635">
            <v>280358034</v>
          </cell>
          <cell r="L635">
            <v>0</v>
          </cell>
          <cell r="M635">
            <v>9800</v>
          </cell>
        </row>
        <row r="636">
          <cell r="K636">
            <v>215939557</v>
          </cell>
          <cell r="L636">
            <v>0</v>
          </cell>
          <cell r="M636">
            <v>1000</v>
          </cell>
        </row>
        <row r="637">
          <cell r="K637">
            <v>170564815</v>
          </cell>
          <cell r="L637">
            <v>0</v>
          </cell>
          <cell r="M637">
            <v>1001</v>
          </cell>
        </row>
        <row r="638">
          <cell r="K638">
            <v>45610000</v>
          </cell>
          <cell r="L638">
            <v>0</v>
          </cell>
          <cell r="M638">
            <v>1002</v>
          </cell>
        </row>
        <row r="639">
          <cell r="K639">
            <v>45007322</v>
          </cell>
          <cell r="L639">
            <v>0</v>
          </cell>
          <cell r="M639">
            <v>1003</v>
          </cell>
        </row>
        <row r="640">
          <cell r="K640">
            <v>31821463</v>
          </cell>
          <cell r="L640">
            <v>0</v>
          </cell>
          <cell r="M640">
            <v>1160</v>
          </cell>
        </row>
        <row r="641">
          <cell r="K641">
            <v>253363500</v>
          </cell>
          <cell r="L641">
            <v>0</v>
          </cell>
          <cell r="M641">
            <v>1030</v>
          </cell>
        </row>
        <row r="642">
          <cell r="K642">
            <v>0</v>
          </cell>
          <cell r="L642">
            <v>1102767623</v>
          </cell>
          <cell r="M642">
            <v>9150</v>
          </cell>
        </row>
        <row r="643">
          <cell r="K643">
            <v>0</v>
          </cell>
          <cell r="L643">
            <v>952592391</v>
          </cell>
          <cell r="M643">
            <v>9250</v>
          </cell>
        </row>
        <row r="644">
          <cell r="K644">
            <v>0</v>
          </cell>
          <cell r="L644">
            <v>4808642269</v>
          </cell>
          <cell r="M644">
            <v>9350</v>
          </cell>
        </row>
        <row r="645">
          <cell r="K645">
            <v>0</v>
          </cell>
          <cell r="L645">
            <v>835890706</v>
          </cell>
          <cell r="M645">
            <v>9450</v>
          </cell>
        </row>
        <row r="646">
          <cell r="K646">
            <v>0</v>
          </cell>
          <cell r="L646">
            <v>618896751</v>
          </cell>
          <cell r="M646">
            <v>9750</v>
          </cell>
        </row>
        <row r="647">
          <cell r="K647">
            <v>0</v>
          </cell>
          <cell r="L647">
            <v>1006701320</v>
          </cell>
          <cell r="M647">
            <v>9650</v>
          </cell>
        </row>
        <row r="648">
          <cell r="K648">
            <v>0</v>
          </cell>
          <cell r="L648">
            <v>46329922</v>
          </cell>
          <cell r="M648">
            <v>1030</v>
          </cell>
        </row>
        <row r="649">
          <cell r="K649">
            <v>0</v>
          </cell>
          <cell r="L649">
            <v>64678087195</v>
          </cell>
          <cell r="M649">
            <v>5200</v>
          </cell>
        </row>
        <row r="650">
          <cell r="K650">
            <v>0</v>
          </cell>
          <cell r="L650">
            <v>23508960</v>
          </cell>
          <cell r="M650">
            <v>5208</v>
          </cell>
        </row>
        <row r="651">
          <cell r="K651">
            <v>0</v>
          </cell>
          <cell r="L651">
            <v>3774238</v>
          </cell>
          <cell r="M651">
            <v>5205</v>
          </cell>
        </row>
        <row r="652">
          <cell r="K652">
            <v>0</v>
          </cell>
          <cell r="L652">
            <v>30000</v>
          </cell>
          <cell r="M652">
            <v>5207</v>
          </cell>
        </row>
        <row r="653">
          <cell r="K653">
            <v>7778514</v>
          </cell>
          <cell r="L653">
            <v>0</v>
          </cell>
          <cell r="M653">
            <v>1200</v>
          </cell>
        </row>
        <row r="654">
          <cell r="K654">
            <v>2145000</v>
          </cell>
          <cell r="L654">
            <v>0</v>
          </cell>
          <cell r="M654">
            <v>1200</v>
          </cell>
        </row>
        <row r="655">
          <cell r="K655">
            <v>1116000</v>
          </cell>
          <cell r="L655">
            <v>0</v>
          </cell>
          <cell r="M655">
            <v>1200</v>
          </cell>
        </row>
        <row r="656">
          <cell r="K656">
            <v>720000</v>
          </cell>
          <cell r="L656">
            <v>0</v>
          </cell>
          <cell r="M656">
            <v>1200</v>
          </cell>
        </row>
        <row r="657">
          <cell r="K657">
            <v>300000</v>
          </cell>
          <cell r="L657">
            <v>0</v>
          </cell>
          <cell r="M657">
            <v>1200</v>
          </cell>
        </row>
        <row r="658">
          <cell r="K658">
            <v>0</v>
          </cell>
          <cell r="L658">
            <v>4438379532</v>
          </cell>
          <cell r="M658">
            <v>1211</v>
          </cell>
        </row>
        <row r="659">
          <cell r="K659">
            <v>0</v>
          </cell>
          <cell r="L659">
            <v>3901505640</v>
          </cell>
          <cell r="M659">
            <v>1212</v>
          </cell>
        </row>
        <row r="660">
          <cell r="K660">
            <v>0</v>
          </cell>
          <cell r="L660">
            <v>2830570200</v>
          </cell>
          <cell r="M660">
            <v>1213</v>
          </cell>
        </row>
        <row r="661">
          <cell r="K661">
            <v>0</v>
          </cell>
          <cell r="L661">
            <v>1466750731</v>
          </cell>
          <cell r="M661">
            <v>1214</v>
          </cell>
        </row>
        <row r="662">
          <cell r="K662">
            <v>0</v>
          </cell>
          <cell r="L662">
            <v>810405638</v>
          </cell>
          <cell r="M662">
            <v>1217</v>
          </cell>
        </row>
        <row r="663">
          <cell r="K663">
            <v>0</v>
          </cell>
          <cell r="L663">
            <v>704629890</v>
          </cell>
          <cell r="M663">
            <v>1218</v>
          </cell>
        </row>
        <row r="664">
          <cell r="K664">
            <v>0</v>
          </cell>
          <cell r="L664">
            <v>571517186</v>
          </cell>
          <cell r="M664">
            <v>1219</v>
          </cell>
        </row>
        <row r="665">
          <cell r="K665">
            <v>0</v>
          </cell>
          <cell r="L665">
            <v>542380160</v>
          </cell>
          <cell r="M665">
            <v>1220</v>
          </cell>
        </row>
        <row r="666">
          <cell r="K666">
            <v>0</v>
          </cell>
          <cell r="L666">
            <v>530496818</v>
          </cell>
          <cell r="M666">
            <v>1221</v>
          </cell>
        </row>
        <row r="667">
          <cell r="K667">
            <v>0</v>
          </cell>
          <cell r="L667">
            <v>509765940</v>
          </cell>
          <cell r="M667">
            <v>1216</v>
          </cell>
        </row>
        <row r="668">
          <cell r="K668">
            <v>0</v>
          </cell>
          <cell r="L668">
            <v>487620594</v>
          </cell>
          <cell r="M668">
            <v>1223</v>
          </cell>
        </row>
        <row r="669">
          <cell r="K669">
            <v>0</v>
          </cell>
          <cell r="L669">
            <v>474968454</v>
          </cell>
          <cell r="M669">
            <v>1215</v>
          </cell>
        </row>
        <row r="670">
          <cell r="K670">
            <v>0</v>
          </cell>
          <cell r="L670">
            <v>472445158</v>
          </cell>
          <cell r="M670">
            <v>1222</v>
          </cell>
        </row>
        <row r="671">
          <cell r="K671">
            <v>0</v>
          </cell>
          <cell r="L671">
            <v>465523847</v>
          </cell>
          <cell r="M671">
            <v>1225</v>
          </cell>
        </row>
        <row r="672">
          <cell r="K672">
            <v>0</v>
          </cell>
          <cell r="L672">
            <v>425969490</v>
          </cell>
          <cell r="M672">
            <v>1224</v>
          </cell>
        </row>
        <row r="673">
          <cell r="K673">
            <v>0</v>
          </cell>
          <cell r="L673">
            <v>415261900</v>
          </cell>
          <cell r="M673">
            <v>1228</v>
          </cell>
        </row>
        <row r="674">
          <cell r="K674">
            <v>0</v>
          </cell>
          <cell r="L674">
            <v>383507270</v>
          </cell>
          <cell r="M674">
            <v>1227</v>
          </cell>
        </row>
        <row r="675">
          <cell r="K675">
            <v>0</v>
          </cell>
          <cell r="L675">
            <v>363994534</v>
          </cell>
          <cell r="M675">
            <v>1229</v>
          </cell>
        </row>
        <row r="676">
          <cell r="K676">
            <v>0</v>
          </cell>
          <cell r="L676">
            <v>354205140</v>
          </cell>
          <cell r="M676">
            <v>1226</v>
          </cell>
        </row>
        <row r="677">
          <cell r="K677">
            <v>0</v>
          </cell>
          <cell r="L677">
            <v>282310940</v>
          </cell>
          <cell r="M677">
            <v>1232</v>
          </cell>
        </row>
        <row r="678">
          <cell r="K678">
            <v>0</v>
          </cell>
          <cell r="L678">
            <v>258700590</v>
          </cell>
          <cell r="M678">
            <v>1200</v>
          </cell>
        </row>
        <row r="679">
          <cell r="K679">
            <v>0</v>
          </cell>
          <cell r="L679">
            <v>243894575</v>
          </cell>
          <cell r="M679">
            <v>1200</v>
          </cell>
        </row>
        <row r="680">
          <cell r="K680">
            <v>0</v>
          </cell>
          <cell r="L680">
            <v>225018394</v>
          </cell>
          <cell r="M680">
            <v>1233</v>
          </cell>
        </row>
        <row r="681">
          <cell r="K681">
            <v>0</v>
          </cell>
          <cell r="L681">
            <v>196767240</v>
          </cell>
          <cell r="M681">
            <v>1200</v>
          </cell>
        </row>
        <row r="682">
          <cell r="K682">
            <v>0</v>
          </cell>
          <cell r="L682">
            <v>194019126</v>
          </cell>
          <cell r="M682">
            <v>1230</v>
          </cell>
        </row>
        <row r="683">
          <cell r="K683">
            <v>0</v>
          </cell>
          <cell r="L683">
            <v>192421958</v>
          </cell>
          <cell r="M683">
            <v>1200</v>
          </cell>
        </row>
        <row r="684">
          <cell r="K684">
            <v>0</v>
          </cell>
          <cell r="L684">
            <v>179889520</v>
          </cell>
          <cell r="M684">
            <v>1200</v>
          </cell>
        </row>
        <row r="685">
          <cell r="K685">
            <v>0</v>
          </cell>
          <cell r="L685">
            <v>141461879</v>
          </cell>
          <cell r="M685">
            <v>1200</v>
          </cell>
        </row>
        <row r="686">
          <cell r="K686">
            <v>0</v>
          </cell>
          <cell r="L686">
            <v>132090212</v>
          </cell>
          <cell r="M686">
            <v>1200</v>
          </cell>
        </row>
        <row r="687">
          <cell r="K687">
            <v>0</v>
          </cell>
          <cell r="L687">
            <v>121810350</v>
          </cell>
          <cell r="M687">
            <v>1200</v>
          </cell>
        </row>
        <row r="688">
          <cell r="K688">
            <v>0</v>
          </cell>
          <cell r="L688">
            <v>116089280</v>
          </cell>
          <cell r="M688">
            <v>1200</v>
          </cell>
        </row>
        <row r="689">
          <cell r="K689">
            <v>0</v>
          </cell>
          <cell r="L689">
            <v>115869855</v>
          </cell>
          <cell r="M689">
            <v>1200</v>
          </cell>
        </row>
        <row r="690">
          <cell r="K690">
            <v>0</v>
          </cell>
          <cell r="L690">
            <v>107010390</v>
          </cell>
          <cell r="M690">
            <v>1234</v>
          </cell>
        </row>
        <row r="691">
          <cell r="K691">
            <v>0</v>
          </cell>
          <cell r="L691">
            <v>106598590</v>
          </cell>
          <cell r="M691">
            <v>1200</v>
          </cell>
        </row>
        <row r="692">
          <cell r="K692">
            <v>0</v>
          </cell>
          <cell r="L692">
            <v>105065600</v>
          </cell>
          <cell r="M692">
            <v>1200</v>
          </cell>
        </row>
        <row r="693">
          <cell r="K693">
            <v>0</v>
          </cell>
          <cell r="L693">
            <v>100437866</v>
          </cell>
          <cell r="M693">
            <v>1200</v>
          </cell>
        </row>
        <row r="694">
          <cell r="K694">
            <v>0</v>
          </cell>
          <cell r="L694">
            <v>98863420</v>
          </cell>
          <cell r="M694">
            <v>1200</v>
          </cell>
        </row>
        <row r="695">
          <cell r="K695">
            <v>0</v>
          </cell>
          <cell r="L695">
            <v>83975539</v>
          </cell>
          <cell r="M695">
            <v>1200</v>
          </cell>
        </row>
        <row r="696">
          <cell r="K696">
            <v>0</v>
          </cell>
          <cell r="L696">
            <v>83683400</v>
          </cell>
          <cell r="M696">
            <v>1200</v>
          </cell>
        </row>
        <row r="697">
          <cell r="K697">
            <v>0</v>
          </cell>
          <cell r="L697">
            <v>82320000</v>
          </cell>
          <cell r="M697">
            <v>1200</v>
          </cell>
        </row>
        <row r="698">
          <cell r="K698">
            <v>0</v>
          </cell>
          <cell r="L698">
            <v>74762720</v>
          </cell>
          <cell r="M698">
            <v>1200</v>
          </cell>
        </row>
        <row r="699">
          <cell r="K699">
            <v>0</v>
          </cell>
          <cell r="L699">
            <v>70258180</v>
          </cell>
          <cell r="M699">
            <v>1200</v>
          </cell>
        </row>
        <row r="700">
          <cell r="K700">
            <v>0</v>
          </cell>
          <cell r="L700">
            <v>63629919</v>
          </cell>
          <cell r="M700">
            <v>1200</v>
          </cell>
        </row>
        <row r="701">
          <cell r="K701">
            <v>0</v>
          </cell>
          <cell r="L701">
            <v>61281113</v>
          </cell>
          <cell r="M701">
            <v>1200</v>
          </cell>
        </row>
        <row r="702">
          <cell r="K702">
            <v>0</v>
          </cell>
          <cell r="L702">
            <v>57569642</v>
          </cell>
          <cell r="M702">
            <v>1200</v>
          </cell>
        </row>
        <row r="703">
          <cell r="K703">
            <v>0</v>
          </cell>
          <cell r="L703">
            <v>47828750</v>
          </cell>
          <cell r="M703">
            <v>1200</v>
          </cell>
        </row>
        <row r="704">
          <cell r="K704">
            <v>0</v>
          </cell>
          <cell r="L704">
            <v>40165527</v>
          </cell>
          <cell r="M704">
            <v>1200</v>
          </cell>
        </row>
        <row r="705">
          <cell r="K705">
            <v>0</v>
          </cell>
          <cell r="L705">
            <v>38312500</v>
          </cell>
          <cell r="M705">
            <v>1200</v>
          </cell>
        </row>
        <row r="706">
          <cell r="K706">
            <v>0</v>
          </cell>
          <cell r="L706">
            <v>34562800</v>
          </cell>
          <cell r="M706">
            <v>1200</v>
          </cell>
        </row>
        <row r="707">
          <cell r="K707">
            <v>0</v>
          </cell>
          <cell r="L707">
            <v>28584380</v>
          </cell>
          <cell r="M707">
            <v>1200</v>
          </cell>
        </row>
        <row r="708">
          <cell r="K708">
            <v>0</v>
          </cell>
          <cell r="L708">
            <v>27000000</v>
          </cell>
          <cell r="M708">
            <v>1200</v>
          </cell>
        </row>
        <row r="709">
          <cell r="K709">
            <v>0</v>
          </cell>
          <cell r="L709">
            <v>25098716</v>
          </cell>
          <cell r="M709">
            <v>1200</v>
          </cell>
        </row>
        <row r="710">
          <cell r="K710">
            <v>0</v>
          </cell>
          <cell r="L710">
            <v>22546720</v>
          </cell>
          <cell r="M710">
            <v>1200</v>
          </cell>
        </row>
        <row r="711">
          <cell r="K711">
            <v>0</v>
          </cell>
          <cell r="L711">
            <v>20632500</v>
          </cell>
          <cell r="M711">
            <v>1200</v>
          </cell>
        </row>
        <row r="712">
          <cell r="K712">
            <v>0</v>
          </cell>
          <cell r="L712">
            <v>16603746</v>
          </cell>
          <cell r="M712">
            <v>1200</v>
          </cell>
        </row>
        <row r="713">
          <cell r="K713">
            <v>0</v>
          </cell>
          <cell r="L713">
            <v>10608250</v>
          </cell>
          <cell r="M713">
            <v>1200</v>
          </cell>
        </row>
        <row r="714">
          <cell r="K714">
            <v>0</v>
          </cell>
          <cell r="L714">
            <v>6822000</v>
          </cell>
          <cell r="M714">
            <v>1200</v>
          </cell>
        </row>
        <row r="715">
          <cell r="K715">
            <v>0</v>
          </cell>
          <cell r="L715">
            <v>4257000</v>
          </cell>
          <cell r="M715">
            <v>1200</v>
          </cell>
        </row>
        <row r="716">
          <cell r="K716">
            <v>0</v>
          </cell>
          <cell r="L716">
            <v>3336030</v>
          </cell>
          <cell r="M716">
            <v>1200</v>
          </cell>
        </row>
        <row r="717">
          <cell r="K717">
            <v>0</v>
          </cell>
          <cell r="L717">
            <v>1830000</v>
          </cell>
          <cell r="M717">
            <v>1200</v>
          </cell>
        </row>
        <row r="718">
          <cell r="K718">
            <v>0</v>
          </cell>
          <cell r="L718">
            <v>1704020</v>
          </cell>
          <cell r="M718">
            <v>1200</v>
          </cell>
        </row>
        <row r="719">
          <cell r="K719">
            <v>0</v>
          </cell>
          <cell r="L719">
            <v>1538700</v>
          </cell>
          <cell r="M719">
            <v>1200</v>
          </cell>
        </row>
        <row r="720">
          <cell r="K720">
            <v>0</v>
          </cell>
          <cell r="L720">
            <v>1217026</v>
          </cell>
          <cell r="M720">
            <v>1200</v>
          </cell>
        </row>
        <row r="721">
          <cell r="K721">
            <v>0</v>
          </cell>
          <cell r="L721">
            <v>395000</v>
          </cell>
          <cell r="M721">
            <v>1200</v>
          </cell>
        </row>
        <row r="722">
          <cell r="K722">
            <v>0</v>
          </cell>
          <cell r="L722">
            <v>308100</v>
          </cell>
          <cell r="M722">
            <v>1200</v>
          </cell>
        </row>
        <row r="723">
          <cell r="K723">
            <v>0</v>
          </cell>
          <cell r="L723">
            <v>258520</v>
          </cell>
          <cell r="M723">
            <v>1200</v>
          </cell>
        </row>
        <row r="724">
          <cell r="K724">
            <v>0</v>
          </cell>
          <cell r="L724">
            <v>250000</v>
          </cell>
          <cell r="M724">
            <v>1200</v>
          </cell>
        </row>
        <row r="725">
          <cell r="K725">
            <v>0</v>
          </cell>
          <cell r="L725">
            <v>44047750</v>
          </cell>
          <cell r="M725">
            <v>7502</v>
          </cell>
        </row>
        <row r="726">
          <cell r="K726">
            <v>0</v>
          </cell>
          <cell r="L726">
            <v>10124660</v>
          </cell>
          <cell r="M726">
            <v>7502</v>
          </cell>
        </row>
        <row r="727">
          <cell r="K727">
            <v>0</v>
          </cell>
          <cell r="L727">
            <v>8986022</v>
          </cell>
          <cell r="M727">
            <v>7502</v>
          </cell>
        </row>
        <row r="728">
          <cell r="K728">
            <v>0</v>
          </cell>
          <cell r="L728">
            <v>5226950</v>
          </cell>
          <cell r="M728">
            <v>7502</v>
          </cell>
        </row>
        <row r="729">
          <cell r="K729">
            <v>0</v>
          </cell>
          <cell r="L729">
            <v>4456250</v>
          </cell>
          <cell r="M729">
            <v>7502</v>
          </cell>
        </row>
        <row r="730">
          <cell r="K730">
            <v>0</v>
          </cell>
          <cell r="L730">
            <v>3720000</v>
          </cell>
          <cell r="M730">
            <v>7502</v>
          </cell>
        </row>
        <row r="731">
          <cell r="K731">
            <v>0</v>
          </cell>
          <cell r="L731">
            <v>3426500</v>
          </cell>
          <cell r="M731">
            <v>7502</v>
          </cell>
        </row>
        <row r="732">
          <cell r="K732">
            <v>0</v>
          </cell>
          <cell r="L732">
            <v>3129232</v>
          </cell>
          <cell r="M732">
            <v>7502</v>
          </cell>
        </row>
        <row r="733">
          <cell r="K733">
            <v>0</v>
          </cell>
          <cell r="L733">
            <v>2064000</v>
          </cell>
          <cell r="M733">
            <v>7502</v>
          </cell>
        </row>
        <row r="734">
          <cell r="K734">
            <v>0</v>
          </cell>
          <cell r="L734">
            <v>1135500</v>
          </cell>
          <cell r="M734">
            <v>7502</v>
          </cell>
        </row>
        <row r="735">
          <cell r="K735">
            <v>0</v>
          </cell>
          <cell r="L735">
            <v>1028000</v>
          </cell>
          <cell r="M735">
            <v>7502</v>
          </cell>
        </row>
        <row r="736">
          <cell r="K736">
            <v>0</v>
          </cell>
          <cell r="L736">
            <v>846400</v>
          </cell>
          <cell r="M736">
            <v>7502</v>
          </cell>
        </row>
        <row r="737">
          <cell r="K737">
            <v>0</v>
          </cell>
          <cell r="L737">
            <v>763820</v>
          </cell>
          <cell r="M737">
            <v>7502</v>
          </cell>
        </row>
        <row r="738">
          <cell r="K738">
            <v>0</v>
          </cell>
          <cell r="L738">
            <v>460000</v>
          </cell>
          <cell r="M738">
            <v>7502</v>
          </cell>
        </row>
        <row r="739">
          <cell r="K739">
            <v>0</v>
          </cell>
          <cell r="L739">
            <v>265436</v>
          </cell>
          <cell r="M739">
            <v>7502</v>
          </cell>
        </row>
        <row r="740">
          <cell r="K740">
            <v>0</v>
          </cell>
          <cell r="L740">
            <v>191100</v>
          </cell>
          <cell r="M740">
            <v>7502</v>
          </cell>
        </row>
        <row r="741">
          <cell r="K741">
            <v>0</v>
          </cell>
          <cell r="L741">
            <v>55000</v>
          </cell>
          <cell r="M741">
            <v>7502</v>
          </cell>
        </row>
        <row r="742">
          <cell r="K742">
            <v>0</v>
          </cell>
          <cell r="L742">
            <v>36864</v>
          </cell>
          <cell r="M742">
            <v>7502</v>
          </cell>
        </row>
        <row r="743">
          <cell r="K743">
            <v>0</v>
          </cell>
          <cell r="L743">
            <v>15000</v>
          </cell>
          <cell r="M743">
            <v>7502</v>
          </cell>
        </row>
        <row r="744">
          <cell r="K744">
            <v>0</v>
          </cell>
          <cell r="L744">
            <v>1674054720</v>
          </cell>
          <cell r="M744">
            <v>5200</v>
          </cell>
        </row>
        <row r="745">
          <cell r="K745">
            <v>0</v>
          </cell>
          <cell r="L745">
            <v>1134976700</v>
          </cell>
          <cell r="M745">
            <v>1200</v>
          </cell>
        </row>
        <row r="746">
          <cell r="K746">
            <v>0</v>
          </cell>
          <cell r="L746">
            <v>941276294</v>
          </cell>
          <cell r="M746">
            <v>1215</v>
          </cell>
        </row>
        <row r="747">
          <cell r="K747">
            <v>0</v>
          </cell>
          <cell r="L747">
            <v>629980000</v>
          </cell>
          <cell r="M747">
            <v>1216</v>
          </cell>
        </row>
        <row r="748">
          <cell r="K748">
            <v>0</v>
          </cell>
          <cell r="L748">
            <v>324767040</v>
          </cell>
          <cell r="M748">
            <v>1200</v>
          </cell>
        </row>
        <row r="749">
          <cell r="K749">
            <v>0</v>
          </cell>
          <cell r="L749">
            <v>179712000</v>
          </cell>
          <cell r="M749">
            <v>1212</v>
          </cell>
        </row>
        <row r="750">
          <cell r="K750">
            <v>0</v>
          </cell>
          <cell r="L750">
            <v>170235000</v>
          </cell>
          <cell r="M750">
            <v>1234</v>
          </cell>
        </row>
        <row r="751">
          <cell r="K751">
            <v>0</v>
          </cell>
          <cell r="L751">
            <v>111321600</v>
          </cell>
          <cell r="M751">
            <v>1200</v>
          </cell>
        </row>
        <row r="752">
          <cell r="K752">
            <v>0</v>
          </cell>
          <cell r="L752">
            <v>99864700</v>
          </cell>
          <cell r="M752">
            <v>1226</v>
          </cell>
        </row>
        <row r="753">
          <cell r="K753">
            <v>0</v>
          </cell>
          <cell r="L753">
            <v>81600000</v>
          </cell>
          <cell r="M753">
            <v>1200</v>
          </cell>
        </row>
        <row r="754">
          <cell r="K754">
            <v>0</v>
          </cell>
          <cell r="L754">
            <v>68040000</v>
          </cell>
          <cell r="M754">
            <v>1200</v>
          </cell>
        </row>
        <row r="755">
          <cell r="K755">
            <v>0</v>
          </cell>
          <cell r="L755">
            <v>59511400</v>
          </cell>
          <cell r="M755">
            <v>1219</v>
          </cell>
        </row>
        <row r="756">
          <cell r="K756">
            <v>0</v>
          </cell>
          <cell r="L756">
            <v>54139800</v>
          </cell>
          <cell r="M756">
            <v>1233</v>
          </cell>
        </row>
        <row r="757">
          <cell r="K757">
            <v>0</v>
          </cell>
          <cell r="L757">
            <v>41248000</v>
          </cell>
          <cell r="M757">
            <v>1224</v>
          </cell>
        </row>
        <row r="758">
          <cell r="K758">
            <v>0</v>
          </cell>
          <cell r="L758">
            <v>28996760</v>
          </cell>
          <cell r="M758">
            <v>1230</v>
          </cell>
        </row>
        <row r="759">
          <cell r="K759">
            <v>0</v>
          </cell>
          <cell r="L759">
            <v>24720000</v>
          </cell>
          <cell r="M759">
            <v>1232</v>
          </cell>
        </row>
        <row r="760">
          <cell r="K760">
            <v>0</v>
          </cell>
          <cell r="L760">
            <v>24180000</v>
          </cell>
          <cell r="M760">
            <v>1223</v>
          </cell>
        </row>
        <row r="761">
          <cell r="K761">
            <v>0</v>
          </cell>
          <cell r="L761">
            <v>17920000</v>
          </cell>
          <cell r="M761">
            <v>1218</v>
          </cell>
        </row>
        <row r="762">
          <cell r="K762">
            <v>0</v>
          </cell>
          <cell r="L762">
            <v>17200000</v>
          </cell>
          <cell r="M762">
            <v>1200</v>
          </cell>
        </row>
        <row r="763">
          <cell r="K763">
            <v>0</v>
          </cell>
          <cell r="L763">
            <v>14665250</v>
          </cell>
          <cell r="M763">
            <v>1200</v>
          </cell>
        </row>
        <row r="764">
          <cell r="K764">
            <v>0</v>
          </cell>
          <cell r="L764">
            <v>12120000</v>
          </cell>
          <cell r="M764">
            <v>1200</v>
          </cell>
        </row>
        <row r="765">
          <cell r="K765">
            <v>0</v>
          </cell>
          <cell r="L765">
            <v>7675000</v>
          </cell>
          <cell r="M765">
            <v>1200</v>
          </cell>
        </row>
        <row r="766">
          <cell r="K766">
            <v>0</v>
          </cell>
          <cell r="L766">
            <v>4544000</v>
          </cell>
          <cell r="M766">
            <v>1200</v>
          </cell>
        </row>
        <row r="767">
          <cell r="K767">
            <v>0</v>
          </cell>
          <cell r="L767">
            <v>2890500</v>
          </cell>
          <cell r="M767">
            <v>1200</v>
          </cell>
        </row>
        <row r="768">
          <cell r="K768">
            <v>0</v>
          </cell>
          <cell r="L768">
            <v>2828800</v>
          </cell>
          <cell r="M768">
            <v>1200</v>
          </cell>
        </row>
        <row r="769">
          <cell r="K769">
            <v>0</v>
          </cell>
          <cell r="L769">
            <v>2797080</v>
          </cell>
          <cell r="M769">
            <v>1200</v>
          </cell>
        </row>
        <row r="770">
          <cell r="K770">
            <v>0</v>
          </cell>
          <cell r="L770">
            <v>2775000</v>
          </cell>
          <cell r="M770">
            <v>1200</v>
          </cell>
        </row>
        <row r="771">
          <cell r="K771">
            <v>0</v>
          </cell>
          <cell r="L771">
            <v>2358400</v>
          </cell>
          <cell r="M771">
            <v>1200</v>
          </cell>
        </row>
        <row r="772">
          <cell r="K772">
            <v>0</v>
          </cell>
          <cell r="L772">
            <v>200000</v>
          </cell>
          <cell r="M772">
            <v>1200</v>
          </cell>
        </row>
        <row r="773">
          <cell r="K773">
            <v>0</v>
          </cell>
          <cell r="L773">
            <v>214517243</v>
          </cell>
          <cell r="M773">
            <v>1305</v>
          </cell>
        </row>
        <row r="774">
          <cell r="K774">
            <v>0</v>
          </cell>
          <cell r="L774">
            <v>39943726</v>
          </cell>
          <cell r="M774">
            <v>1305</v>
          </cell>
        </row>
        <row r="775">
          <cell r="K775">
            <v>0</v>
          </cell>
          <cell r="L775">
            <v>695782475</v>
          </cell>
          <cell r="M775">
            <v>1303</v>
          </cell>
        </row>
        <row r="776">
          <cell r="K776">
            <v>0</v>
          </cell>
          <cell r="L776">
            <v>674144747</v>
          </cell>
          <cell r="M776">
            <v>1303</v>
          </cell>
        </row>
        <row r="777">
          <cell r="K777">
            <v>0</v>
          </cell>
          <cell r="L777">
            <v>107888020</v>
          </cell>
          <cell r="M777">
            <v>1303</v>
          </cell>
        </row>
        <row r="778">
          <cell r="K778">
            <v>0</v>
          </cell>
          <cell r="L778">
            <v>78720000</v>
          </cell>
          <cell r="M778">
            <v>1303</v>
          </cell>
        </row>
        <row r="779">
          <cell r="K779">
            <v>0</v>
          </cell>
          <cell r="L779">
            <v>63849200</v>
          </cell>
          <cell r="M779">
            <v>1303</v>
          </cell>
        </row>
        <row r="780">
          <cell r="K780">
            <v>0</v>
          </cell>
          <cell r="L780">
            <v>25767682</v>
          </cell>
          <cell r="M780">
            <v>1303</v>
          </cell>
        </row>
        <row r="781">
          <cell r="K781">
            <v>0</v>
          </cell>
          <cell r="L781">
            <v>24952144</v>
          </cell>
          <cell r="M781">
            <v>1303</v>
          </cell>
        </row>
        <row r="782">
          <cell r="K782">
            <v>0</v>
          </cell>
          <cell r="L782">
            <v>12865669</v>
          </cell>
          <cell r="M782">
            <v>1303</v>
          </cell>
        </row>
        <row r="783">
          <cell r="K783">
            <v>0</v>
          </cell>
          <cell r="L783">
            <v>3559000</v>
          </cell>
          <cell r="M783">
            <v>1303</v>
          </cell>
        </row>
        <row r="784">
          <cell r="K784">
            <v>0</v>
          </cell>
          <cell r="L784">
            <v>1134432375</v>
          </cell>
          <cell r="M784">
            <v>1304</v>
          </cell>
        </row>
        <row r="785">
          <cell r="K785">
            <v>0</v>
          </cell>
          <cell r="L785">
            <v>12826800</v>
          </cell>
          <cell r="M785">
            <v>1304</v>
          </cell>
        </row>
        <row r="786">
          <cell r="K786">
            <v>0</v>
          </cell>
          <cell r="L786">
            <v>5406400</v>
          </cell>
          <cell r="M786">
            <v>1304</v>
          </cell>
        </row>
        <row r="787">
          <cell r="K787">
            <v>0</v>
          </cell>
          <cell r="L787">
            <v>5393000</v>
          </cell>
          <cell r="M787">
            <v>1304</v>
          </cell>
        </row>
        <row r="788">
          <cell r="K788">
            <v>0</v>
          </cell>
          <cell r="L788">
            <v>3720000</v>
          </cell>
          <cell r="M788">
            <v>1304</v>
          </cell>
        </row>
        <row r="789">
          <cell r="K789">
            <v>0</v>
          </cell>
          <cell r="L789">
            <v>3619200</v>
          </cell>
          <cell r="M789">
            <v>1304</v>
          </cell>
        </row>
        <row r="790">
          <cell r="K790">
            <v>0</v>
          </cell>
          <cell r="L790">
            <v>3600000</v>
          </cell>
          <cell r="M790">
            <v>1304</v>
          </cell>
        </row>
        <row r="791">
          <cell r="K791">
            <v>0</v>
          </cell>
          <cell r="L791">
            <v>2377600</v>
          </cell>
          <cell r="M791">
            <v>1304</v>
          </cell>
        </row>
        <row r="792">
          <cell r="K792">
            <v>0</v>
          </cell>
          <cell r="L792">
            <v>2289200</v>
          </cell>
          <cell r="M792">
            <v>1304</v>
          </cell>
        </row>
        <row r="793">
          <cell r="K793">
            <v>0</v>
          </cell>
          <cell r="L793">
            <v>1678000</v>
          </cell>
          <cell r="M793">
            <v>1304</v>
          </cell>
        </row>
        <row r="794">
          <cell r="K794">
            <v>0</v>
          </cell>
          <cell r="L794">
            <v>1625000</v>
          </cell>
          <cell r="M794">
            <v>1304</v>
          </cell>
        </row>
        <row r="795">
          <cell r="K795">
            <v>0</v>
          </cell>
          <cell r="L795">
            <v>700000</v>
          </cell>
          <cell r="M795">
            <v>1304</v>
          </cell>
        </row>
        <row r="796">
          <cell r="K796">
            <v>0</v>
          </cell>
          <cell r="L796">
            <v>476144</v>
          </cell>
          <cell r="M796">
            <v>1304</v>
          </cell>
        </row>
        <row r="797">
          <cell r="K797">
            <v>0</v>
          </cell>
          <cell r="L797">
            <v>435000</v>
          </cell>
          <cell r="M797">
            <v>1304</v>
          </cell>
        </row>
        <row r="798">
          <cell r="K798">
            <v>0</v>
          </cell>
          <cell r="L798">
            <v>276000</v>
          </cell>
          <cell r="M798">
            <v>1304</v>
          </cell>
        </row>
        <row r="799">
          <cell r="K799">
            <v>0</v>
          </cell>
          <cell r="L799">
            <v>112000</v>
          </cell>
          <cell r="M799">
            <v>1304</v>
          </cell>
        </row>
        <row r="800">
          <cell r="K800">
            <v>0</v>
          </cell>
          <cell r="L800">
            <v>100000</v>
          </cell>
          <cell r="M800">
            <v>1304</v>
          </cell>
        </row>
        <row r="801">
          <cell r="K801">
            <v>0</v>
          </cell>
          <cell r="L801">
            <v>100000</v>
          </cell>
          <cell r="M801">
            <v>1304</v>
          </cell>
        </row>
        <row r="802">
          <cell r="K802">
            <v>0</v>
          </cell>
          <cell r="L802">
            <v>8000</v>
          </cell>
          <cell r="M802">
            <v>1304</v>
          </cell>
        </row>
        <row r="803">
          <cell r="K803">
            <v>14250000</v>
          </cell>
          <cell r="L803">
            <v>0</v>
          </cell>
          <cell r="M803">
            <v>1300</v>
          </cell>
        </row>
        <row r="804">
          <cell r="K804">
            <v>13453500</v>
          </cell>
          <cell r="L804">
            <v>0</v>
          </cell>
          <cell r="M804">
            <v>1300</v>
          </cell>
        </row>
        <row r="805">
          <cell r="K805">
            <v>0</v>
          </cell>
          <cell r="L805">
            <v>4765731813</v>
          </cell>
          <cell r="M805">
            <v>5300</v>
          </cell>
        </row>
        <row r="806">
          <cell r="K806">
            <v>0</v>
          </cell>
          <cell r="L806">
            <v>1028306801</v>
          </cell>
          <cell r="M806">
            <v>5301</v>
          </cell>
        </row>
        <row r="807">
          <cell r="K807">
            <v>0</v>
          </cell>
          <cell r="L807">
            <v>550513524</v>
          </cell>
          <cell r="M807">
            <v>1306</v>
          </cell>
        </row>
        <row r="808">
          <cell r="K808">
            <v>0</v>
          </cell>
          <cell r="L808">
            <v>285553531</v>
          </cell>
          <cell r="M808">
            <v>1307</v>
          </cell>
        </row>
        <row r="809">
          <cell r="K809">
            <v>0</v>
          </cell>
          <cell r="L809">
            <v>266105706</v>
          </cell>
          <cell r="M809">
            <v>1308</v>
          </cell>
        </row>
        <row r="810">
          <cell r="K810">
            <v>0</v>
          </cell>
          <cell r="L810">
            <v>256505985</v>
          </cell>
          <cell r="M810">
            <v>1309</v>
          </cell>
        </row>
        <row r="811">
          <cell r="K811">
            <v>0</v>
          </cell>
          <cell r="L811">
            <v>245820000</v>
          </cell>
          <cell r="M811">
            <v>1310</v>
          </cell>
        </row>
        <row r="812">
          <cell r="K812">
            <v>0</v>
          </cell>
          <cell r="L812">
            <v>241065627</v>
          </cell>
          <cell r="M812">
            <v>1311</v>
          </cell>
        </row>
        <row r="813">
          <cell r="K813">
            <v>0</v>
          </cell>
          <cell r="L813">
            <v>213004919</v>
          </cell>
          <cell r="M813">
            <v>1312</v>
          </cell>
        </row>
        <row r="814">
          <cell r="K814">
            <v>0</v>
          </cell>
          <cell r="L814">
            <v>181200000</v>
          </cell>
          <cell r="M814">
            <v>1313</v>
          </cell>
        </row>
        <row r="815">
          <cell r="K815">
            <v>0</v>
          </cell>
          <cell r="L815">
            <v>171390000</v>
          </cell>
          <cell r="M815">
            <v>1314</v>
          </cell>
        </row>
        <row r="816">
          <cell r="K816">
            <v>0</v>
          </cell>
          <cell r="L816">
            <v>159636330</v>
          </cell>
          <cell r="M816">
            <v>1315</v>
          </cell>
        </row>
        <row r="817">
          <cell r="K817">
            <v>0</v>
          </cell>
          <cell r="L817">
            <v>155000000</v>
          </cell>
          <cell r="M817">
            <v>1316</v>
          </cell>
        </row>
        <row r="818">
          <cell r="K818">
            <v>0</v>
          </cell>
          <cell r="L818">
            <v>153246980</v>
          </cell>
          <cell r="M818">
            <v>1317</v>
          </cell>
        </row>
        <row r="819">
          <cell r="K819">
            <v>0</v>
          </cell>
          <cell r="L819">
            <v>107624340</v>
          </cell>
          <cell r="M819">
            <v>1318</v>
          </cell>
        </row>
        <row r="820">
          <cell r="K820">
            <v>0</v>
          </cell>
          <cell r="L820">
            <v>86000000</v>
          </cell>
          <cell r="M820">
            <v>1300</v>
          </cell>
        </row>
        <row r="821">
          <cell r="K821">
            <v>0</v>
          </cell>
          <cell r="L821">
            <v>81480000</v>
          </cell>
          <cell r="M821">
            <v>1300</v>
          </cell>
        </row>
        <row r="822">
          <cell r="K822">
            <v>0</v>
          </cell>
          <cell r="L822">
            <v>77502000</v>
          </cell>
          <cell r="M822">
            <v>1300</v>
          </cell>
        </row>
        <row r="823">
          <cell r="K823">
            <v>0</v>
          </cell>
          <cell r="L823">
            <v>67957602</v>
          </cell>
          <cell r="M823">
            <v>1300</v>
          </cell>
        </row>
        <row r="824">
          <cell r="K824">
            <v>0</v>
          </cell>
          <cell r="L824">
            <v>65573500</v>
          </cell>
          <cell r="M824">
            <v>1300</v>
          </cell>
        </row>
        <row r="825">
          <cell r="K825">
            <v>0</v>
          </cell>
          <cell r="L825">
            <v>48276397</v>
          </cell>
          <cell r="M825">
            <v>1300</v>
          </cell>
        </row>
        <row r="826">
          <cell r="K826">
            <v>0</v>
          </cell>
          <cell r="L826">
            <v>39200000</v>
          </cell>
          <cell r="M826">
            <v>1300</v>
          </cell>
        </row>
        <row r="827">
          <cell r="K827">
            <v>0</v>
          </cell>
          <cell r="L827">
            <v>36000000</v>
          </cell>
          <cell r="M827">
            <v>1300</v>
          </cell>
        </row>
        <row r="828">
          <cell r="K828">
            <v>0</v>
          </cell>
          <cell r="L828">
            <v>29745000</v>
          </cell>
          <cell r="M828">
            <v>1300</v>
          </cell>
        </row>
        <row r="829">
          <cell r="K829">
            <v>0</v>
          </cell>
          <cell r="L829">
            <v>25120120</v>
          </cell>
          <cell r="M829">
            <v>1300</v>
          </cell>
        </row>
        <row r="830">
          <cell r="K830">
            <v>0</v>
          </cell>
          <cell r="L830">
            <v>23587196</v>
          </cell>
          <cell r="M830">
            <v>1300</v>
          </cell>
        </row>
        <row r="831">
          <cell r="K831">
            <v>0</v>
          </cell>
          <cell r="L831">
            <v>23503447</v>
          </cell>
          <cell r="M831">
            <v>1300</v>
          </cell>
        </row>
        <row r="832">
          <cell r="K832">
            <v>0</v>
          </cell>
          <cell r="L832">
            <v>21736480</v>
          </cell>
          <cell r="M832">
            <v>1300</v>
          </cell>
        </row>
        <row r="833">
          <cell r="K833">
            <v>0</v>
          </cell>
          <cell r="L833">
            <v>20766924</v>
          </cell>
          <cell r="M833">
            <v>1300</v>
          </cell>
        </row>
        <row r="834">
          <cell r="K834">
            <v>0</v>
          </cell>
          <cell r="L834">
            <v>18620800</v>
          </cell>
          <cell r="M834">
            <v>1300</v>
          </cell>
        </row>
        <row r="835">
          <cell r="K835">
            <v>0</v>
          </cell>
          <cell r="L835">
            <v>17362000</v>
          </cell>
          <cell r="M835">
            <v>1300</v>
          </cell>
        </row>
        <row r="836">
          <cell r="K836">
            <v>0</v>
          </cell>
          <cell r="L836">
            <v>17331200</v>
          </cell>
          <cell r="M836">
            <v>1300</v>
          </cell>
        </row>
        <row r="837">
          <cell r="K837">
            <v>0</v>
          </cell>
          <cell r="L837">
            <v>15248000</v>
          </cell>
          <cell r="M837">
            <v>1300</v>
          </cell>
        </row>
        <row r="838">
          <cell r="K838">
            <v>0</v>
          </cell>
          <cell r="L838">
            <v>11905000</v>
          </cell>
          <cell r="M838">
            <v>1300</v>
          </cell>
        </row>
        <row r="839">
          <cell r="K839">
            <v>0</v>
          </cell>
          <cell r="L839">
            <v>11875000</v>
          </cell>
          <cell r="M839">
            <v>1300</v>
          </cell>
        </row>
        <row r="840">
          <cell r="K840">
            <v>0</v>
          </cell>
          <cell r="L840">
            <v>11630200</v>
          </cell>
          <cell r="M840">
            <v>1300</v>
          </cell>
        </row>
        <row r="841">
          <cell r="K841">
            <v>0</v>
          </cell>
          <cell r="L841">
            <v>10800000</v>
          </cell>
          <cell r="M841">
            <v>1300</v>
          </cell>
        </row>
        <row r="842">
          <cell r="K842">
            <v>0</v>
          </cell>
          <cell r="L842">
            <v>10000000</v>
          </cell>
          <cell r="M842">
            <v>1300</v>
          </cell>
        </row>
        <row r="843">
          <cell r="K843">
            <v>0</v>
          </cell>
          <cell r="L843">
            <v>9940000</v>
          </cell>
          <cell r="M843">
            <v>1300</v>
          </cell>
        </row>
        <row r="844">
          <cell r="K844">
            <v>0</v>
          </cell>
          <cell r="L844">
            <v>8352000</v>
          </cell>
          <cell r="M844">
            <v>1300</v>
          </cell>
        </row>
        <row r="845">
          <cell r="K845">
            <v>0</v>
          </cell>
          <cell r="L845">
            <v>8059800</v>
          </cell>
          <cell r="M845">
            <v>1300</v>
          </cell>
        </row>
        <row r="846">
          <cell r="K846">
            <v>0</v>
          </cell>
          <cell r="L846">
            <v>7633000</v>
          </cell>
          <cell r="M846">
            <v>1300</v>
          </cell>
        </row>
        <row r="847">
          <cell r="K847">
            <v>0</v>
          </cell>
          <cell r="L847">
            <v>7375000</v>
          </cell>
          <cell r="M847">
            <v>1300</v>
          </cell>
        </row>
        <row r="848">
          <cell r="K848">
            <v>0</v>
          </cell>
          <cell r="L848">
            <v>6820000</v>
          </cell>
          <cell r="M848">
            <v>1300</v>
          </cell>
        </row>
        <row r="849">
          <cell r="K849">
            <v>0</v>
          </cell>
          <cell r="L849">
            <v>6474000</v>
          </cell>
          <cell r="M849">
            <v>1300</v>
          </cell>
        </row>
        <row r="850">
          <cell r="K850">
            <v>0</v>
          </cell>
          <cell r="L850">
            <v>5714500</v>
          </cell>
          <cell r="M850">
            <v>1300</v>
          </cell>
        </row>
        <row r="851">
          <cell r="K851">
            <v>0</v>
          </cell>
          <cell r="L851">
            <v>5104350</v>
          </cell>
          <cell r="M851">
            <v>1300</v>
          </cell>
        </row>
        <row r="852">
          <cell r="K852">
            <v>0</v>
          </cell>
          <cell r="L852">
            <v>5000000</v>
          </cell>
          <cell r="M852">
            <v>1300</v>
          </cell>
        </row>
        <row r="853">
          <cell r="K853">
            <v>0</v>
          </cell>
          <cell r="L853">
            <v>4930000</v>
          </cell>
          <cell r="M853">
            <v>1300</v>
          </cell>
        </row>
        <row r="854">
          <cell r="K854">
            <v>0</v>
          </cell>
          <cell r="L854">
            <v>4510000</v>
          </cell>
          <cell r="M854">
            <v>1300</v>
          </cell>
        </row>
        <row r="855">
          <cell r="K855">
            <v>0</v>
          </cell>
          <cell r="L855">
            <v>4030000</v>
          </cell>
          <cell r="M855">
            <v>1300</v>
          </cell>
        </row>
        <row r="856">
          <cell r="K856">
            <v>0</v>
          </cell>
          <cell r="L856">
            <v>3600000</v>
          </cell>
          <cell r="M856">
            <v>1300</v>
          </cell>
        </row>
        <row r="857">
          <cell r="K857">
            <v>0</v>
          </cell>
          <cell r="L857">
            <v>3500000</v>
          </cell>
          <cell r="M857">
            <v>1300</v>
          </cell>
        </row>
        <row r="858">
          <cell r="K858">
            <v>0</v>
          </cell>
          <cell r="L858">
            <v>2500000</v>
          </cell>
          <cell r="M858">
            <v>1300</v>
          </cell>
        </row>
        <row r="859">
          <cell r="K859">
            <v>0</v>
          </cell>
          <cell r="L859">
            <v>2350250</v>
          </cell>
          <cell r="M859">
            <v>1300</v>
          </cell>
        </row>
        <row r="860">
          <cell r="K860">
            <v>0</v>
          </cell>
          <cell r="L860">
            <v>2244100</v>
          </cell>
          <cell r="M860">
            <v>1300</v>
          </cell>
        </row>
        <row r="861">
          <cell r="K861">
            <v>0</v>
          </cell>
          <cell r="L861">
            <v>1975100</v>
          </cell>
          <cell r="M861">
            <v>1300</v>
          </cell>
        </row>
        <row r="862">
          <cell r="K862">
            <v>0</v>
          </cell>
          <cell r="L862">
            <v>1754000</v>
          </cell>
          <cell r="M862">
            <v>1300</v>
          </cell>
        </row>
        <row r="863">
          <cell r="K863">
            <v>0</v>
          </cell>
          <cell r="L863">
            <v>1754000</v>
          </cell>
          <cell r="M863">
            <v>1300</v>
          </cell>
        </row>
        <row r="864">
          <cell r="K864">
            <v>0</v>
          </cell>
          <cell r="L864">
            <v>1695000</v>
          </cell>
          <cell r="M864">
            <v>1300</v>
          </cell>
        </row>
        <row r="865">
          <cell r="K865">
            <v>0</v>
          </cell>
          <cell r="L865">
            <v>1695000</v>
          </cell>
          <cell r="M865">
            <v>1300</v>
          </cell>
        </row>
        <row r="866">
          <cell r="K866">
            <v>0</v>
          </cell>
          <cell r="L866">
            <v>1695000</v>
          </cell>
          <cell r="M866">
            <v>1300</v>
          </cell>
        </row>
        <row r="867">
          <cell r="K867">
            <v>0</v>
          </cell>
          <cell r="L867">
            <v>1679500</v>
          </cell>
          <cell r="M867">
            <v>1300</v>
          </cell>
        </row>
        <row r="868">
          <cell r="K868">
            <v>0</v>
          </cell>
          <cell r="L868">
            <v>1650000</v>
          </cell>
          <cell r="M868">
            <v>1300</v>
          </cell>
        </row>
        <row r="869">
          <cell r="K869">
            <v>0</v>
          </cell>
          <cell r="L869">
            <v>1604312</v>
          </cell>
          <cell r="M869">
            <v>1300</v>
          </cell>
        </row>
        <row r="870">
          <cell r="K870">
            <v>0</v>
          </cell>
          <cell r="L870">
            <v>1504000</v>
          </cell>
          <cell r="M870">
            <v>1300</v>
          </cell>
        </row>
        <row r="871">
          <cell r="K871">
            <v>0</v>
          </cell>
          <cell r="L871">
            <v>1465000</v>
          </cell>
          <cell r="M871">
            <v>1300</v>
          </cell>
        </row>
        <row r="872">
          <cell r="K872">
            <v>0</v>
          </cell>
          <cell r="L872">
            <v>1425500</v>
          </cell>
          <cell r="M872">
            <v>1300</v>
          </cell>
        </row>
        <row r="873">
          <cell r="K873">
            <v>0</v>
          </cell>
          <cell r="L873">
            <v>1425500</v>
          </cell>
          <cell r="M873">
            <v>1300</v>
          </cell>
        </row>
        <row r="874">
          <cell r="K874">
            <v>0</v>
          </cell>
          <cell r="L874">
            <v>1425500</v>
          </cell>
          <cell r="M874">
            <v>1300</v>
          </cell>
        </row>
        <row r="875">
          <cell r="K875">
            <v>0</v>
          </cell>
          <cell r="L875">
            <v>1425500</v>
          </cell>
          <cell r="M875">
            <v>1300</v>
          </cell>
        </row>
        <row r="876">
          <cell r="K876">
            <v>0</v>
          </cell>
          <cell r="L876">
            <v>1420500</v>
          </cell>
          <cell r="M876">
            <v>1300</v>
          </cell>
        </row>
        <row r="877">
          <cell r="K877">
            <v>0</v>
          </cell>
          <cell r="L877">
            <v>1352000</v>
          </cell>
          <cell r="M877">
            <v>1300</v>
          </cell>
        </row>
        <row r="878">
          <cell r="K878">
            <v>0</v>
          </cell>
          <cell r="L878">
            <v>1000000</v>
          </cell>
          <cell r="M878">
            <v>1300</v>
          </cell>
        </row>
        <row r="879">
          <cell r="K879">
            <v>0</v>
          </cell>
          <cell r="L879">
            <v>969616</v>
          </cell>
          <cell r="M879">
            <v>1300</v>
          </cell>
        </row>
        <row r="880">
          <cell r="K880">
            <v>0</v>
          </cell>
          <cell r="L880">
            <v>862500</v>
          </cell>
          <cell r="M880">
            <v>1300</v>
          </cell>
        </row>
        <row r="881">
          <cell r="K881">
            <v>0</v>
          </cell>
          <cell r="L881">
            <v>581000</v>
          </cell>
          <cell r="M881">
            <v>1300</v>
          </cell>
        </row>
        <row r="882">
          <cell r="K882">
            <v>0</v>
          </cell>
          <cell r="L882">
            <v>440000</v>
          </cell>
          <cell r="M882">
            <v>1300</v>
          </cell>
        </row>
        <row r="883">
          <cell r="K883">
            <v>0</v>
          </cell>
          <cell r="L883">
            <v>369000</v>
          </cell>
          <cell r="M883">
            <v>1300</v>
          </cell>
        </row>
        <row r="884">
          <cell r="K884">
            <v>0</v>
          </cell>
          <cell r="L884">
            <v>269000</v>
          </cell>
          <cell r="M884">
            <v>1300</v>
          </cell>
        </row>
        <row r="885">
          <cell r="K885">
            <v>0</v>
          </cell>
          <cell r="L885">
            <v>269000</v>
          </cell>
          <cell r="M885">
            <v>1300</v>
          </cell>
        </row>
        <row r="886">
          <cell r="K886">
            <v>0</v>
          </cell>
          <cell r="L886">
            <v>269000</v>
          </cell>
          <cell r="M886">
            <v>1300</v>
          </cell>
        </row>
        <row r="887">
          <cell r="K887">
            <v>0</v>
          </cell>
          <cell r="L887">
            <v>269000</v>
          </cell>
          <cell r="M887">
            <v>1300</v>
          </cell>
        </row>
        <row r="888">
          <cell r="K888">
            <v>0</v>
          </cell>
          <cell r="L888">
            <v>269000</v>
          </cell>
          <cell r="M888">
            <v>1300</v>
          </cell>
        </row>
        <row r="889">
          <cell r="K889">
            <v>0</v>
          </cell>
          <cell r="L889">
            <v>269000</v>
          </cell>
          <cell r="M889">
            <v>1300</v>
          </cell>
        </row>
        <row r="890">
          <cell r="K890">
            <v>0</v>
          </cell>
          <cell r="L890">
            <v>269000</v>
          </cell>
          <cell r="M890">
            <v>1300</v>
          </cell>
        </row>
        <row r="891">
          <cell r="K891">
            <v>0</v>
          </cell>
          <cell r="L891">
            <v>269000</v>
          </cell>
          <cell r="M891">
            <v>1300</v>
          </cell>
        </row>
        <row r="892">
          <cell r="K892">
            <v>0</v>
          </cell>
          <cell r="L892">
            <v>269000</v>
          </cell>
          <cell r="M892">
            <v>1300</v>
          </cell>
        </row>
        <row r="893">
          <cell r="K893">
            <v>0</v>
          </cell>
          <cell r="L893">
            <v>269000</v>
          </cell>
          <cell r="M893">
            <v>1300</v>
          </cell>
        </row>
        <row r="894">
          <cell r="K894">
            <v>0</v>
          </cell>
          <cell r="L894">
            <v>269000</v>
          </cell>
          <cell r="M894">
            <v>1300</v>
          </cell>
        </row>
        <row r="895">
          <cell r="K895">
            <v>0</v>
          </cell>
          <cell r="L895">
            <v>269000</v>
          </cell>
          <cell r="M895">
            <v>1300</v>
          </cell>
        </row>
        <row r="896">
          <cell r="K896">
            <v>0</v>
          </cell>
          <cell r="L896">
            <v>269000</v>
          </cell>
          <cell r="M896">
            <v>1300</v>
          </cell>
        </row>
        <row r="897">
          <cell r="K897">
            <v>0</v>
          </cell>
          <cell r="L897">
            <v>269000</v>
          </cell>
          <cell r="M897">
            <v>1300</v>
          </cell>
        </row>
        <row r="898">
          <cell r="K898">
            <v>0</v>
          </cell>
          <cell r="L898">
            <v>269000</v>
          </cell>
          <cell r="M898">
            <v>1300</v>
          </cell>
        </row>
        <row r="899">
          <cell r="K899">
            <v>0</v>
          </cell>
          <cell r="L899">
            <v>269000</v>
          </cell>
          <cell r="M899">
            <v>1300</v>
          </cell>
        </row>
        <row r="900">
          <cell r="K900">
            <v>0</v>
          </cell>
          <cell r="L900">
            <v>269000</v>
          </cell>
          <cell r="M900">
            <v>1300</v>
          </cell>
        </row>
        <row r="901">
          <cell r="K901">
            <v>0</v>
          </cell>
          <cell r="L901">
            <v>269000</v>
          </cell>
          <cell r="M901">
            <v>1300</v>
          </cell>
        </row>
        <row r="902">
          <cell r="K902">
            <v>0</v>
          </cell>
          <cell r="L902">
            <v>269000</v>
          </cell>
          <cell r="M902">
            <v>1300</v>
          </cell>
        </row>
        <row r="903">
          <cell r="K903">
            <v>0</v>
          </cell>
          <cell r="L903">
            <v>269000</v>
          </cell>
          <cell r="M903">
            <v>1300</v>
          </cell>
        </row>
        <row r="904">
          <cell r="K904">
            <v>0</v>
          </cell>
          <cell r="L904">
            <v>269000</v>
          </cell>
          <cell r="M904">
            <v>1300</v>
          </cell>
        </row>
        <row r="905">
          <cell r="K905">
            <v>0</v>
          </cell>
          <cell r="L905">
            <v>225000</v>
          </cell>
          <cell r="M905">
            <v>1300</v>
          </cell>
        </row>
        <row r="906">
          <cell r="K906">
            <v>0</v>
          </cell>
          <cell r="L906">
            <v>112500</v>
          </cell>
          <cell r="M906">
            <v>1300</v>
          </cell>
        </row>
        <row r="907">
          <cell r="K907">
            <v>0</v>
          </cell>
          <cell r="L907">
            <v>45290</v>
          </cell>
          <cell r="M907">
            <v>1300</v>
          </cell>
        </row>
        <row r="908">
          <cell r="K908">
            <v>0</v>
          </cell>
          <cell r="L908">
            <v>2086000000</v>
          </cell>
          <cell r="M908">
            <v>1320</v>
          </cell>
        </row>
        <row r="909">
          <cell r="K909">
            <v>0</v>
          </cell>
          <cell r="L909">
            <v>1041000000</v>
          </cell>
          <cell r="M909">
            <v>1320</v>
          </cell>
        </row>
        <row r="910">
          <cell r="K910">
            <v>0</v>
          </cell>
          <cell r="L910">
            <v>1189863488</v>
          </cell>
          <cell r="M910">
            <v>1302</v>
          </cell>
        </row>
        <row r="911">
          <cell r="K911">
            <v>0</v>
          </cell>
          <cell r="L911">
            <v>1131615115</v>
          </cell>
          <cell r="M911">
            <v>1302</v>
          </cell>
        </row>
        <row r="912">
          <cell r="K912">
            <v>0</v>
          </cell>
          <cell r="L912">
            <v>35029934</v>
          </cell>
          <cell r="M912">
            <v>1302</v>
          </cell>
        </row>
        <row r="913">
          <cell r="K913">
            <v>0</v>
          </cell>
          <cell r="L913">
            <v>28047360</v>
          </cell>
          <cell r="M913">
            <v>1302</v>
          </cell>
        </row>
        <row r="914">
          <cell r="K914">
            <v>0</v>
          </cell>
          <cell r="L914">
            <v>23904000</v>
          </cell>
          <cell r="M914">
            <v>1302</v>
          </cell>
        </row>
        <row r="915">
          <cell r="K915">
            <v>0</v>
          </cell>
          <cell r="L915">
            <v>11801547</v>
          </cell>
          <cell r="M915">
            <v>1302</v>
          </cell>
        </row>
        <row r="916">
          <cell r="K916">
            <v>0</v>
          </cell>
          <cell r="L916">
            <v>11686400</v>
          </cell>
          <cell r="M916">
            <v>1302</v>
          </cell>
        </row>
        <row r="917">
          <cell r="K917">
            <v>0</v>
          </cell>
          <cell r="L917">
            <v>5538240</v>
          </cell>
          <cell r="M917">
            <v>1302</v>
          </cell>
        </row>
        <row r="918">
          <cell r="K918">
            <v>0</v>
          </cell>
          <cell r="L918">
            <v>3228300</v>
          </cell>
          <cell r="M918">
            <v>1302</v>
          </cell>
        </row>
        <row r="919">
          <cell r="K919">
            <v>0</v>
          </cell>
          <cell r="L919">
            <v>2989458</v>
          </cell>
          <cell r="M919">
            <v>1302</v>
          </cell>
        </row>
        <row r="920">
          <cell r="K920">
            <v>0</v>
          </cell>
          <cell r="L920">
            <v>2351231</v>
          </cell>
          <cell r="M920">
            <v>1302</v>
          </cell>
        </row>
        <row r="921">
          <cell r="K921">
            <v>0</v>
          </cell>
          <cell r="L921">
            <v>2068400</v>
          </cell>
          <cell r="M921">
            <v>1302</v>
          </cell>
        </row>
        <row r="922">
          <cell r="K922">
            <v>0</v>
          </cell>
          <cell r="L922">
            <v>1484020</v>
          </cell>
          <cell r="M922">
            <v>1302</v>
          </cell>
        </row>
        <row r="923">
          <cell r="K923">
            <v>0</v>
          </cell>
          <cell r="L923">
            <v>1178528</v>
          </cell>
          <cell r="M923">
            <v>1302</v>
          </cell>
        </row>
        <row r="924">
          <cell r="K924">
            <v>0</v>
          </cell>
          <cell r="L924">
            <v>450528</v>
          </cell>
          <cell r="M924">
            <v>1302</v>
          </cell>
        </row>
        <row r="925">
          <cell r="K925">
            <v>0</v>
          </cell>
          <cell r="L925">
            <v>351827</v>
          </cell>
          <cell r="M925">
            <v>1302</v>
          </cell>
        </row>
        <row r="926">
          <cell r="K926">
            <v>0</v>
          </cell>
          <cell r="L926">
            <v>317304</v>
          </cell>
          <cell r="M926">
            <v>1302</v>
          </cell>
        </row>
        <row r="927">
          <cell r="K927">
            <v>0</v>
          </cell>
          <cell r="L927">
            <v>297856</v>
          </cell>
          <cell r="M927">
            <v>1302</v>
          </cell>
        </row>
        <row r="928">
          <cell r="K928">
            <v>0</v>
          </cell>
          <cell r="L928">
            <v>257296</v>
          </cell>
          <cell r="M928">
            <v>1302</v>
          </cell>
        </row>
        <row r="929">
          <cell r="K929">
            <v>0</v>
          </cell>
          <cell r="L929">
            <v>241748</v>
          </cell>
          <cell r="M929">
            <v>1302</v>
          </cell>
        </row>
        <row r="930">
          <cell r="K930">
            <v>0</v>
          </cell>
          <cell r="L930">
            <v>230295</v>
          </cell>
          <cell r="M930">
            <v>1302</v>
          </cell>
        </row>
        <row r="931">
          <cell r="K931">
            <v>0</v>
          </cell>
          <cell r="L931">
            <v>199306</v>
          </cell>
          <cell r="M931">
            <v>1302</v>
          </cell>
        </row>
        <row r="932">
          <cell r="K932">
            <v>0</v>
          </cell>
          <cell r="L932">
            <v>123240</v>
          </cell>
          <cell r="M932">
            <v>1302</v>
          </cell>
        </row>
        <row r="933">
          <cell r="K933">
            <v>0</v>
          </cell>
          <cell r="L933">
            <v>98592</v>
          </cell>
          <cell r="M933">
            <v>1302</v>
          </cell>
        </row>
        <row r="934">
          <cell r="K934">
            <v>0</v>
          </cell>
          <cell r="L934">
            <v>71313</v>
          </cell>
          <cell r="M934">
            <v>1302</v>
          </cell>
        </row>
        <row r="935">
          <cell r="K935">
            <v>0</v>
          </cell>
          <cell r="L935">
            <v>64740</v>
          </cell>
          <cell r="M935">
            <v>1302</v>
          </cell>
        </row>
        <row r="936">
          <cell r="K936">
            <v>0</v>
          </cell>
          <cell r="L936">
            <v>53560</v>
          </cell>
          <cell r="M936">
            <v>1302</v>
          </cell>
        </row>
        <row r="937">
          <cell r="K937">
            <v>0</v>
          </cell>
          <cell r="L937">
            <v>49140</v>
          </cell>
          <cell r="M937">
            <v>1302</v>
          </cell>
        </row>
        <row r="938">
          <cell r="K938">
            <v>0</v>
          </cell>
          <cell r="L938">
            <v>48620</v>
          </cell>
          <cell r="M938">
            <v>1302</v>
          </cell>
        </row>
        <row r="939">
          <cell r="K939">
            <v>0</v>
          </cell>
          <cell r="L939">
            <v>41600</v>
          </cell>
          <cell r="M939">
            <v>1302</v>
          </cell>
        </row>
        <row r="940">
          <cell r="K940">
            <v>0</v>
          </cell>
          <cell r="L940">
            <v>40560</v>
          </cell>
          <cell r="M940">
            <v>1302</v>
          </cell>
        </row>
        <row r="941">
          <cell r="K941">
            <v>0</v>
          </cell>
          <cell r="L941">
            <v>31980</v>
          </cell>
          <cell r="M941">
            <v>1302</v>
          </cell>
        </row>
        <row r="942">
          <cell r="K942">
            <v>0</v>
          </cell>
          <cell r="L942">
            <v>28600</v>
          </cell>
          <cell r="M942">
            <v>1302</v>
          </cell>
        </row>
        <row r="943">
          <cell r="K943">
            <v>0</v>
          </cell>
          <cell r="L943">
            <v>23400</v>
          </cell>
          <cell r="M943">
            <v>1302</v>
          </cell>
        </row>
        <row r="944">
          <cell r="K944">
            <v>0</v>
          </cell>
          <cell r="L944">
            <v>21840</v>
          </cell>
          <cell r="M944">
            <v>1302</v>
          </cell>
        </row>
        <row r="945">
          <cell r="K945">
            <v>0</v>
          </cell>
          <cell r="L945">
            <v>18200</v>
          </cell>
          <cell r="M945">
            <v>1302</v>
          </cell>
        </row>
        <row r="946">
          <cell r="K946">
            <v>0</v>
          </cell>
          <cell r="L946">
            <v>16000</v>
          </cell>
          <cell r="M946">
            <v>1302</v>
          </cell>
        </row>
        <row r="947">
          <cell r="K947">
            <v>0</v>
          </cell>
          <cell r="L947">
            <v>14864</v>
          </cell>
          <cell r="M947">
            <v>1302</v>
          </cell>
        </row>
        <row r="948">
          <cell r="K948">
            <v>0</v>
          </cell>
          <cell r="L948">
            <v>14560</v>
          </cell>
          <cell r="M948">
            <v>1302</v>
          </cell>
        </row>
        <row r="949">
          <cell r="K949">
            <v>0</v>
          </cell>
          <cell r="L949">
            <v>12800</v>
          </cell>
          <cell r="M949">
            <v>1302</v>
          </cell>
        </row>
        <row r="950">
          <cell r="K950">
            <v>0</v>
          </cell>
          <cell r="L950">
            <v>12480</v>
          </cell>
          <cell r="M950">
            <v>1302</v>
          </cell>
        </row>
        <row r="951">
          <cell r="K951">
            <v>0</v>
          </cell>
          <cell r="L951">
            <v>9880</v>
          </cell>
          <cell r="M951">
            <v>1302</v>
          </cell>
        </row>
        <row r="952">
          <cell r="K952">
            <v>0</v>
          </cell>
          <cell r="L952">
            <v>6400</v>
          </cell>
          <cell r="M952">
            <v>1302</v>
          </cell>
        </row>
        <row r="953">
          <cell r="K953">
            <v>0</v>
          </cell>
          <cell r="L953">
            <v>6000</v>
          </cell>
          <cell r="M953">
            <v>1302</v>
          </cell>
        </row>
        <row r="954">
          <cell r="K954">
            <v>0</v>
          </cell>
          <cell r="L954">
            <v>5200</v>
          </cell>
          <cell r="M954">
            <v>1302</v>
          </cell>
        </row>
        <row r="955">
          <cell r="K955">
            <v>0</v>
          </cell>
          <cell r="L955">
            <v>3744</v>
          </cell>
          <cell r="M955">
            <v>1302</v>
          </cell>
        </row>
        <row r="956">
          <cell r="K956">
            <v>0</v>
          </cell>
          <cell r="L956">
            <v>2080</v>
          </cell>
          <cell r="M956">
            <v>1302</v>
          </cell>
        </row>
        <row r="957">
          <cell r="K957">
            <v>0</v>
          </cell>
          <cell r="L957">
            <v>1884</v>
          </cell>
          <cell r="M957">
            <v>1302</v>
          </cell>
        </row>
        <row r="958">
          <cell r="K958">
            <v>0</v>
          </cell>
          <cell r="L958">
            <v>433523949</v>
          </cell>
          <cell r="M958">
            <v>1305</v>
          </cell>
        </row>
        <row r="959">
          <cell r="K959">
            <v>0</v>
          </cell>
          <cell r="L959">
            <v>98312545</v>
          </cell>
          <cell r="M959">
            <v>1200</v>
          </cell>
        </row>
        <row r="960">
          <cell r="K960">
            <v>0</v>
          </cell>
          <cell r="L960">
            <v>48294412</v>
          </cell>
          <cell r="M960">
            <v>1200</v>
          </cell>
        </row>
        <row r="961">
          <cell r="K961">
            <v>0</v>
          </cell>
          <cell r="L961">
            <v>41125270</v>
          </cell>
          <cell r="M961">
            <v>1200</v>
          </cell>
        </row>
        <row r="962">
          <cell r="K962">
            <v>0</v>
          </cell>
          <cell r="L962">
            <v>39111740</v>
          </cell>
          <cell r="M962">
            <v>1200</v>
          </cell>
        </row>
        <row r="963">
          <cell r="K963">
            <v>0</v>
          </cell>
          <cell r="L963">
            <v>37090189</v>
          </cell>
          <cell r="M963">
            <v>1200</v>
          </cell>
        </row>
        <row r="964">
          <cell r="K964">
            <v>0</v>
          </cell>
          <cell r="L964">
            <v>36457585</v>
          </cell>
          <cell r="M964">
            <v>1200</v>
          </cell>
        </row>
        <row r="965">
          <cell r="K965">
            <v>0</v>
          </cell>
          <cell r="L965">
            <v>25588640</v>
          </cell>
          <cell r="M965">
            <v>1200</v>
          </cell>
        </row>
        <row r="966">
          <cell r="K966">
            <v>0</v>
          </cell>
          <cell r="L966">
            <v>17439192</v>
          </cell>
          <cell r="M966">
            <v>1200</v>
          </cell>
        </row>
        <row r="967">
          <cell r="K967">
            <v>0</v>
          </cell>
          <cell r="L967">
            <v>14232861</v>
          </cell>
          <cell r="M967">
            <v>1200</v>
          </cell>
        </row>
        <row r="968">
          <cell r="K968">
            <v>0</v>
          </cell>
          <cell r="L968">
            <v>13587738</v>
          </cell>
          <cell r="M968">
            <v>1200</v>
          </cell>
        </row>
        <row r="969">
          <cell r="K969">
            <v>0</v>
          </cell>
          <cell r="L969">
            <v>13113131</v>
          </cell>
          <cell r="M969">
            <v>1200</v>
          </cell>
        </row>
        <row r="970">
          <cell r="K970">
            <v>0</v>
          </cell>
          <cell r="L970">
            <v>13072950</v>
          </cell>
          <cell r="M970">
            <v>1200</v>
          </cell>
        </row>
        <row r="971">
          <cell r="K971">
            <v>0</v>
          </cell>
          <cell r="L971">
            <v>12796548</v>
          </cell>
          <cell r="M971">
            <v>1200</v>
          </cell>
        </row>
        <row r="972">
          <cell r="K972">
            <v>0</v>
          </cell>
          <cell r="L972">
            <v>11496876</v>
          </cell>
          <cell r="M972">
            <v>1200</v>
          </cell>
        </row>
        <row r="973">
          <cell r="K973">
            <v>0</v>
          </cell>
          <cell r="L973">
            <v>7038600</v>
          </cell>
          <cell r="M973">
            <v>1200</v>
          </cell>
        </row>
        <row r="974">
          <cell r="K974">
            <v>0</v>
          </cell>
          <cell r="L974">
            <v>4939100</v>
          </cell>
          <cell r="M974">
            <v>1200</v>
          </cell>
        </row>
        <row r="975">
          <cell r="K975">
            <v>0</v>
          </cell>
          <cell r="L975">
            <v>3735600</v>
          </cell>
          <cell r="M975">
            <v>1200</v>
          </cell>
        </row>
        <row r="976">
          <cell r="K976">
            <v>0</v>
          </cell>
          <cell r="L976">
            <v>2365200</v>
          </cell>
          <cell r="M976">
            <v>1200</v>
          </cell>
        </row>
        <row r="977">
          <cell r="K977">
            <v>0</v>
          </cell>
          <cell r="L977">
            <v>2262660</v>
          </cell>
          <cell r="M977">
            <v>1200</v>
          </cell>
        </row>
        <row r="978">
          <cell r="K978">
            <v>0</v>
          </cell>
          <cell r="L978">
            <v>1939094</v>
          </cell>
          <cell r="M978">
            <v>1200</v>
          </cell>
        </row>
        <row r="979">
          <cell r="K979">
            <v>0</v>
          </cell>
          <cell r="L979">
            <v>1005550</v>
          </cell>
          <cell r="M979">
            <v>1200</v>
          </cell>
        </row>
        <row r="980">
          <cell r="K980">
            <v>0</v>
          </cell>
          <cell r="L980">
            <v>884000</v>
          </cell>
          <cell r="M980">
            <v>1200</v>
          </cell>
        </row>
        <row r="981">
          <cell r="K981">
            <v>0</v>
          </cell>
          <cell r="L981">
            <v>327800</v>
          </cell>
          <cell r="M981">
            <v>1200</v>
          </cell>
        </row>
        <row r="982">
          <cell r="K982">
            <v>0</v>
          </cell>
          <cell r="L982">
            <v>225000</v>
          </cell>
          <cell r="M982">
            <v>1200</v>
          </cell>
        </row>
        <row r="983">
          <cell r="K983">
            <v>0</v>
          </cell>
          <cell r="L983">
            <v>208930</v>
          </cell>
          <cell r="M983">
            <v>1200</v>
          </cell>
        </row>
        <row r="984">
          <cell r="K984">
            <v>0</v>
          </cell>
          <cell r="L984">
            <v>15075000</v>
          </cell>
          <cell r="M984">
            <v>1300</v>
          </cell>
        </row>
        <row r="985">
          <cell r="K985">
            <v>0</v>
          </cell>
          <cell r="L985">
            <v>1257085650</v>
          </cell>
          <cell r="M985">
            <v>5409</v>
          </cell>
        </row>
        <row r="986">
          <cell r="K986">
            <v>0</v>
          </cell>
          <cell r="L986">
            <v>99271833</v>
          </cell>
          <cell r="M986">
            <v>1401</v>
          </cell>
        </row>
        <row r="987">
          <cell r="K987">
            <v>0</v>
          </cell>
          <cell r="L987">
            <v>31000000</v>
          </cell>
          <cell r="M987">
            <v>1402</v>
          </cell>
        </row>
        <row r="988">
          <cell r="K988">
            <v>0</v>
          </cell>
          <cell r="L988">
            <v>16666000</v>
          </cell>
          <cell r="M988">
            <v>1400</v>
          </cell>
        </row>
        <row r="989">
          <cell r="K989">
            <v>0</v>
          </cell>
          <cell r="L989">
            <v>16344000</v>
          </cell>
          <cell r="M989">
            <v>1400</v>
          </cell>
        </row>
        <row r="990">
          <cell r="K990">
            <v>0</v>
          </cell>
          <cell r="L990">
            <v>10000000</v>
          </cell>
          <cell r="M990">
            <v>1400</v>
          </cell>
        </row>
        <row r="991">
          <cell r="K991">
            <v>0</v>
          </cell>
          <cell r="L991">
            <v>8145867</v>
          </cell>
          <cell r="M991">
            <v>1400</v>
          </cell>
        </row>
        <row r="992">
          <cell r="K992">
            <v>0</v>
          </cell>
          <cell r="L992">
            <v>7930832</v>
          </cell>
          <cell r="M992">
            <v>1400</v>
          </cell>
        </row>
        <row r="993">
          <cell r="K993">
            <v>0</v>
          </cell>
          <cell r="L993">
            <v>6096168</v>
          </cell>
          <cell r="M993">
            <v>1400</v>
          </cell>
        </row>
        <row r="994">
          <cell r="K994">
            <v>0</v>
          </cell>
          <cell r="L994">
            <v>3823296</v>
          </cell>
          <cell r="M994">
            <v>1400</v>
          </cell>
        </row>
        <row r="995">
          <cell r="K995">
            <v>0</v>
          </cell>
          <cell r="L995">
            <v>3721998</v>
          </cell>
          <cell r="M995">
            <v>1400</v>
          </cell>
        </row>
        <row r="996">
          <cell r="K996">
            <v>0</v>
          </cell>
          <cell r="L996">
            <v>2563965</v>
          </cell>
          <cell r="M996">
            <v>1400</v>
          </cell>
        </row>
        <row r="997">
          <cell r="K997">
            <v>0</v>
          </cell>
          <cell r="L997">
            <v>1477600</v>
          </cell>
          <cell r="M997">
            <v>1400</v>
          </cell>
        </row>
        <row r="998">
          <cell r="K998">
            <v>0</v>
          </cell>
          <cell r="L998">
            <v>1404187</v>
          </cell>
          <cell r="M998">
            <v>1400</v>
          </cell>
        </row>
        <row r="999">
          <cell r="K999">
            <v>0</v>
          </cell>
          <cell r="L999">
            <v>200000</v>
          </cell>
          <cell r="M999">
            <v>1400</v>
          </cell>
        </row>
        <row r="1000">
          <cell r="K1000">
            <v>0</v>
          </cell>
          <cell r="L1000">
            <v>3383147205</v>
          </cell>
          <cell r="M1000">
            <v>1301</v>
          </cell>
        </row>
        <row r="1001">
          <cell r="K1001">
            <v>0</v>
          </cell>
          <cell r="L1001">
            <v>417211372</v>
          </cell>
          <cell r="M1001">
            <v>6500</v>
          </cell>
        </row>
        <row r="1002">
          <cell r="K1002">
            <v>0</v>
          </cell>
          <cell r="L1002">
            <v>2465386667</v>
          </cell>
          <cell r="M1002">
            <v>1600</v>
          </cell>
        </row>
        <row r="1003">
          <cell r="K1003">
            <v>0</v>
          </cell>
          <cell r="L1003">
            <v>794939261</v>
          </cell>
          <cell r="M1003">
            <v>1600</v>
          </cell>
        </row>
        <row r="1004">
          <cell r="K1004">
            <v>0</v>
          </cell>
          <cell r="L1004">
            <v>5202410959</v>
          </cell>
          <cell r="M1004">
            <v>1720</v>
          </cell>
        </row>
        <row r="1005">
          <cell r="K1005">
            <v>0</v>
          </cell>
          <cell r="L1005">
            <v>297624780</v>
          </cell>
          <cell r="M1005">
            <v>1800</v>
          </cell>
        </row>
        <row r="1006">
          <cell r="K1006">
            <v>0</v>
          </cell>
          <cell r="L1006">
            <v>291091771</v>
          </cell>
          <cell r="M1006">
            <v>1800</v>
          </cell>
        </row>
        <row r="1007">
          <cell r="K1007">
            <v>0</v>
          </cell>
          <cell r="L1007">
            <v>254343312</v>
          </cell>
          <cell r="M1007">
            <v>1800</v>
          </cell>
        </row>
        <row r="1008">
          <cell r="K1008">
            <v>0</v>
          </cell>
          <cell r="L1008">
            <v>236358408</v>
          </cell>
          <cell r="M1008">
            <v>1800</v>
          </cell>
        </row>
        <row r="1009">
          <cell r="K1009">
            <v>0</v>
          </cell>
          <cell r="L1009">
            <v>218849336</v>
          </cell>
          <cell r="M1009">
            <v>1800</v>
          </cell>
        </row>
        <row r="1010">
          <cell r="K1010">
            <v>0</v>
          </cell>
          <cell r="L1010">
            <v>218331136</v>
          </cell>
          <cell r="M1010">
            <v>1800</v>
          </cell>
        </row>
        <row r="1011">
          <cell r="K1011">
            <v>0</v>
          </cell>
          <cell r="L1011">
            <v>215339851</v>
          </cell>
          <cell r="M1011">
            <v>1800</v>
          </cell>
        </row>
        <row r="1012">
          <cell r="K1012">
            <v>0</v>
          </cell>
          <cell r="L1012">
            <v>212932005</v>
          </cell>
          <cell r="M1012">
            <v>1800</v>
          </cell>
        </row>
        <row r="1013">
          <cell r="K1013">
            <v>0</v>
          </cell>
          <cell r="L1013">
            <v>200029650</v>
          </cell>
          <cell r="M1013">
            <v>1800</v>
          </cell>
        </row>
        <row r="1014">
          <cell r="K1014">
            <v>0</v>
          </cell>
          <cell r="L1014">
            <v>194953313</v>
          </cell>
          <cell r="M1014">
            <v>1800</v>
          </cell>
        </row>
        <row r="1015">
          <cell r="K1015">
            <v>0</v>
          </cell>
          <cell r="L1015">
            <v>190976457</v>
          </cell>
          <cell r="M1015">
            <v>1800</v>
          </cell>
        </row>
        <row r="1016">
          <cell r="K1016">
            <v>0</v>
          </cell>
          <cell r="L1016">
            <v>190535268</v>
          </cell>
          <cell r="M1016">
            <v>1800</v>
          </cell>
        </row>
        <row r="1017">
          <cell r="K1017">
            <v>0</v>
          </cell>
          <cell r="L1017">
            <v>190392160</v>
          </cell>
          <cell r="M1017">
            <v>1800</v>
          </cell>
        </row>
        <row r="1018">
          <cell r="K1018">
            <v>0</v>
          </cell>
          <cell r="L1018">
            <v>189029499</v>
          </cell>
          <cell r="M1018">
            <v>1800</v>
          </cell>
        </row>
        <row r="1019">
          <cell r="K1019">
            <v>0</v>
          </cell>
          <cell r="L1019">
            <v>187008570</v>
          </cell>
          <cell r="M1019">
            <v>1800</v>
          </cell>
        </row>
        <row r="1020">
          <cell r="K1020">
            <v>0</v>
          </cell>
          <cell r="L1020">
            <v>182849328</v>
          </cell>
          <cell r="M1020">
            <v>1800</v>
          </cell>
        </row>
        <row r="1021">
          <cell r="K1021">
            <v>0</v>
          </cell>
          <cell r="L1021">
            <v>179278515</v>
          </cell>
          <cell r="M1021">
            <v>1800</v>
          </cell>
        </row>
        <row r="1022">
          <cell r="K1022">
            <v>0</v>
          </cell>
          <cell r="L1022">
            <v>178583874</v>
          </cell>
          <cell r="M1022">
            <v>1800</v>
          </cell>
        </row>
        <row r="1023">
          <cell r="K1023">
            <v>0</v>
          </cell>
          <cell r="L1023">
            <v>174947137</v>
          </cell>
          <cell r="M1023">
            <v>1800</v>
          </cell>
        </row>
        <row r="1024">
          <cell r="K1024">
            <v>0</v>
          </cell>
          <cell r="L1024">
            <v>169396806</v>
          </cell>
          <cell r="M1024">
            <v>1800</v>
          </cell>
        </row>
        <row r="1025">
          <cell r="K1025">
            <v>0</v>
          </cell>
          <cell r="L1025">
            <v>166501566</v>
          </cell>
          <cell r="M1025">
            <v>1800</v>
          </cell>
        </row>
        <row r="1026">
          <cell r="K1026">
            <v>0</v>
          </cell>
          <cell r="L1026">
            <v>164662816</v>
          </cell>
          <cell r="M1026">
            <v>1800</v>
          </cell>
        </row>
        <row r="1027">
          <cell r="K1027">
            <v>0</v>
          </cell>
          <cell r="L1027">
            <v>162181496</v>
          </cell>
          <cell r="M1027">
            <v>1800</v>
          </cell>
        </row>
        <row r="1028">
          <cell r="K1028">
            <v>0</v>
          </cell>
          <cell r="L1028">
            <v>158651933</v>
          </cell>
          <cell r="M1028">
            <v>1800</v>
          </cell>
        </row>
        <row r="1029">
          <cell r="K1029">
            <v>0</v>
          </cell>
          <cell r="L1029">
            <v>152910765</v>
          </cell>
          <cell r="M1029">
            <v>1800</v>
          </cell>
        </row>
        <row r="1030">
          <cell r="K1030">
            <v>0</v>
          </cell>
          <cell r="L1030">
            <v>131235104</v>
          </cell>
          <cell r="M1030">
            <v>1800</v>
          </cell>
        </row>
        <row r="1031">
          <cell r="K1031">
            <v>0</v>
          </cell>
          <cell r="L1031">
            <v>128930675</v>
          </cell>
          <cell r="M1031">
            <v>1800</v>
          </cell>
        </row>
        <row r="1032">
          <cell r="K1032">
            <v>0</v>
          </cell>
          <cell r="L1032">
            <v>124440497</v>
          </cell>
          <cell r="M1032">
            <v>1800</v>
          </cell>
        </row>
        <row r="1033">
          <cell r="K1033">
            <v>0</v>
          </cell>
          <cell r="L1033">
            <v>123066479</v>
          </cell>
          <cell r="M1033">
            <v>1800</v>
          </cell>
        </row>
        <row r="1034">
          <cell r="K1034">
            <v>0</v>
          </cell>
          <cell r="L1034">
            <v>121279842</v>
          </cell>
          <cell r="M1034">
            <v>1800</v>
          </cell>
        </row>
        <row r="1035">
          <cell r="K1035">
            <v>0</v>
          </cell>
          <cell r="L1035">
            <v>117205675</v>
          </cell>
          <cell r="M1035">
            <v>1800</v>
          </cell>
        </row>
        <row r="1036">
          <cell r="K1036">
            <v>0</v>
          </cell>
          <cell r="L1036">
            <v>112344260</v>
          </cell>
          <cell r="M1036">
            <v>1800</v>
          </cell>
        </row>
        <row r="1037">
          <cell r="K1037">
            <v>0</v>
          </cell>
          <cell r="L1037">
            <v>111622586</v>
          </cell>
          <cell r="M1037">
            <v>1800</v>
          </cell>
        </row>
        <row r="1038">
          <cell r="K1038">
            <v>0</v>
          </cell>
          <cell r="L1038">
            <v>110862644</v>
          </cell>
          <cell r="M1038">
            <v>1800</v>
          </cell>
        </row>
        <row r="1039">
          <cell r="K1039">
            <v>0</v>
          </cell>
          <cell r="L1039">
            <v>110196658</v>
          </cell>
          <cell r="M1039">
            <v>1800</v>
          </cell>
        </row>
        <row r="1040">
          <cell r="K1040">
            <v>0</v>
          </cell>
          <cell r="L1040">
            <v>108490925</v>
          </cell>
          <cell r="M1040">
            <v>1800</v>
          </cell>
        </row>
        <row r="1041">
          <cell r="K1041">
            <v>0</v>
          </cell>
          <cell r="L1041">
            <v>107287652</v>
          </cell>
          <cell r="M1041">
            <v>1800</v>
          </cell>
        </row>
        <row r="1042">
          <cell r="K1042">
            <v>0</v>
          </cell>
          <cell r="L1042">
            <v>104594810</v>
          </cell>
          <cell r="M1042">
            <v>1800</v>
          </cell>
        </row>
        <row r="1043">
          <cell r="K1043">
            <v>0</v>
          </cell>
          <cell r="L1043">
            <v>103514256</v>
          </cell>
          <cell r="M1043">
            <v>1800</v>
          </cell>
        </row>
        <row r="1044">
          <cell r="K1044">
            <v>0</v>
          </cell>
          <cell r="L1044">
            <v>103325040</v>
          </cell>
          <cell r="M1044">
            <v>1800</v>
          </cell>
        </row>
        <row r="1045">
          <cell r="K1045">
            <v>0</v>
          </cell>
          <cell r="L1045">
            <v>103253700</v>
          </cell>
          <cell r="M1045">
            <v>1800</v>
          </cell>
        </row>
        <row r="1046">
          <cell r="K1046">
            <v>0</v>
          </cell>
          <cell r="L1046">
            <v>103170592</v>
          </cell>
          <cell r="M1046">
            <v>1800</v>
          </cell>
        </row>
        <row r="1047">
          <cell r="K1047">
            <v>0</v>
          </cell>
          <cell r="L1047">
            <v>103008513</v>
          </cell>
          <cell r="M1047">
            <v>1800</v>
          </cell>
        </row>
        <row r="1048">
          <cell r="K1048">
            <v>0</v>
          </cell>
          <cell r="L1048">
            <v>100986624</v>
          </cell>
          <cell r="M1048">
            <v>1800</v>
          </cell>
        </row>
        <row r="1049">
          <cell r="K1049">
            <v>0</v>
          </cell>
          <cell r="L1049">
            <v>100544990</v>
          </cell>
          <cell r="M1049">
            <v>1800</v>
          </cell>
        </row>
        <row r="1050">
          <cell r="K1050">
            <v>0</v>
          </cell>
          <cell r="L1050">
            <v>100383360</v>
          </cell>
          <cell r="M1050">
            <v>1800</v>
          </cell>
        </row>
        <row r="1051">
          <cell r="K1051">
            <v>0</v>
          </cell>
          <cell r="L1051">
            <v>100000000</v>
          </cell>
          <cell r="M1051">
            <v>1800</v>
          </cell>
        </row>
        <row r="1052">
          <cell r="K1052">
            <v>0</v>
          </cell>
          <cell r="L1052">
            <v>99891558</v>
          </cell>
          <cell r="M1052">
            <v>1800</v>
          </cell>
        </row>
        <row r="1053">
          <cell r="K1053">
            <v>0</v>
          </cell>
          <cell r="L1053">
            <v>99459640</v>
          </cell>
          <cell r="M1053">
            <v>1800</v>
          </cell>
        </row>
        <row r="1054">
          <cell r="K1054">
            <v>0</v>
          </cell>
          <cell r="L1054">
            <v>98763700</v>
          </cell>
          <cell r="M1054">
            <v>1800</v>
          </cell>
        </row>
        <row r="1055">
          <cell r="K1055">
            <v>0</v>
          </cell>
          <cell r="L1055">
            <v>97922448</v>
          </cell>
          <cell r="M1055">
            <v>1800</v>
          </cell>
        </row>
        <row r="1056">
          <cell r="K1056">
            <v>0</v>
          </cell>
          <cell r="L1056">
            <v>97896071</v>
          </cell>
          <cell r="M1056">
            <v>1800</v>
          </cell>
        </row>
        <row r="1057">
          <cell r="K1057">
            <v>0</v>
          </cell>
          <cell r="L1057">
            <v>97778503</v>
          </cell>
          <cell r="M1057">
            <v>1800</v>
          </cell>
        </row>
        <row r="1058">
          <cell r="K1058">
            <v>0</v>
          </cell>
          <cell r="L1058">
            <v>97670328</v>
          </cell>
          <cell r="M1058">
            <v>1800</v>
          </cell>
        </row>
        <row r="1059">
          <cell r="K1059">
            <v>0</v>
          </cell>
          <cell r="L1059">
            <v>97548516</v>
          </cell>
          <cell r="M1059">
            <v>1800</v>
          </cell>
        </row>
        <row r="1060">
          <cell r="K1060">
            <v>0</v>
          </cell>
          <cell r="L1060">
            <v>96951096</v>
          </cell>
          <cell r="M1060">
            <v>1800</v>
          </cell>
        </row>
        <row r="1061">
          <cell r="K1061">
            <v>0</v>
          </cell>
          <cell r="L1061">
            <v>96415911</v>
          </cell>
          <cell r="M1061">
            <v>1800</v>
          </cell>
        </row>
        <row r="1062">
          <cell r="K1062">
            <v>0</v>
          </cell>
          <cell r="L1062">
            <v>96250153</v>
          </cell>
          <cell r="M1062">
            <v>1800</v>
          </cell>
        </row>
        <row r="1063">
          <cell r="K1063">
            <v>0</v>
          </cell>
          <cell r="L1063">
            <v>96167136</v>
          </cell>
          <cell r="M1063">
            <v>1800</v>
          </cell>
        </row>
        <row r="1064">
          <cell r="K1064">
            <v>0</v>
          </cell>
          <cell r="L1064">
            <v>95933280</v>
          </cell>
          <cell r="M1064">
            <v>1800</v>
          </cell>
        </row>
        <row r="1065">
          <cell r="K1065">
            <v>0</v>
          </cell>
          <cell r="L1065">
            <v>95922240</v>
          </cell>
          <cell r="M1065">
            <v>1800</v>
          </cell>
        </row>
        <row r="1066">
          <cell r="K1066">
            <v>0</v>
          </cell>
          <cell r="L1066">
            <v>95742945</v>
          </cell>
          <cell r="M1066">
            <v>1800</v>
          </cell>
        </row>
        <row r="1067">
          <cell r="K1067">
            <v>0</v>
          </cell>
          <cell r="L1067">
            <v>95329592</v>
          </cell>
          <cell r="M1067">
            <v>1800</v>
          </cell>
        </row>
        <row r="1068">
          <cell r="K1068">
            <v>0</v>
          </cell>
          <cell r="L1068">
            <v>95164740</v>
          </cell>
          <cell r="M1068">
            <v>1800</v>
          </cell>
        </row>
        <row r="1069">
          <cell r="K1069">
            <v>0</v>
          </cell>
          <cell r="L1069">
            <v>95115272</v>
          </cell>
          <cell r="M1069">
            <v>1800</v>
          </cell>
        </row>
        <row r="1070">
          <cell r="K1070">
            <v>0</v>
          </cell>
          <cell r="L1070">
            <v>94787784</v>
          </cell>
          <cell r="M1070">
            <v>1800</v>
          </cell>
        </row>
        <row r="1071">
          <cell r="K1071">
            <v>0</v>
          </cell>
          <cell r="L1071">
            <v>94716292</v>
          </cell>
          <cell r="M1071">
            <v>1800</v>
          </cell>
        </row>
        <row r="1072">
          <cell r="K1072">
            <v>0</v>
          </cell>
          <cell r="L1072">
            <v>94608074</v>
          </cell>
          <cell r="M1072">
            <v>1800</v>
          </cell>
        </row>
        <row r="1073">
          <cell r="K1073">
            <v>0</v>
          </cell>
          <cell r="L1073">
            <v>94211250</v>
          </cell>
          <cell r="M1073">
            <v>1800</v>
          </cell>
        </row>
        <row r="1074">
          <cell r="K1074">
            <v>0</v>
          </cell>
          <cell r="L1074">
            <v>93846060</v>
          </cell>
          <cell r="M1074">
            <v>1800</v>
          </cell>
        </row>
        <row r="1075">
          <cell r="K1075">
            <v>0</v>
          </cell>
          <cell r="L1075">
            <v>93188341</v>
          </cell>
          <cell r="M1075">
            <v>1800</v>
          </cell>
        </row>
        <row r="1076">
          <cell r="K1076">
            <v>0</v>
          </cell>
          <cell r="L1076">
            <v>91814640</v>
          </cell>
          <cell r="M1076">
            <v>1800</v>
          </cell>
        </row>
        <row r="1077">
          <cell r="K1077">
            <v>0</v>
          </cell>
          <cell r="L1077">
            <v>91330827</v>
          </cell>
          <cell r="M1077">
            <v>1800</v>
          </cell>
        </row>
        <row r="1078">
          <cell r="K1078">
            <v>0</v>
          </cell>
          <cell r="L1078">
            <v>90138705</v>
          </cell>
          <cell r="M1078">
            <v>1800</v>
          </cell>
        </row>
        <row r="1079">
          <cell r="K1079">
            <v>0</v>
          </cell>
          <cell r="L1079">
            <v>89973380</v>
          </cell>
          <cell r="M1079">
            <v>1800</v>
          </cell>
        </row>
        <row r="1080">
          <cell r="K1080">
            <v>0</v>
          </cell>
          <cell r="L1080">
            <v>89226852</v>
          </cell>
          <cell r="M1080">
            <v>1800</v>
          </cell>
        </row>
        <row r="1081">
          <cell r="K1081">
            <v>0</v>
          </cell>
          <cell r="L1081">
            <v>89217050</v>
          </cell>
          <cell r="M1081">
            <v>1800</v>
          </cell>
        </row>
        <row r="1082">
          <cell r="K1082">
            <v>0</v>
          </cell>
          <cell r="L1082">
            <v>89139528</v>
          </cell>
          <cell r="M1082">
            <v>1800</v>
          </cell>
        </row>
        <row r="1083">
          <cell r="K1083">
            <v>0</v>
          </cell>
          <cell r="L1083">
            <v>89043130</v>
          </cell>
          <cell r="M1083">
            <v>1800</v>
          </cell>
        </row>
        <row r="1084">
          <cell r="K1084">
            <v>0</v>
          </cell>
          <cell r="L1084">
            <v>88969083</v>
          </cell>
          <cell r="M1084">
            <v>1800</v>
          </cell>
        </row>
        <row r="1085">
          <cell r="K1085">
            <v>0</v>
          </cell>
          <cell r="L1085">
            <v>88659900</v>
          </cell>
          <cell r="M1085">
            <v>1800</v>
          </cell>
        </row>
        <row r="1086">
          <cell r="K1086">
            <v>0</v>
          </cell>
          <cell r="L1086">
            <v>88357083</v>
          </cell>
          <cell r="M1086">
            <v>1800</v>
          </cell>
        </row>
        <row r="1087">
          <cell r="K1087">
            <v>0</v>
          </cell>
          <cell r="L1087">
            <v>87546756</v>
          </cell>
          <cell r="M1087">
            <v>1800</v>
          </cell>
        </row>
        <row r="1088">
          <cell r="K1088">
            <v>0</v>
          </cell>
          <cell r="L1088">
            <v>86676024</v>
          </cell>
          <cell r="M1088">
            <v>1800</v>
          </cell>
        </row>
        <row r="1089">
          <cell r="K1089">
            <v>0</v>
          </cell>
          <cell r="L1089">
            <v>84075950</v>
          </cell>
          <cell r="M1089">
            <v>1800</v>
          </cell>
        </row>
        <row r="1090">
          <cell r="K1090">
            <v>0</v>
          </cell>
          <cell r="L1090">
            <v>80407089</v>
          </cell>
          <cell r="M1090">
            <v>1800</v>
          </cell>
        </row>
        <row r="1091">
          <cell r="K1091">
            <v>0</v>
          </cell>
          <cell r="L1091">
            <v>73545080</v>
          </cell>
          <cell r="M1091">
            <v>1800</v>
          </cell>
        </row>
        <row r="1092">
          <cell r="K1092">
            <v>0</v>
          </cell>
          <cell r="L1092">
            <v>69891281</v>
          </cell>
          <cell r="M1092">
            <v>1800</v>
          </cell>
        </row>
        <row r="1093">
          <cell r="K1093">
            <v>0</v>
          </cell>
          <cell r="L1093">
            <v>69786962</v>
          </cell>
          <cell r="M1093">
            <v>1800</v>
          </cell>
        </row>
        <row r="1094">
          <cell r="K1094">
            <v>0</v>
          </cell>
          <cell r="L1094">
            <v>69322108</v>
          </cell>
          <cell r="M1094">
            <v>1800</v>
          </cell>
        </row>
        <row r="1095">
          <cell r="K1095">
            <v>0</v>
          </cell>
          <cell r="L1095">
            <v>66309472</v>
          </cell>
          <cell r="M1095">
            <v>1800</v>
          </cell>
        </row>
        <row r="1096">
          <cell r="K1096">
            <v>0</v>
          </cell>
          <cell r="L1096">
            <v>65538212</v>
          </cell>
          <cell r="M1096">
            <v>1800</v>
          </cell>
        </row>
        <row r="1097">
          <cell r="K1097">
            <v>0</v>
          </cell>
          <cell r="L1097">
            <v>64897741</v>
          </cell>
          <cell r="M1097">
            <v>1800</v>
          </cell>
        </row>
        <row r="1098">
          <cell r="K1098">
            <v>0</v>
          </cell>
          <cell r="L1098">
            <v>64451382</v>
          </cell>
          <cell r="M1098">
            <v>1800</v>
          </cell>
        </row>
        <row r="1099">
          <cell r="K1099">
            <v>0</v>
          </cell>
          <cell r="L1099">
            <v>63848886</v>
          </cell>
          <cell r="M1099">
            <v>1800</v>
          </cell>
        </row>
        <row r="1100">
          <cell r="K1100">
            <v>0</v>
          </cell>
          <cell r="L1100">
            <v>61930422</v>
          </cell>
          <cell r="M1100">
            <v>1800</v>
          </cell>
        </row>
        <row r="1101">
          <cell r="K1101">
            <v>0</v>
          </cell>
          <cell r="L1101">
            <v>59442680</v>
          </cell>
          <cell r="M1101">
            <v>1800</v>
          </cell>
        </row>
        <row r="1102">
          <cell r="K1102">
            <v>0</v>
          </cell>
          <cell r="L1102">
            <v>59238760</v>
          </cell>
          <cell r="M1102">
            <v>1800</v>
          </cell>
        </row>
        <row r="1103">
          <cell r="K1103">
            <v>0</v>
          </cell>
          <cell r="L1103">
            <v>57610679</v>
          </cell>
          <cell r="M1103">
            <v>1800</v>
          </cell>
        </row>
        <row r="1104">
          <cell r="K1104">
            <v>0</v>
          </cell>
          <cell r="L1104">
            <v>56169764</v>
          </cell>
          <cell r="M1104">
            <v>1800</v>
          </cell>
        </row>
        <row r="1105">
          <cell r="K1105">
            <v>0</v>
          </cell>
          <cell r="L1105">
            <v>56134078</v>
          </cell>
          <cell r="M1105">
            <v>1800</v>
          </cell>
        </row>
        <row r="1106">
          <cell r="K1106">
            <v>0</v>
          </cell>
          <cell r="L1106">
            <v>55818504</v>
          </cell>
          <cell r="M1106">
            <v>1800</v>
          </cell>
        </row>
        <row r="1107">
          <cell r="K1107">
            <v>0</v>
          </cell>
          <cell r="L1107">
            <v>55606435</v>
          </cell>
          <cell r="M1107">
            <v>1800</v>
          </cell>
        </row>
        <row r="1108">
          <cell r="K1108">
            <v>0</v>
          </cell>
          <cell r="L1108">
            <v>52460969</v>
          </cell>
          <cell r="M1108">
            <v>1800</v>
          </cell>
        </row>
        <row r="1109">
          <cell r="K1109">
            <v>0</v>
          </cell>
          <cell r="L1109">
            <v>52282539</v>
          </cell>
          <cell r="M1109">
            <v>1800</v>
          </cell>
        </row>
        <row r="1110">
          <cell r="K1110">
            <v>0</v>
          </cell>
          <cell r="L1110">
            <v>49519830</v>
          </cell>
          <cell r="M1110">
            <v>1800</v>
          </cell>
        </row>
        <row r="1111">
          <cell r="K1111">
            <v>0</v>
          </cell>
          <cell r="L1111">
            <v>47866549</v>
          </cell>
          <cell r="M1111">
            <v>1800</v>
          </cell>
        </row>
        <row r="1112">
          <cell r="K1112">
            <v>0</v>
          </cell>
          <cell r="L1112">
            <v>45931000</v>
          </cell>
          <cell r="M1112">
            <v>1800</v>
          </cell>
        </row>
        <row r="1113">
          <cell r="K1113">
            <v>0</v>
          </cell>
          <cell r="L1113">
            <v>44896328</v>
          </cell>
          <cell r="M1113">
            <v>1800</v>
          </cell>
        </row>
        <row r="1114">
          <cell r="K1114">
            <v>0</v>
          </cell>
          <cell r="L1114">
            <v>42715684</v>
          </cell>
          <cell r="M1114">
            <v>1800</v>
          </cell>
        </row>
        <row r="1115">
          <cell r="K1115">
            <v>0</v>
          </cell>
          <cell r="L1115">
            <v>41511785</v>
          </cell>
          <cell r="M1115">
            <v>1800</v>
          </cell>
        </row>
        <row r="1116">
          <cell r="K1116">
            <v>0</v>
          </cell>
          <cell r="L1116">
            <v>38675997</v>
          </cell>
          <cell r="M1116">
            <v>1800</v>
          </cell>
        </row>
        <row r="1117">
          <cell r="K1117">
            <v>0</v>
          </cell>
          <cell r="L1117">
            <v>36116448</v>
          </cell>
          <cell r="M1117">
            <v>1800</v>
          </cell>
        </row>
        <row r="1118">
          <cell r="K1118">
            <v>0</v>
          </cell>
          <cell r="L1118">
            <v>29607435</v>
          </cell>
          <cell r="M1118">
            <v>1800</v>
          </cell>
        </row>
        <row r="1119">
          <cell r="K1119">
            <v>0</v>
          </cell>
          <cell r="L1119">
            <v>28644847</v>
          </cell>
          <cell r="M1119">
            <v>1800</v>
          </cell>
        </row>
        <row r="1120">
          <cell r="K1120">
            <v>0</v>
          </cell>
          <cell r="L1120">
            <v>28048410</v>
          </cell>
          <cell r="M1120">
            <v>1800</v>
          </cell>
        </row>
        <row r="1121">
          <cell r="K1121">
            <v>0</v>
          </cell>
          <cell r="L1121">
            <v>26597340</v>
          </cell>
          <cell r="M1121">
            <v>1800</v>
          </cell>
        </row>
        <row r="1122">
          <cell r="K1122">
            <v>0</v>
          </cell>
          <cell r="L1122">
            <v>23443992</v>
          </cell>
          <cell r="M1122">
            <v>1800</v>
          </cell>
        </row>
        <row r="1123">
          <cell r="K1123">
            <v>0</v>
          </cell>
          <cell r="L1123">
            <v>23341655</v>
          </cell>
          <cell r="M1123">
            <v>1800</v>
          </cell>
        </row>
        <row r="1124">
          <cell r="K1124">
            <v>0</v>
          </cell>
          <cell r="L1124">
            <v>23078874</v>
          </cell>
          <cell r="M1124">
            <v>1800</v>
          </cell>
        </row>
        <row r="1125">
          <cell r="K1125">
            <v>0</v>
          </cell>
          <cell r="L1125">
            <v>22479140</v>
          </cell>
          <cell r="M1125">
            <v>1800</v>
          </cell>
        </row>
        <row r="1126">
          <cell r="K1126">
            <v>0</v>
          </cell>
          <cell r="L1126">
            <v>22191939</v>
          </cell>
          <cell r="M1126">
            <v>1800</v>
          </cell>
        </row>
        <row r="1127">
          <cell r="K1127">
            <v>0</v>
          </cell>
          <cell r="L1127">
            <v>22132836</v>
          </cell>
          <cell r="M1127">
            <v>1800</v>
          </cell>
        </row>
        <row r="1128">
          <cell r="K1128">
            <v>0</v>
          </cell>
          <cell r="L1128">
            <v>22086009</v>
          </cell>
          <cell r="M1128">
            <v>1800</v>
          </cell>
        </row>
        <row r="1129">
          <cell r="K1129">
            <v>0</v>
          </cell>
          <cell r="L1129">
            <v>21817244</v>
          </cell>
          <cell r="M1129">
            <v>1800</v>
          </cell>
        </row>
        <row r="1130">
          <cell r="K1130">
            <v>0</v>
          </cell>
          <cell r="L1130">
            <v>21742200</v>
          </cell>
          <cell r="M1130">
            <v>1800</v>
          </cell>
        </row>
        <row r="1131">
          <cell r="K1131">
            <v>0</v>
          </cell>
          <cell r="L1131">
            <v>21470724</v>
          </cell>
          <cell r="M1131">
            <v>1800</v>
          </cell>
        </row>
        <row r="1132">
          <cell r="K1132">
            <v>0</v>
          </cell>
          <cell r="L1132">
            <v>21371960</v>
          </cell>
          <cell r="M1132">
            <v>1800</v>
          </cell>
        </row>
        <row r="1133">
          <cell r="K1133">
            <v>0</v>
          </cell>
          <cell r="L1133">
            <v>19690312</v>
          </cell>
          <cell r="M1133">
            <v>1800</v>
          </cell>
        </row>
        <row r="1134">
          <cell r="K1134">
            <v>0</v>
          </cell>
          <cell r="L1134">
            <v>19575234</v>
          </cell>
          <cell r="M1134">
            <v>1800</v>
          </cell>
        </row>
        <row r="1135">
          <cell r="K1135">
            <v>0</v>
          </cell>
          <cell r="L1135">
            <v>19024540</v>
          </cell>
          <cell r="M1135">
            <v>1800</v>
          </cell>
        </row>
        <row r="1136">
          <cell r="K1136">
            <v>0</v>
          </cell>
          <cell r="L1136">
            <v>19006083</v>
          </cell>
          <cell r="M1136">
            <v>1800</v>
          </cell>
        </row>
        <row r="1137">
          <cell r="K1137">
            <v>0</v>
          </cell>
          <cell r="L1137">
            <v>18591270</v>
          </cell>
          <cell r="M1137">
            <v>1800</v>
          </cell>
        </row>
        <row r="1138">
          <cell r="K1138">
            <v>0</v>
          </cell>
          <cell r="L1138">
            <v>16753492</v>
          </cell>
          <cell r="M1138">
            <v>1800</v>
          </cell>
        </row>
        <row r="1139">
          <cell r="K1139">
            <v>0</v>
          </cell>
          <cell r="L1139">
            <v>16028172</v>
          </cell>
          <cell r="M1139">
            <v>1800</v>
          </cell>
        </row>
        <row r="1140">
          <cell r="K1140">
            <v>0</v>
          </cell>
          <cell r="L1140">
            <v>16025346</v>
          </cell>
          <cell r="M1140">
            <v>1800</v>
          </cell>
        </row>
        <row r="1141">
          <cell r="K1141">
            <v>0</v>
          </cell>
          <cell r="L1141">
            <v>15608937</v>
          </cell>
          <cell r="M1141">
            <v>1800</v>
          </cell>
        </row>
        <row r="1142">
          <cell r="K1142">
            <v>0</v>
          </cell>
          <cell r="L1142">
            <v>15484408</v>
          </cell>
          <cell r="M1142">
            <v>1800</v>
          </cell>
        </row>
        <row r="1143">
          <cell r="K1143">
            <v>0</v>
          </cell>
          <cell r="L1143">
            <v>15446289</v>
          </cell>
          <cell r="M1143">
            <v>1800</v>
          </cell>
        </row>
        <row r="1144">
          <cell r="K1144">
            <v>0</v>
          </cell>
          <cell r="L1144">
            <v>15011056</v>
          </cell>
          <cell r="M1144">
            <v>1800</v>
          </cell>
        </row>
        <row r="1145">
          <cell r="K1145">
            <v>0</v>
          </cell>
          <cell r="L1145">
            <v>14656392</v>
          </cell>
          <cell r="M1145">
            <v>1800</v>
          </cell>
        </row>
        <row r="1146">
          <cell r="K1146">
            <v>0</v>
          </cell>
          <cell r="L1146">
            <v>14256285</v>
          </cell>
          <cell r="M1146">
            <v>1800</v>
          </cell>
        </row>
        <row r="1147">
          <cell r="K1147">
            <v>0</v>
          </cell>
          <cell r="L1147">
            <v>14007228</v>
          </cell>
          <cell r="M1147">
            <v>1800</v>
          </cell>
        </row>
        <row r="1148">
          <cell r="K1148">
            <v>0</v>
          </cell>
          <cell r="L1148">
            <v>14007227</v>
          </cell>
          <cell r="M1148">
            <v>1800</v>
          </cell>
        </row>
        <row r="1149">
          <cell r="K1149">
            <v>0</v>
          </cell>
          <cell r="L1149">
            <v>13887045</v>
          </cell>
          <cell r="M1149">
            <v>1800</v>
          </cell>
        </row>
        <row r="1150">
          <cell r="K1150">
            <v>0</v>
          </cell>
          <cell r="L1150">
            <v>13815291</v>
          </cell>
          <cell r="M1150">
            <v>1800</v>
          </cell>
        </row>
        <row r="1151">
          <cell r="K1151">
            <v>0</v>
          </cell>
          <cell r="L1151">
            <v>13808256</v>
          </cell>
          <cell r="M1151">
            <v>1800</v>
          </cell>
        </row>
        <row r="1152">
          <cell r="K1152">
            <v>0</v>
          </cell>
          <cell r="L1152">
            <v>13395117</v>
          </cell>
          <cell r="M1152">
            <v>1800</v>
          </cell>
        </row>
        <row r="1153">
          <cell r="K1153">
            <v>0</v>
          </cell>
          <cell r="L1153">
            <v>13357484</v>
          </cell>
          <cell r="M1153">
            <v>1800</v>
          </cell>
        </row>
        <row r="1154">
          <cell r="K1154">
            <v>0</v>
          </cell>
          <cell r="L1154">
            <v>13292876</v>
          </cell>
          <cell r="M1154">
            <v>1800</v>
          </cell>
        </row>
        <row r="1155">
          <cell r="K1155">
            <v>0</v>
          </cell>
          <cell r="L1155">
            <v>12996525</v>
          </cell>
          <cell r="M1155">
            <v>1800</v>
          </cell>
        </row>
        <row r="1156">
          <cell r="K1156">
            <v>0</v>
          </cell>
          <cell r="L1156">
            <v>12851725</v>
          </cell>
          <cell r="M1156">
            <v>1800</v>
          </cell>
        </row>
        <row r="1157">
          <cell r="K1157">
            <v>0</v>
          </cell>
          <cell r="L1157">
            <v>12332620</v>
          </cell>
          <cell r="M1157">
            <v>1800</v>
          </cell>
        </row>
        <row r="1158">
          <cell r="K1158">
            <v>0</v>
          </cell>
          <cell r="L1158">
            <v>12293930</v>
          </cell>
          <cell r="M1158">
            <v>1800</v>
          </cell>
        </row>
        <row r="1159">
          <cell r="K1159">
            <v>0</v>
          </cell>
          <cell r="L1159">
            <v>12293930</v>
          </cell>
          <cell r="M1159">
            <v>1800</v>
          </cell>
        </row>
        <row r="1160">
          <cell r="K1160">
            <v>0</v>
          </cell>
          <cell r="L1160">
            <v>12293930</v>
          </cell>
          <cell r="M1160">
            <v>1800</v>
          </cell>
        </row>
        <row r="1161">
          <cell r="K1161">
            <v>0</v>
          </cell>
          <cell r="L1161">
            <v>12082146</v>
          </cell>
          <cell r="M1161">
            <v>1800</v>
          </cell>
        </row>
        <row r="1162">
          <cell r="K1162">
            <v>0</v>
          </cell>
          <cell r="L1162">
            <v>11646328</v>
          </cell>
          <cell r="M1162">
            <v>1800</v>
          </cell>
        </row>
        <row r="1163">
          <cell r="K1163">
            <v>0</v>
          </cell>
          <cell r="L1163">
            <v>10875143</v>
          </cell>
          <cell r="M1163">
            <v>1800</v>
          </cell>
        </row>
        <row r="1164">
          <cell r="K1164">
            <v>0</v>
          </cell>
          <cell r="L1164">
            <v>10845999</v>
          </cell>
          <cell r="M1164">
            <v>1800</v>
          </cell>
        </row>
        <row r="1165">
          <cell r="K1165">
            <v>0</v>
          </cell>
          <cell r="L1165">
            <v>10591056</v>
          </cell>
          <cell r="M1165">
            <v>1800</v>
          </cell>
        </row>
        <row r="1166">
          <cell r="K1166">
            <v>0</v>
          </cell>
          <cell r="L1166">
            <v>10487910</v>
          </cell>
          <cell r="M1166">
            <v>1800</v>
          </cell>
        </row>
        <row r="1167">
          <cell r="K1167">
            <v>0</v>
          </cell>
          <cell r="L1167">
            <v>10487910</v>
          </cell>
          <cell r="M1167">
            <v>1800</v>
          </cell>
        </row>
        <row r="1168">
          <cell r="K1168">
            <v>0</v>
          </cell>
          <cell r="L1168">
            <v>10487910</v>
          </cell>
          <cell r="M1168">
            <v>1800</v>
          </cell>
        </row>
        <row r="1169">
          <cell r="K1169">
            <v>0</v>
          </cell>
          <cell r="L1169">
            <v>9195185</v>
          </cell>
          <cell r="M1169">
            <v>1800</v>
          </cell>
        </row>
        <row r="1170">
          <cell r="K1170">
            <v>0</v>
          </cell>
          <cell r="L1170">
            <v>8590219</v>
          </cell>
          <cell r="M1170">
            <v>1800</v>
          </cell>
        </row>
        <row r="1171">
          <cell r="K1171">
            <v>0</v>
          </cell>
          <cell r="L1171">
            <v>7470841</v>
          </cell>
          <cell r="M1171">
            <v>1800</v>
          </cell>
        </row>
        <row r="1172">
          <cell r="K1172">
            <v>0</v>
          </cell>
          <cell r="L1172">
            <v>7154700</v>
          </cell>
          <cell r="M1172">
            <v>1800</v>
          </cell>
        </row>
        <row r="1173">
          <cell r="K1173">
            <v>0</v>
          </cell>
          <cell r="L1173">
            <v>4711775</v>
          </cell>
          <cell r="M1173">
            <v>1800</v>
          </cell>
        </row>
        <row r="1174">
          <cell r="K1174">
            <v>0</v>
          </cell>
          <cell r="L1174">
            <v>3928095</v>
          </cell>
          <cell r="M1174">
            <v>1800</v>
          </cell>
        </row>
        <row r="1175">
          <cell r="K1175">
            <v>0</v>
          </cell>
          <cell r="L1175">
            <v>2895858</v>
          </cell>
          <cell r="M1175">
            <v>1800</v>
          </cell>
        </row>
        <row r="1176">
          <cell r="K1176">
            <v>0</v>
          </cell>
          <cell r="L1176">
            <v>2592069</v>
          </cell>
          <cell r="M1176">
            <v>1800</v>
          </cell>
        </row>
        <row r="1177">
          <cell r="K1177">
            <v>0</v>
          </cell>
          <cell r="L1177">
            <v>1412889</v>
          </cell>
          <cell r="M1177">
            <v>1800</v>
          </cell>
        </row>
        <row r="1178">
          <cell r="K1178">
            <v>0</v>
          </cell>
          <cell r="L1178">
            <v>825351</v>
          </cell>
          <cell r="M1178">
            <v>1800</v>
          </cell>
        </row>
        <row r="1179">
          <cell r="K1179">
            <v>0</v>
          </cell>
          <cell r="L1179">
            <v>8000000000</v>
          </cell>
          <cell r="M1179">
            <v>1900</v>
          </cell>
        </row>
        <row r="1180">
          <cell r="K1180">
            <v>0</v>
          </cell>
          <cell r="L1180">
            <v>4000000000</v>
          </cell>
          <cell r="M1180">
            <v>1901</v>
          </cell>
        </row>
        <row r="1181">
          <cell r="K1181">
            <v>0</v>
          </cell>
          <cell r="L1181">
            <v>1004090584</v>
          </cell>
          <cell r="M1181">
            <v>20</v>
          </cell>
        </row>
        <row r="1182">
          <cell r="K1182">
            <v>0</v>
          </cell>
          <cell r="L1182">
            <v>232067372</v>
          </cell>
          <cell r="M1182">
            <v>121</v>
          </cell>
        </row>
        <row r="1183">
          <cell r="K1183">
            <v>0</v>
          </cell>
          <cell r="L1183">
            <v>127540902806</v>
          </cell>
          <cell r="M1183" t="str">
            <v>كد را وارد كنيد</v>
          </cell>
        </row>
        <row r="1184">
          <cell r="K1184">
            <v>0</v>
          </cell>
          <cell r="L1184">
            <v>137328287014</v>
          </cell>
          <cell r="M1184">
            <v>2100</v>
          </cell>
        </row>
        <row r="1185">
          <cell r="K1185">
            <v>0</v>
          </cell>
          <cell r="L1185">
            <v>4635191400</v>
          </cell>
          <cell r="M1185">
            <v>2102</v>
          </cell>
        </row>
        <row r="1186">
          <cell r="K1186">
            <v>0</v>
          </cell>
          <cell r="L1186">
            <v>646436000</v>
          </cell>
          <cell r="M1186">
            <v>2101</v>
          </cell>
        </row>
        <row r="1187">
          <cell r="K1187">
            <v>0</v>
          </cell>
          <cell r="L1187">
            <v>385587200</v>
          </cell>
          <cell r="M1187">
            <v>2103</v>
          </cell>
        </row>
        <row r="1188">
          <cell r="K1188">
            <v>0</v>
          </cell>
          <cell r="L1188">
            <v>192758802</v>
          </cell>
          <cell r="M1188">
            <v>2130</v>
          </cell>
        </row>
        <row r="1189">
          <cell r="K1189">
            <v>0</v>
          </cell>
          <cell r="L1189">
            <v>93600000</v>
          </cell>
          <cell r="M1189">
            <v>2104</v>
          </cell>
        </row>
        <row r="1190">
          <cell r="K1190">
            <v>0</v>
          </cell>
          <cell r="L1190">
            <v>3000000</v>
          </cell>
          <cell r="M1190">
            <v>2106</v>
          </cell>
        </row>
        <row r="1191">
          <cell r="K1191">
            <v>0</v>
          </cell>
          <cell r="L1191">
            <v>2950699068</v>
          </cell>
          <cell r="M1191">
            <v>2109</v>
          </cell>
        </row>
        <row r="1192">
          <cell r="K1192">
            <v>0</v>
          </cell>
          <cell r="L1192">
            <v>58935780</v>
          </cell>
          <cell r="M1192">
            <v>2131</v>
          </cell>
        </row>
        <row r="1193">
          <cell r="K1193">
            <v>0</v>
          </cell>
          <cell r="L1193">
            <v>54581540</v>
          </cell>
          <cell r="M1193">
            <v>2132</v>
          </cell>
        </row>
        <row r="1194">
          <cell r="K1194">
            <v>0</v>
          </cell>
          <cell r="L1194">
            <v>6042840</v>
          </cell>
          <cell r="M1194">
            <v>2139</v>
          </cell>
        </row>
        <row r="1195">
          <cell r="K1195">
            <v>0</v>
          </cell>
          <cell r="L1195">
            <v>2711800</v>
          </cell>
          <cell r="M1195">
            <v>2139</v>
          </cell>
        </row>
        <row r="1196">
          <cell r="K1196">
            <v>0</v>
          </cell>
          <cell r="L1196">
            <v>1105000</v>
          </cell>
          <cell r="M1196">
            <v>2139</v>
          </cell>
        </row>
        <row r="1197">
          <cell r="K1197">
            <v>0</v>
          </cell>
          <cell r="L1197">
            <v>468000</v>
          </cell>
          <cell r="M1197">
            <v>2139</v>
          </cell>
        </row>
        <row r="1198">
          <cell r="K1198">
            <v>93600000</v>
          </cell>
          <cell r="L1198">
            <v>0</v>
          </cell>
          <cell r="M1198">
            <v>2104</v>
          </cell>
        </row>
        <row r="1199">
          <cell r="K1199">
            <v>46155000</v>
          </cell>
          <cell r="L1199">
            <v>0</v>
          </cell>
          <cell r="M1199">
            <v>2162</v>
          </cell>
        </row>
        <row r="1200">
          <cell r="K1200">
            <v>5792000</v>
          </cell>
          <cell r="L1200">
            <v>0</v>
          </cell>
          <cell r="M1200">
            <v>2160</v>
          </cell>
        </row>
        <row r="1201">
          <cell r="K1201">
            <v>3000000</v>
          </cell>
          <cell r="L1201">
            <v>0</v>
          </cell>
          <cell r="M1201">
            <v>2106</v>
          </cell>
        </row>
        <row r="1202">
          <cell r="K1202">
            <v>49188700</v>
          </cell>
          <cell r="L1202">
            <v>0</v>
          </cell>
          <cell r="M1202">
            <v>2169</v>
          </cell>
        </row>
        <row r="1203">
          <cell r="K1203">
            <v>138555000</v>
          </cell>
          <cell r="L1203">
            <v>0</v>
          </cell>
          <cell r="M1203">
            <v>2168</v>
          </cell>
        </row>
        <row r="1204">
          <cell r="K1204">
            <v>1282060</v>
          </cell>
          <cell r="L1204">
            <v>0</v>
          </cell>
          <cell r="M1204">
            <v>2169</v>
          </cell>
        </row>
        <row r="1205">
          <cell r="K1205">
            <v>83698101</v>
          </cell>
          <cell r="L1205">
            <v>0</v>
          </cell>
          <cell r="M1205">
            <v>2550</v>
          </cell>
        </row>
        <row r="1206">
          <cell r="K1206">
            <v>405867940</v>
          </cell>
          <cell r="L1206">
            <v>0</v>
          </cell>
          <cell r="M1206">
            <v>2705</v>
          </cell>
        </row>
        <row r="1207">
          <cell r="K1207">
            <v>0</v>
          </cell>
          <cell r="L1207">
            <v>386511584</v>
          </cell>
          <cell r="M1207">
            <v>2701</v>
          </cell>
        </row>
        <row r="1208">
          <cell r="K1208">
            <v>2700048287</v>
          </cell>
          <cell r="L1208">
            <v>0</v>
          </cell>
          <cell r="M1208">
            <v>2240</v>
          </cell>
        </row>
        <row r="1209">
          <cell r="K1209">
            <v>1915284800</v>
          </cell>
          <cell r="L1209">
            <v>0</v>
          </cell>
          <cell r="M1209">
            <v>2200</v>
          </cell>
        </row>
        <row r="1210">
          <cell r="K1210">
            <v>899892444</v>
          </cell>
          <cell r="L1210">
            <v>0</v>
          </cell>
          <cell r="M1210">
            <v>2300</v>
          </cell>
        </row>
        <row r="1211">
          <cell r="K1211">
            <v>833036006</v>
          </cell>
          <cell r="L1211">
            <v>0</v>
          </cell>
          <cell r="M1211">
            <v>2400</v>
          </cell>
        </row>
        <row r="1212">
          <cell r="K1212">
            <v>725753322</v>
          </cell>
          <cell r="L1212">
            <v>0</v>
          </cell>
          <cell r="M1212">
            <v>2240</v>
          </cell>
        </row>
        <row r="1213">
          <cell r="K1213">
            <v>660403754</v>
          </cell>
          <cell r="L1213">
            <v>0</v>
          </cell>
          <cell r="M1213">
            <v>2300</v>
          </cell>
        </row>
        <row r="1214">
          <cell r="K1214">
            <v>610965234</v>
          </cell>
          <cell r="L1214">
            <v>0</v>
          </cell>
          <cell r="M1214">
            <v>2261</v>
          </cell>
        </row>
        <row r="1215">
          <cell r="K1215">
            <v>524679613</v>
          </cell>
          <cell r="L1215">
            <v>0</v>
          </cell>
          <cell r="M1215">
            <v>2400</v>
          </cell>
        </row>
        <row r="1216">
          <cell r="K1216">
            <v>488116268</v>
          </cell>
          <cell r="L1216">
            <v>0</v>
          </cell>
          <cell r="M1216">
            <v>2400</v>
          </cell>
        </row>
        <row r="1217">
          <cell r="K1217">
            <v>410093606</v>
          </cell>
          <cell r="L1217">
            <v>0</v>
          </cell>
          <cell r="M1217">
            <v>2240</v>
          </cell>
        </row>
        <row r="1218">
          <cell r="K1218">
            <v>379190507</v>
          </cell>
          <cell r="L1218">
            <v>0</v>
          </cell>
          <cell r="M1218">
            <v>2240</v>
          </cell>
        </row>
        <row r="1219">
          <cell r="K1219">
            <v>338715039</v>
          </cell>
          <cell r="L1219">
            <v>0</v>
          </cell>
          <cell r="M1219">
            <v>2300</v>
          </cell>
        </row>
        <row r="1220">
          <cell r="K1220">
            <v>334736019</v>
          </cell>
          <cell r="L1220">
            <v>0</v>
          </cell>
          <cell r="M1220">
            <v>2500</v>
          </cell>
        </row>
        <row r="1221">
          <cell r="K1221">
            <v>323985423</v>
          </cell>
          <cell r="L1221">
            <v>0</v>
          </cell>
          <cell r="M1221">
            <v>2300</v>
          </cell>
        </row>
        <row r="1222">
          <cell r="K1222">
            <v>253460186</v>
          </cell>
          <cell r="L1222">
            <v>0</v>
          </cell>
          <cell r="M1222">
            <v>2240</v>
          </cell>
        </row>
        <row r="1223">
          <cell r="K1223">
            <v>232106799</v>
          </cell>
          <cell r="L1223">
            <v>0</v>
          </cell>
          <cell r="M1223">
            <v>2400</v>
          </cell>
        </row>
        <row r="1224">
          <cell r="K1224">
            <v>193596993</v>
          </cell>
          <cell r="L1224">
            <v>0</v>
          </cell>
          <cell r="M1224">
            <v>2261</v>
          </cell>
        </row>
        <row r="1225">
          <cell r="K1225">
            <v>150687597</v>
          </cell>
          <cell r="L1225">
            <v>0</v>
          </cell>
          <cell r="M1225">
            <v>2261</v>
          </cell>
        </row>
        <row r="1226">
          <cell r="K1226">
            <v>140315296</v>
          </cell>
          <cell r="L1226">
            <v>0</v>
          </cell>
          <cell r="M1226">
            <v>2300</v>
          </cell>
        </row>
        <row r="1227">
          <cell r="K1227">
            <v>125623754</v>
          </cell>
          <cell r="L1227">
            <v>0</v>
          </cell>
          <cell r="M1227">
            <v>2221</v>
          </cell>
        </row>
        <row r="1228">
          <cell r="K1228">
            <v>121883762</v>
          </cell>
          <cell r="L1228">
            <v>0</v>
          </cell>
          <cell r="M1228">
            <v>2261</v>
          </cell>
        </row>
        <row r="1229">
          <cell r="K1229">
            <v>75628757</v>
          </cell>
          <cell r="L1229">
            <v>0</v>
          </cell>
          <cell r="M1229">
            <v>2240</v>
          </cell>
        </row>
        <row r="1230">
          <cell r="K1230">
            <v>61203252</v>
          </cell>
          <cell r="L1230">
            <v>0</v>
          </cell>
          <cell r="M1230">
            <v>2240</v>
          </cell>
        </row>
        <row r="1231">
          <cell r="K1231">
            <v>738228736</v>
          </cell>
          <cell r="L1231">
            <v>0</v>
          </cell>
          <cell r="M1231">
            <v>2240</v>
          </cell>
        </row>
        <row r="1232">
          <cell r="K1232">
            <v>484254383</v>
          </cell>
          <cell r="L1232">
            <v>0</v>
          </cell>
          <cell r="M1232">
            <v>2300</v>
          </cell>
        </row>
        <row r="1233">
          <cell r="K1233">
            <v>348545181</v>
          </cell>
          <cell r="L1233">
            <v>0</v>
          </cell>
          <cell r="M1233">
            <v>2300</v>
          </cell>
        </row>
        <row r="1234">
          <cell r="K1234">
            <v>336882560</v>
          </cell>
          <cell r="L1234">
            <v>0</v>
          </cell>
          <cell r="M1234">
            <v>2400</v>
          </cell>
        </row>
        <row r="1235">
          <cell r="K1235">
            <v>293366654</v>
          </cell>
          <cell r="L1235">
            <v>0</v>
          </cell>
          <cell r="M1235">
            <v>2400</v>
          </cell>
        </row>
        <row r="1236">
          <cell r="K1236">
            <v>288471831</v>
          </cell>
          <cell r="L1236">
            <v>0</v>
          </cell>
          <cell r="M1236">
            <v>2300</v>
          </cell>
        </row>
        <row r="1237">
          <cell r="K1237">
            <v>268251120</v>
          </cell>
          <cell r="L1237">
            <v>0</v>
          </cell>
          <cell r="M1237">
            <v>2261</v>
          </cell>
        </row>
        <row r="1238">
          <cell r="K1238">
            <v>252925441</v>
          </cell>
          <cell r="L1238">
            <v>0</v>
          </cell>
          <cell r="M1238">
            <v>2200</v>
          </cell>
        </row>
        <row r="1239">
          <cell r="K1239">
            <v>245015159</v>
          </cell>
          <cell r="L1239">
            <v>0</v>
          </cell>
          <cell r="M1239">
            <v>2240</v>
          </cell>
        </row>
        <row r="1240">
          <cell r="K1240">
            <v>243594726</v>
          </cell>
          <cell r="L1240">
            <v>0</v>
          </cell>
          <cell r="M1240">
            <v>2400</v>
          </cell>
        </row>
        <row r="1241">
          <cell r="K1241">
            <v>183927259</v>
          </cell>
          <cell r="L1241">
            <v>0</v>
          </cell>
          <cell r="M1241">
            <v>2240</v>
          </cell>
        </row>
        <row r="1242">
          <cell r="K1242">
            <v>173480607</v>
          </cell>
          <cell r="L1242">
            <v>0</v>
          </cell>
          <cell r="M1242">
            <v>2240</v>
          </cell>
        </row>
        <row r="1243">
          <cell r="K1243">
            <v>166121893</v>
          </cell>
          <cell r="L1243">
            <v>0</v>
          </cell>
          <cell r="M1243">
            <v>2300</v>
          </cell>
        </row>
        <row r="1244">
          <cell r="K1244">
            <v>150040406</v>
          </cell>
          <cell r="L1244">
            <v>0</v>
          </cell>
          <cell r="M1244">
            <v>2500</v>
          </cell>
        </row>
        <row r="1245">
          <cell r="K1245">
            <v>83286539</v>
          </cell>
          <cell r="L1245">
            <v>0</v>
          </cell>
          <cell r="M1245">
            <v>2261</v>
          </cell>
        </row>
        <row r="1246">
          <cell r="K1246">
            <v>82610355</v>
          </cell>
          <cell r="L1246">
            <v>0</v>
          </cell>
          <cell r="M1246">
            <v>2240</v>
          </cell>
        </row>
        <row r="1247">
          <cell r="K1247">
            <v>80255112</v>
          </cell>
          <cell r="L1247">
            <v>0</v>
          </cell>
          <cell r="M1247">
            <v>2261</v>
          </cell>
        </row>
        <row r="1248">
          <cell r="K1248">
            <v>75203972</v>
          </cell>
          <cell r="L1248">
            <v>0</v>
          </cell>
          <cell r="M1248">
            <v>2221</v>
          </cell>
        </row>
        <row r="1249">
          <cell r="K1249">
            <v>42748524</v>
          </cell>
          <cell r="L1249">
            <v>0</v>
          </cell>
          <cell r="M1249">
            <v>2300</v>
          </cell>
        </row>
        <row r="1250">
          <cell r="K1250">
            <v>41186973</v>
          </cell>
          <cell r="L1250">
            <v>0</v>
          </cell>
          <cell r="M1250">
            <v>2261</v>
          </cell>
        </row>
        <row r="1251">
          <cell r="K1251">
            <v>33800998</v>
          </cell>
          <cell r="L1251">
            <v>0</v>
          </cell>
          <cell r="M1251">
            <v>2240</v>
          </cell>
        </row>
        <row r="1252">
          <cell r="K1252">
            <v>30261759</v>
          </cell>
          <cell r="L1252">
            <v>0</v>
          </cell>
          <cell r="M1252">
            <v>2400</v>
          </cell>
        </row>
        <row r="1253">
          <cell r="K1253">
            <v>20035435</v>
          </cell>
          <cell r="L1253">
            <v>0</v>
          </cell>
          <cell r="M1253">
            <v>2240</v>
          </cell>
        </row>
        <row r="1254">
          <cell r="K1254">
            <v>304384772</v>
          </cell>
          <cell r="L1254">
            <v>0</v>
          </cell>
          <cell r="M1254">
            <v>2240</v>
          </cell>
        </row>
        <row r="1255">
          <cell r="K1255">
            <v>4217455</v>
          </cell>
          <cell r="L1255">
            <v>0</v>
          </cell>
          <cell r="M1255">
            <v>2200</v>
          </cell>
        </row>
        <row r="1256">
          <cell r="K1256">
            <v>3511952</v>
          </cell>
          <cell r="L1256">
            <v>0</v>
          </cell>
          <cell r="M1256">
            <v>2261</v>
          </cell>
        </row>
        <row r="1257">
          <cell r="K1257">
            <v>81958</v>
          </cell>
          <cell r="L1257">
            <v>0</v>
          </cell>
          <cell r="M1257">
            <v>2300</v>
          </cell>
        </row>
        <row r="1258">
          <cell r="K1258">
            <v>17694</v>
          </cell>
          <cell r="L1258">
            <v>0</v>
          </cell>
          <cell r="M1258">
            <v>2300</v>
          </cell>
        </row>
        <row r="1259">
          <cell r="K1259">
            <v>152615543</v>
          </cell>
          <cell r="L1259">
            <v>0</v>
          </cell>
          <cell r="M1259">
            <v>2240</v>
          </cell>
        </row>
        <row r="1260">
          <cell r="K1260">
            <v>88267170</v>
          </cell>
          <cell r="L1260">
            <v>0</v>
          </cell>
          <cell r="M1260">
            <v>2200</v>
          </cell>
        </row>
        <row r="1261">
          <cell r="K1261">
            <v>70962386</v>
          </cell>
          <cell r="L1261">
            <v>0</v>
          </cell>
          <cell r="M1261">
            <v>2300</v>
          </cell>
        </row>
        <row r="1262">
          <cell r="K1262">
            <v>51659253</v>
          </cell>
          <cell r="L1262">
            <v>0</v>
          </cell>
          <cell r="M1262">
            <v>2400</v>
          </cell>
        </row>
        <row r="1263">
          <cell r="K1263">
            <v>45074940</v>
          </cell>
          <cell r="L1263">
            <v>0</v>
          </cell>
          <cell r="M1263">
            <v>2261</v>
          </cell>
        </row>
        <row r="1264">
          <cell r="K1264">
            <v>43522530</v>
          </cell>
          <cell r="L1264">
            <v>0</v>
          </cell>
          <cell r="M1264">
            <v>2300</v>
          </cell>
        </row>
        <row r="1265">
          <cell r="K1265">
            <v>37330139</v>
          </cell>
          <cell r="L1265">
            <v>0</v>
          </cell>
          <cell r="M1265">
            <v>2240</v>
          </cell>
        </row>
        <row r="1266">
          <cell r="K1266">
            <v>36277950</v>
          </cell>
          <cell r="L1266">
            <v>0</v>
          </cell>
          <cell r="M1266">
            <v>2240</v>
          </cell>
        </row>
        <row r="1267">
          <cell r="K1267">
            <v>21832830</v>
          </cell>
          <cell r="L1267">
            <v>0</v>
          </cell>
          <cell r="M1267">
            <v>2300</v>
          </cell>
        </row>
        <row r="1268">
          <cell r="K1268">
            <v>21501250</v>
          </cell>
          <cell r="L1268">
            <v>0</v>
          </cell>
          <cell r="M1268">
            <v>2400</v>
          </cell>
        </row>
        <row r="1269">
          <cell r="K1269">
            <v>20985060</v>
          </cell>
          <cell r="L1269">
            <v>0</v>
          </cell>
          <cell r="M1269">
            <v>2300</v>
          </cell>
        </row>
        <row r="1270">
          <cell r="K1270">
            <v>20093250</v>
          </cell>
          <cell r="L1270">
            <v>0</v>
          </cell>
          <cell r="M1270">
            <v>2400</v>
          </cell>
        </row>
        <row r="1271">
          <cell r="K1271">
            <v>19475840</v>
          </cell>
          <cell r="L1271">
            <v>0</v>
          </cell>
          <cell r="M1271">
            <v>2400</v>
          </cell>
        </row>
        <row r="1272">
          <cell r="K1272">
            <v>18287610</v>
          </cell>
          <cell r="L1272">
            <v>0</v>
          </cell>
          <cell r="M1272">
            <v>2261</v>
          </cell>
        </row>
        <row r="1273">
          <cell r="K1273">
            <v>15931470</v>
          </cell>
          <cell r="L1273">
            <v>0</v>
          </cell>
          <cell r="M1273">
            <v>2500</v>
          </cell>
        </row>
        <row r="1274">
          <cell r="K1274">
            <v>15270870</v>
          </cell>
          <cell r="L1274">
            <v>0</v>
          </cell>
          <cell r="M1274">
            <v>2240</v>
          </cell>
        </row>
        <row r="1275">
          <cell r="K1275">
            <v>14555220</v>
          </cell>
          <cell r="L1275">
            <v>0</v>
          </cell>
          <cell r="M1275">
            <v>2221</v>
          </cell>
        </row>
        <row r="1276">
          <cell r="K1276">
            <v>13938660</v>
          </cell>
          <cell r="L1276">
            <v>0</v>
          </cell>
          <cell r="M1276">
            <v>2261</v>
          </cell>
        </row>
        <row r="1277">
          <cell r="K1277">
            <v>11248183</v>
          </cell>
          <cell r="L1277">
            <v>0</v>
          </cell>
          <cell r="M1277">
            <v>2240</v>
          </cell>
        </row>
        <row r="1278">
          <cell r="K1278">
            <v>4018650</v>
          </cell>
          <cell r="L1278">
            <v>0</v>
          </cell>
          <cell r="M1278">
            <v>2240</v>
          </cell>
        </row>
        <row r="1279">
          <cell r="K1279">
            <v>4018650</v>
          </cell>
          <cell r="L1279">
            <v>0</v>
          </cell>
          <cell r="M1279">
            <v>2261</v>
          </cell>
        </row>
        <row r="1280">
          <cell r="K1280">
            <v>875348625</v>
          </cell>
          <cell r="L1280">
            <v>0</v>
          </cell>
          <cell r="M1280">
            <v>2241</v>
          </cell>
        </row>
        <row r="1281">
          <cell r="K1281">
            <v>606916010</v>
          </cell>
          <cell r="L1281">
            <v>0</v>
          </cell>
          <cell r="M1281">
            <v>2201</v>
          </cell>
        </row>
        <row r="1282">
          <cell r="K1282">
            <v>342032893</v>
          </cell>
          <cell r="L1282">
            <v>0</v>
          </cell>
          <cell r="M1282">
            <v>2401</v>
          </cell>
        </row>
        <row r="1283">
          <cell r="K1283">
            <v>309098661</v>
          </cell>
          <cell r="L1283">
            <v>0</v>
          </cell>
          <cell r="M1283">
            <v>2301</v>
          </cell>
        </row>
        <row r="1284">
          <cell r="K1284">
            <v>301783707</v>
          </cell>
          <cell r="L1284">
            <v>0</v>
          </cell>
          <cell r="M1284">
            <v>2301</v>
          </cell>
        </row>
        <row r="1285">
          <cell r="K1285">
            <v>296956099</v>
          </cell>
          <cell r="L1285">
            <v>0</v>
          </cell>
          <cell r="M1285">
            <v>2301</v>
          </cell>
        </row>
        <row r="1286">
          <cell r="K1286">
            <v>229374330</v>
          </cell>
          <cell r="L1286">
            <v>0</v>
          </cell>
          <cell r="M1286">
            <v>2241</v>
          </cell>
        </row>
        <row r="1287">
          <cell r="K1287">
            <v>213904816</v>
          </cell>
          <cell r="L1287">
            <v>0</v>
          </cell>
          <cell r="M1287">
            <v>2266</v>
          </cell>
        </row>
        <row r="1288">
          <cell r="K1288">
            <v>162957008</v>
          </cell>
          <cell r="L1288">
            <v>0</v>
          </cell>
          <cell r="M1288">
            <v>2301</v>
          </cell>
        </row>
        <row r="1289">
          <cell r="K1289">
            <v>140069461</v>
          </cell>
          <cell r="L1289">
            <v>0</v>
          </cell>
          <cell r="M1289">
            <v>2241</v>
          </cell>
        </row>
        <row r="1290">
          <cell r="K1290">
            <v>138118437</v>
          </cell>
          <cell r="L1290">
            <v>0</v>
          </cell>
          <cell r="M1290">
            <v>2401</v>
          </cell>
        </row>
        <row r="1291">
          <cell r="K1291">
            <v>136331363</v>
          </cell>
          <cell r="L1291">
            <v>0</v>
          </cell>
          <cell r="M1291">
            <v>2241</v>
          </cell>
        </row>
        <row r="1292">
          <cell r="K1292">
            <v>105886974</v>
          </cell>
          <cell r="L1292">
            <v>0</v>
          </cell>
          <cell r="M1292">
            <v>2266</v>
          </cell>
        </row>
        <row r="1293">
          <cell r="K1293">
            <v>100856296</v>
          </cell>
          <cell r="L1293">
            <v>0</v>
          </cell>
          <cell r="M1293">
            <v>2226</v>
          </cell>
        </row>
        <row r="1294">
          <cell r="K1294">
            <v>82283543</v>
          </cell>
          <cell r="L1294">
            <v>0</v>
          </cell>
          <cell r="M1294">
            <v>2241</v>
          </cell>
        </row>
        <row r="1295">
          <cell r="K1295">
            <v>80290492</v>
          </cell>
          <cell r="L1295">
            <v>0</v>
          </cell>
          <cell r="M1295">
            <v>2501</v>
          </cell>
        </row>
        <row r="1296">
          <cell r="K1296">
            <v>72152865</v>
          </cell>
          <cell r="L1296">
            <v>0</v>
          </cell>
          <cell r="M1296">
            <v>2401</v>
          </cell>
        </row>
        <row r="1297">
          <cell r="K1297">
            <v>64886870</v>
          </cell>
          <cell r="L1297">
            <v>0</v>
          </cell>
          <cell r="M1297">
            <v>2266</v>
          </cell>
        </row>
        <row r="1298">
          <cell r="K1298">
            <v>53177763</v>
          </cell>
          <cell r="L1298">
            <v>0</v>
          </cell>
          <cell r="M1298">
            <v>2401</v>
          </cell>
        </row>
        <row r="1299">
          <cell r="K1299">
            <v>44739857</v>
          </cell>
          <cell r="L1299">
            <v>0</v>
          </cell>
          <cell r="M1299">
            <v>2266</v>
          </cell>
        </row>
        <row r="1300">
          <cell r="K1300">
            <v>43133544</v>
          </cell>
          <cell r="L1300">
            <v>0</v>
          </cell>
          <cell r="M1300">
            <v>2266</v>
          </cell>
        </row>
        <row r="1301">
          <cell r="K1301">
            <v>42972449</v>
          </cell>
          <cell r="L1301">
            <v>0</v>
          </cell>
          <cell r="M1301">
            <v>2301</v>
          </cell>
        </row>
        <row r="1302">
          <cell r="K1302">
            <v>25672970</v>
          </cell>
          <cell r="L1302">
            <v>0</v>
          </cell>
          <cell r="M1302">
            <v>2241</v>
          </cell>
        </row>
        <row r="1303">
          <cell r="K1303">
            <v>20067647</v>
          </cell>
          <cell r="L1303">
            <v>0</v>
          </cell>
          <cell r="M1303">
            <v>2241</v>
          </cell>
        </row>
        <row r="1304">
          <cell r="K1304">
            <v>956236872</v>
          </cell>
          <cell r="L1304">
            <v>0</v>
          </cell>
          <cell r="M1304">
            <v>2240</v>
          </cell>
        </row>
        <row r="1305">
          <cell r="K1305">
            <v>591960185</v>
          </cell>
          <cell r="L1305">
            <v>0</v>
          </cell>
          <cell r="M1305">
            <v>2200</v>
          </cell>
        </row>
        <row r="1306">
          <cell r="K1306">
            <v>120304813</v>
          </cell>
          <cell r="L1306">
            <v>0</v>
          </cell>
          <cell r="M1306">
            <v>2300</v>
          </cell>
        </row>
        <row r="1307">
          <cell r="K1307">
            <v>113994289</v>
          </cell>
          <cell r="L1307">
            <v>0</v>
          </cell>
          <cell r="M1307">
            <v>2240</v>
          </cell>
        </row>
        <row r="1308">
          <cell r="K1308">
            <v>32188372</v>
          </cell>
          <cell r="L1308">
            <v>0</v>
          </cell>
          <cell r="M1308">
            <v>2261</v>
          </cell>
        </row>
        <row r="1309">
          <cell r="K1309">
            <v>13386334</v>
          </cell>
          <cell r="L1309">
            <v>0</v>
          </cell>
          <cell r="M1309">
            <v>2221</v>
          </cell>
        </row>
        <row r="1310">
          <cell r="K1310">
            <v>1175145</v>
          </cell>
          <cell r="L1310">
            <v>0</v>
          </cell>
          <cell r="M1310">
            <v>2300</v>
          </cell>
        </row>
        <row r="1311">
          <cell r="K1311">
            <v>464998</v>
          </cell>
          <cell r="L1311">
            <v>0</v>
          </cell>
          <cell r="M1311">
            <v>2400</v>
          </cell>
        </row>
        <row r="1312">
          <cell r="K1312">
            <v>67582748</v>
          </cell>
          <cell r="L1312">
            <v>0</v>
          </cell>
          <cell r="M1312">
            <v>2241</v>
          </cell>
        </row>
        <row r="1313">
          <cell r="K1313">
            <v>46475556</v>
          </cell>
          <cell r="L1313">
            <v>0</v>
          </cell>
          <cell r="M1313">
            <v>2201</v>
          </cell>
        </row>
        <row r="1314">
          <cell r="K1314">
            <v>25785638</v>
          </cell>
          <cell r="L1314">
            <v>0</v>
          </cell>
          <cell r="M1314">
            <v>2301</v>
          </cell>
        </row>
        <row r="1315">
          <cell r="K1315">
            <v>20376544</v>
          </cell>
          <cell r="L1315">
            <v>0</v>
          </cell>
          <cell r="M1315">
            <v>2241</v>
          </cell>
        </row>
        <row r="1316">
          <cell r="K1316">
            <v>18828906</v>
          </cell>
          <cell r="L1316">
            <v>0</v>
          </cell>
          <cell r="M1316">
            <v>2401</v>
          </cell>
        </row>
        <row r="1317">
          <cell r="K1317">
            <v>15013168</v>
          </cell>
          <cell r="L1317">
            <v>0</v>
          </cell>
          <cell r="M1317">
            <v>2301</v>
          </cell>
        </row>
        <row r="1318">
          <cell r="K1318">
            <v>14044154</v>
          </cell>
          <cell r="L1318">
            <v>0</v>
          </cell>
          <cell r="M1318">
            <v>2266</v>
          </cell>
        </row>
        <row r="1319">
          <cell r="K1319">
            <v>11714790</v>
          </cell>
          <cell r="L1319">
            <v>0</v>
          </cell>
          <cell r="M1319">
            <v>2241</v>
          </cell>
        </row>
        <row r="1320">
          <cell r="K1320">
            <v>9754244</v>
          </cell>
          <cell r="L1320">
            <v>0</v>
          </cell>
          <cell r="M1320">
            <v>2401</v>
          </cell>
        </row>
        <row r="1321">
          <cell r="K1321">
            <v>8044492</v>
          </cell>
          <cell r="L1321">
            <v>0</v>
          </cell>
          <cell r="M1321">
            <v>2301</v>
          </cell>
        </row>
        <row r="1322">
          <cell r="K1322">
            <v>7836584</v>
          </cell>
          <cell r="L1322">
            <v>0</v>
          </cell>
          <cell r="M1322">
            <v>2301</v>
          </cell>
        </row>
        <row r="1323">
          <cell r="K1323">
            <v>6809244</v>
          </cell>
          <cell r="L1323">
            <v>0</v>
          </cell>
          <cell r="M1323">
            <v>2501</v>
          </cell>
        </row>
        <row r="1324">
          <cell r="K1324">
            <v>5683300</v>
          </cell>
          <cell r="L1324">
            <v>0</v>
          </cell>
          <cell r="M1324">
            <v>2241</v>
          </cell>
        </row>
        <row r="1325">
          <cell r="K1325">
            <v>5292812</v>
          </cell>
          <cell r="L1325">
            <v>0</v>
          </cell>
          <cell r="M1325">
            <v>2266</v>
          </cell>
        </row>
        <row r="1326">
          <cell r="K1326">
            <v>5156844</v>
          </cell>
          <cell r="L1326">
            <v>0</v>
          </cell>
          <cell r="M1326">
            <v>2241</v>
          </cell>
        </row>
        <row r="1327">
          <cell r="K1327">
            <v>5149160</v>
          </cell>
          <cell r="L1327">
            <v>0</v>
          </cell>
          <cell r="M1327">
            <v>2401</v>
          </cell>
        </row>
        <row r="1328">
          <cell r="K1328">
            <v>4137164</v>
          </cell>
          <cell r="L1328">
            <v>0</v>
          </cell>
          <cell r="M1328">
            <v>2266</v>
          </cell>
        </row>
        <row r="1329">
          <cell r="K1329">
            <v>3913588</v>
          </cell>
          <cell r="L1329">
            <v>0</v>
          </cell>
          <cell r="M1329">
            <v>2226</v>
          </cell>
        </row>
        <row r="1330">
          <cell r="K1330">
            <v>2254012</v>
          </cell>
          <cell r="L1330">
            <v>0</v>
          </cell>
          <cell r="M1330">
            <v>2401</v>
          </cell>
        </row>
        <row r="1331">
          <cell r="K1331">
            <v>1643748</v>
          </cell>
          <cell r="L1331">
            <v>0</v>
          </cell>
          <cell r="M1331">
            <v>2301</v>
          </cell>
        </row>
        <row r="1332">
          <cell r="K1332">
            <v>1553748</v>
          </cell>
          <cell r="L1332">
            <v>0</v>
          </cell>
          <cell r="M1332">
            <v>2241</v>
          </cell>
        </row>
        <row r="1333">
          <cell r="K1333">
            <v>1351260</v>
          </cell>
          <cell r="L1333">
            <v>0</v>
          </cell>
          <cell r="M1333">
            <v>2266</v>
          </cell>
        </row>
        <row r="1334">
          <cell r="K1334">
            <v>651536</v>
          </cell>
          <cell r="L1334">
            <v>0</v>
          </cell>
          <cell r="M1334">
            <v>2241</v>
          </cell>
        </row>
        <row r="1335">
          <cell r="K1335">
            <v>52089579</v>
          </cell>
          <cell r="L1335">
            <v>0</v>
          </cell>
          <cell r="M1335">
            <v>2300</v>
          </cell>
        </row>
        <row r="1336">
          <cell r="K1336">
            <v>50192469</v>
          </cell>
          <cell r="L1336">
            <v>0</v>
          </cell>
          <cell r="M1336">
            <v>2300</v>
          </cell>
        </row>
        <row r="1337">
          <cell r="K1337">
            <v>5455298</v>
          </cell>
          <cell r="L1337">
            <v>0</v>
          </cell>
          <cell r="M1337">
            <v>2400</v>
          </cell>
        </row>
        <row r="1338">
          <cell r="K1338">
            <v>1342414</v>
          </cell>
          <cell r="L1338">
            <v>0</v>
          </cell>
          <cell r="M1338">
            <v>2240</v>
          </cell>
        </row>
        <row r="1339">
          <cell r="K1339">
            <v>632999</v>
          </cell>
          <cell r="L1339">
            <v>0</v>
          </cell>
          <cell r="M1339">
            <v>2240</v>
          </cell>
        </row>
        <row r="1340">
          <cell r="K1340">
            <v>585927</v>
          </cell>
          <cell r="L1340">
            <v>0</v>
          </cell>
          <cell r="M1340">
            <v>2200</v>
          </cell>
        </row>
        <row r="1341">
          <cell r="K1341">
            <v>386338</v>
          </cell>
          <cell r="L1341">
            <v>0</v>
          </cell>
          <cell r="M1341">
            <v>2240</v>
          </cell>
        </row>
        <row r="1342">
          <cell r="K1342">
            <v>346891</v>
          </cell>
          <cell r="L1342">
            <v>0</v>
          </cell>
          <cell r="M1342">
            <v>2300</v>
          </cell>
        </row>
        <row r="1343">
          <cell r="K1343">
            <v>211293</v>
          </cell>
          <cell r="L1343">
            <v>0</v>
          </cell>
          <cell r="M1343">
            <v>2261</v>
          </cell>
        </row>
        <row r="1344">
          <cell r="K1344">
            <v>207326</v>
          </cell>
          <cell r="L1344">
            <v>0</v>
          </cell>
          <cell r="M1344">
            <v>2261</v>
          </cell>
        </row>
        <row r="1345">
          <cell r="K1345">
            <v>138541</v>
          </cell>
          <cell r="L1345">
            <v>0</v>
          </cell>
          <cell r="M1345">
            <v>2300</v>
          </cell>
        </row>
        <row r="1346">
          <cell r="K1346">
            <v>137684</v>
          </cell>
          <cell r="L1346">
            <v>0</v>
          </cell>
          <cell r="M1346">
            <v>2400</v>
          </cell>
        </row>
        <row r="1347">
          <cell r="K1347">
            <v>135242</v>
          </cell>
          <cell r="L1347">
            <v>0</v>
          </cell>
          <cell r="M1347">
            <v>2400</v>
          </cell>
        </row>
        <row r="1348">
          <cell r="K1348">
            <v>113504</v>
          </cell>
          <cell r="L1348">
            <v>0</v>
          </cell>
          <cell r="M1348">
            <v>2240</v>
          </cell>
        </row>
        <row r="1349">
          <cell r="K1349">
            <v>94161</v>
          </cell>
          <cell r="L1349">
            <v>0</v>
          </cell>
          <cell r="M1349">
            <v>2400</v>
          </cell>
        </row>
        <row r="1350">
          <cell r="K1350">
            <v>57259</v>
          </cell>
          <cell r="L1350">
            <v>0</v>
          </cell>
          <cell r="M1350">
            <v>2500</v>
          </cell>
        </row>
        <row r="1351">
          <cell r="K1351">
            <v>47277</v>
          </cell>
          <cell r="L1351">
            <v>0</v>
          </cell>
          <cell r="M1351">
            <v>2261</v>
          </cell>
        </row>
        <row r="1352">
          <cell r="K1352">
            <v>6815</v>
          </cell>
          <cell r="L1352">
            <v>0</v>
          </cell>
          <cell r="M1352">
            <v>2240</v>
          </cell>
        </row>
        <row r="1353">
          <cell r="K1353">
            <v>6098</v>
          </cell>
          <cell r="L1353">
            <v>0</v>
          </cell>
          <cell r="M1353">
            <v>2240</v>
          </cell>
        </row>
        <row r="1354">
          <cell r="K1354">
            <v>672</v>
          </cell>
          <cell r="L1354">
            <v>0</v>
          </cell>
          <cell r="M1354">
            <v>2240</v>
          </cell>
        </row>
        <row r="1355">
          <cell r="K1355">
            <v>64529482</v>
          </cell>
          <cell r="L1355">
            <v>0</v>
          </cell>
          <cell r="M1355">
            <v>2400</v>
          </cell>
        </row>
        <row r="1356">
          <cell r="K1356">
            <v>56593261</v>
          </cell>
          <cell r="L1356">
            <v>0</v>
          </cell>
          <cell r="M1356">
            <v>2240</v>
          </cell>
        </row>
        <row r="1357">
          <cell r="K1357">
            <v>41476607</v>
          </cell>
          <cell r="L1357">
            <v>0</v>
          </cell>
          <cell r="M1357">
            <v>2200</v>
          </cell>
        </row>
        <row r="1358">
          <cell r="K1358">
            <v>18816640</v>
          </cell>
          <cell r="L1358">
            <v>0</v>
          </cell>
          <cell r="M1358">
            <v>2300</v>
          </cell>
        </row>
        <row r="1359">
          <cell r="K1359">
            <v>14646647</v>
          </cell>
          <cell r="L1359">
            <v>0</v>
          </cell>
          <cell r="M1359">
            <v>2240</v>
          </cell>
        </row>
        <row r="1360">
          <cell r="K1360">
            <v>13999980</v>
          </cell>
          <cell r="L1360">
            <v>0</v>
          </cell>
          <cell r="M1360">
            <v>2400</v>
          </cell>
        </row>
        <row r="1361">
          <cell r="K1361">
            <v>13206832</v>
          </cell>
          <cell r="L1361">
            <v>0</v>
          </cell>
          <cell r="M1361">
            <v>2400</v>
          </cell>
        </row>
        <row r="1362">
          <cell r="K1362">
            <v>11959984</v>
          </cell>
          <cell r="L1362">
            <v>0</v>
          </cell>
          <cell r="M1362">
            <v>2300</v>
          </cell>
        </row>
        <row r="1363">
          <cell r="K1363">
            <v>8516655</v>
          </cell>
          <cell r="L1363">
            <v>0</v>
          </cell>
          <cell r="M1363">
            <v>2261</v>
          </cell>
        </row>
        <row r="1364">
          <cell r="K1364">
            <v>8223323</v>
          </cell>
          <cell r="L1364">
            <v>0</v>
          </cell>
          <cell r="M1364">
            <v>2240</v>
          </cell>
        </row>
        <row r="1365">
          <cell r="K1365">
            <v>7086659</v>
          </cell>
          <cell r="L1365">
            <v>0</v>
          </cell>
          <cell r="M1365">
            <v>2240</v>
          </cell>
        </row>
        <row r="1366">
          <cell r="K1366">
            <v>6329990</v>
          </cell>
          <cell r="L1366">
            <v>0</v>
          </cell>
          <cell r="M1366">
            <v>2300</v>
          </cell>
        </row>
        <row r="1367">
          <cell r="K1367">
            <v>5716658</v>
          </cell>
          <cell r="L1367">
            <v>0</v>
          </cell>
          <cell r="M1367">
            <v>2300</v>
          </cell>
        </row>
        <row r="1368">
          <cell r="K1368">
            <v>5096662</v>
          </cell>
          <cell r="L1368">
            <v>0</v>
          </cell>
          <cell r="M1368">
            <v>2500</v>
          </cell>
        </row>
        <row r="1369">
          <cell r="K1369">
            <v>4866660</v>
          </cell>
          <cell r="L1369">
            <v>0</v>
          </cell>
          <cell r="M1369">
            <v>2240</v>
          </cell>
        </row>
        <row r="1370">
          <cell r="K1370">
            <v>3649995</v>
          </cell>
          <cell r="L1370">
            <v>0</v>
          </cell>
          <cell r="M1370">
            <v>2400</v>
          </cell>
        </row>
        <row r="1371">
          <cell r="K1371">
            <v>3376663</v>
          </cell>
          <cell r="L1371">
            <v>0</v>
          </cell>
          <cell r="M1371">
            <v>2261</v>
          </cell>
        </row>
        <row r="1372">
          <cell r="K1372">
            <v>2433330</v>
          </cell>
          <cell r="L1372">
            <v>0</v>
          </cell>
          <cell r="M1372">
            <v>2300</v>
          </cell>
        </row>
        <row r="1373">
          <cell r="K1373">
            <v>2203331</v>
          </cell>
          <cell r="L1373">
            <v>0</v>
          </cell>
          <cell r="M1373">
            <v>2221</v>
          </cell>
        </row>
        <row r="1374">
          <cell r="K1374">
            <v>2109997</v>
          </cell>
          <cell r="L1374">
            <v>0</v>
          </cell>
          <cell r="M1374">
            <v>2261</v>
          </cell>
        </row>
        <row r="1375">
          <cell r="K1375">
            <v>1216665</v>
          </cell>
          <cell r="L1375">
            <v>0</v>
          </cell>
          <cell r="M1375">
            <v>2240</v>
          </cell>
        </row>
        <row r="1376">
          <cell r="K1376">
            <v>1216665</v>
          </cell>
          <cell r="L1376">
            <v>0</v>
          </cell>
          <cell r="M1376">
            <v>2261</v>
          </cell>
        </row>
        <row r="1377">
          <cell r="K1377">
            <v>1019999</v>
          </cell>
          <cell r="L1377">
            <v>0</v>
          </cell>
          <cell r="M1377">
            <v>2240</v>
          </cell>
        </row>
        <row r="1378">
          <cell r="K1378">
            <v>88256835</v>
          </cell>
          <cell r="L1378">
            <v>0</v>
          </cell>
          <cell r="M1378">
            <v>2240</v>
          </cell>
        </row>
        <row r="1379">
          <cell r="K1379">
            <v>58982869</v>
          </cell>
          <cell r="L1379">
            <v>0</v>
          </cell>
          <cell r="M1379">
            <v>2200</v>
          </cell>
        </row>
        <row r="1380">
          <cell r="K1380">
            <v>27641965</v>
          </cell>
          <cell r="L1380">
            <v>0</v>
          </cell>
          <cell r="M1380">
            <v>2300</v>
          </cell>
        </row>
        <row r="1381">
          <cell r="K1381">
            <v>22938764</v>
          </cell>
          <cell r="L1381">
            <v>0</v>
          </cell>
          <cell r="M1381">
            <v>2404</v>
          </cell>
        </row>
        <row r="1382">
          <cell r="K1382">
            <v>22109508</v>
          </cell>
          <cell r="L1382">
            <v>0</v>
          </cell>
          <cell r="M1382">
            <v>2240</v>
          </cell>
        </row>
        <row r="1383">
          <cell r="K1383">
            <v>21886476</v>
          </cell>
          <cell r="L1383">
            <v>0</v>
          </cell>
          <cell r="M1383">
            <v>2240</v>
          </cell>
        </row>
        <row r="1384">
          <cell r="K1384">
            <v>18422135</v>
          </cell>
          <cell r="L1384">
            <v>0</v>
          </cell>
          <cell r="M1384">
            <v>2300</v>
          </cell>
        </row>
        <row r="1385">
          <cell r="K1385">
            <v>13939330</v>
          </cell>
          <cell r="L1385">
            <v>0</v>
          </cell>
          <cell r="M1385">
            <v>2404</v>
          </cell>
        </row>
        <row r="1386">
          <cell r="K1386">
            <v>12896940</v>
          </cell>
          <cell r="L1386">
            <v>0</v>
          </cell>
          <cell r="M1386">
            <v>2268</v>
          </cell>
        </row>
        <row r="1387">
          <cell r="K1387">
            <v>11054520</v>
          </cell>
          <cell r="L1387">
            <v>0</v>
          </cell>
          <cell r="M1387">
            <v>2404</v>
          </cell>
        </row>
        <row r="1388">
          <cell r="K1388">
            <v>11038688</v>
          </cell>
          <cell r="L1388">
            <v>0</v>
          </cell>
          <cell r="M1388">
            <v>2300</v>
          </cell>
        </row>
        <row r="1389">
          <cell r="K1389">
            <v>9214565</v>
          </cell>
          <cell r="L1389">
            <v>0</v>
          </cell>
          <cell r="M1389">
            <v>2300</v>
          </cell>
        </row>
        <row r="1390">
          <cell r="K1390">
            <v>7369680</v>
          </cell>
          <cell r="L1390">
            <v>0</v>
          </cell>
          <cell r="M1390">
            <v>2240</v>
          </cell>
        </row>
        <row r="1391">
          <cell r="K1391">
            <v>5703000</v>
          </cell>
          <cell r="L1391">
            <v>0</v>
          </cell>
          <cell r="M1391">
            <v>2500</v>
          </cell>
        </row>
        <row r="1392">
          <cell r="K1392">
            <v>5527260</v>
          </cell>
          <cell r="L1392">
            <v>0</v>
          </cell>
          <cell r="M1392">
            <v>2404</v>
          </cell>
        </row>
        <row r="1393">
          <cell r="K1393">
            <v>5356288</v>
          </cell>
          <cell r="L1393">
            <v>0</v>
          </cell>
          <cell r="M1393">
            <v>2300</v>
          </cell>
        </row>
        <row r="1394">
          <cell r="K1394">
            <v>3731369</v>
          </cell>
          <cell r="L1394">
            <v>0</v>
          </cell>
          <cell r="M1394">
            <v>2240</v>
          </cell>
        </row>
        <row r="1395">
          <cell r="K1395">
            <v>1864018</v>
          </cell>
          <cell r="L1395">
            <v>0</v>
          </cell>
          <cell r="M1395">
            <v>2268</v>
          </cell>
        </row>
        <row r="1396">
          <cell r="K1396">
            <v>1852286</v>
          </cell>
          <cell r="L1396">
            <v>0</v>
          </cell>
          <cell r="M1396">
            <v>2228</v>
          </cell>
        </row>
        <row r="1397">
          <cell r="K1397">
            <v>1851352</v>
          </cell>
          <cell r="L1397">
            <v>0</v>
          </cell>
          <cell r="M1397">
            <v>2268</v>
          </cell>
        </row>
        <row r="1398">
          <cell r="K1398">
            <v>1842420</v>
          </cell>
          <cell r="L1398">
            <v>0</v>
          </cell>
          <cell r="M1398">
            <v>2240</v>
          </cell>
        </row>
        <row r="1399">
          <cell r="K1399">
            <v>1842420</v>
          </cell>
          <cell r="L1399">
            <v>0</v>
          </cell>
          <cell r="M1399">
            <v>2268</v>
          </cell>
        </row>
        <row r="1400">
          <cell r="K1400">
            <v>1840454</v>
          </cell>
          <cell r="L1400">
            <v>0</v>
          </cell>
          <cell r="M1400">
            <v>2240</v>
          </cell>
        </row>
        <row r="1401">
          <cell r="K1401">
            <v>822712000</v>
          </cell>
          <cell r="L1401">
            <v>0</v>
          </cell>
          <cell r="M1401">
            <v>2242</v>
          </cell>
        </row>
        <row r="1402">
          <cell r="K1402">
            <v>509022378</v>
          </cell>
          <cell r="L1402">
            <v>0</v>
          </cell>
          <cell r="M1402">
            <v>2202</v>
          </cell>
        </row>
        <row r="1403">
          <cell r="K1403">
            <v>257543808</v>
          </cell>
          <cell r="L1403">
            <v>0</v>
          </cell>
          <cell r="M1403">
            <v>2303</v>
          </cell>
        </row>
        <row r="1404">
          <cell r="K1404">
            <v>227106384</v>
          </cell>
          <cell r="L1404">
            <v>0</v>
          </cell>
          <cell r="M1404">
            <v>2265</v>
          </cell>
        </row>
        <row r="1405">
          <cell r="K1405">
            <v>217304500</v>
          </cell>
          <cell r="L1405">
            <v>0</v>
          </cell>
          <cell r="M1405">
            <v>2242</v>
          </cell>
        </row>
        <row r="1406">
          <cell r="K1406">
            <v>177096437</v>
          </cell>
          <cell r="L1406">
            <v>0</v>
          </cell>
          <cell r="M1406">
            <v>2303</v>
          </cell>
        </row>
        <row r="1407">
          <cell r="K1407">
            <v>165059971</v>
          </cell>
          <cell r="L1407">
            <v>0</v>
          </cell>
          <cell r="M1407">
            <v>2403</v>
          </cell>
        </row>
        <row r="1408">
          <cell r="K1408">
            <v>133215259</v>
          </cell>
          <cell r="L1408">
            <v>0</v>
          </cell>
          <cell r="M1408">
            <v>2403</v>
          </cell>
        </row>
        <row r="1409">
          <cell r="K1409">
            <v>112249635</v>
          </cell>
          <cell r="L1409">
            <v>0</v>
          </cell>
          <cell r="M1409">
            <v>2403</v>
          </cell>
        </row>
        <row r="1410">
          <cell r="K1410">
            <v>93585148</v>
          </cell>
          <cell r="L1410">
            <v>0</v>
          </cell>
          <cell r="M1410">
            <v>2503</v>
          </cell>
        </row>
        <row r="1411">
          <cell r="K1411">
            <v>86794307</v>
          </cell>
          <cell r="L1411">
            <v>0</v>
          </cell>
          <cell r="M1411">
            <v>2242</v>
          </cell>
        </row>
        <row r="1412">
          <cell r="K1412">
            <v>82443115</v>
          </cell>
          <cell r="L1412">
            <v>0</v>
          </cell>
          <cell r="M1412">
            <v>2242</v>
          </cell>
        </row>
        <row r="1413">
          <cell r="K1413">
            <v>75011608</v>
          </cell>
          <cell r="L1413">
            <v>0</v>
          </cell>
          <cell r="M1413">
            <v>2265</v>
          </cell>
        </row>
        <row r="1414">
          <cell r="K1414">
            <v>72074234</v>
          </cell>
          <cell r="L1414">
            <v>0</v>
          </cell>
          <cell r="M1414">
            <v>2303</v>
          </cell>
        </row>
        <row r="1415">
          <cell r="K1415">
            <v>62841978</v>
          </cell>
          <cell r="L1415">
            <v>0</v>
          </cell>
          <cell r="M1415">
            <v>2303</v>
          </cell>
        </row>
        <row r="1416">
          <cell r="K1416">
            <v>52467986</v>
          </cell>
          <cell r="L1416">
            <v>0</v>
          </cell>
          <cell r="M1416">
            <v>2303</v>
          </cell>
        </row>
        <row r="1417">
          <cell r="K1417">
            <v>50141078</v>
          </cell>
          <cell r="L1417">
            <v>0</v>
          </cell>
          <cell r="M1417">
            <v>2265</v>
          </cell>
        </row>
        <row r="1418">
          <cell r="K1418">
            <v>47728995</v>
          </cell>
          <cell r="L1418">
            <v>0</v>
          </cell>
          <cell r="M1418">
            <v>2242</v>
          </cell>
        </row>
        <row r="1419">
          <cell r="K1419">
            <v>32595269</v>
          </cell>
          <cell r="L1419">
            <v>0</v>
          </cell>
          <cell r="M1419">
            <v>2225</v>
          </cell>
        </row>
        <row r="1420">
          <cell r="K1420">
            <v>29406573</v>
          </cell>
          <cell r="L1420">
            <v>0</v>
          </cell>
          <cell r="M1420">
            <v>2403</v>
          </cell>
        </row>
        <row r="1421">
          <cell r="K1421">
            <v>17518941</v>
          </cell>
          <cell r="L1421">
            <v>0</v>
          </cell>
          <cell r="M1421">
            <v>2242</v>
          </cell>
        </row>
        <row r="1422">
          <cell r="K1422">
            <v>13814378</v>
          </cell>
          <cell r="L1422">
            <v>0</v>
          </cell>
          <cell r="M1422">
            <v>2265</v>
          </cell>
        </row>
        <row r="1423">
          <cell r="K1423">
            <v>12672528</v>
          </cell>
          <cell r="L1423">
            <v>0</v>
          </cell>
          <cell r="M1423">
            <v>2242</v>
          </cell>
        </row>
        <row r="1424">
          <cell r="K1424">
            <v>295792500</v>
          </cell>
          <cell r="L1424">
            <v>0</v>
          </cell>
          <cell r="M1424">
            <v>2403</v>
          </cell>
        </row>
        <row r="1425">
          <cell r="K1425">
            <v>191656250</v>
          </cell>
          <cell r="L1425">
            <v>0</v>
          </cell>
          <cell r="M1425">
            <v>2303</v>
          </cell>
        </row>
        <row r="1426">
          <cell r="K1426">
            <v>177260000</v>
          </cell>
          <cell r="L1426">
            <v>0</v>
          </cell>
          <cell r="M1426">
            <v>2242</v>
          </cell>
        </row>
        <row r="1427">
          <cell r="K1427">
            <v>118133750</v>
          </cell>
          <cell r="L1427">
            <v>0</v>
          </cell>
          <cell r="M1427">
            <v>2202</v>
          </cell>
        </row>
        <row r="1428">
          <cell r="K1428">
            <v>84655000</v>
          </cell>
          <cell r="L1428">
            <v>0</v>
          </cell>
          <cell r="M1428">
            <v>2403</v>
          </cell>
        </row>
        <row r="1429">
          <cell r="K1429">
            <v>59223750</v>
          </cell>
          <cell r="L1429">
            <v>0</v>
          </cell>
          <cell r="M1429">
            <v>2303</v>
          </cell>
        </row>
        <row r="1430">
          <cell r="K1430">
            <v>43346250</v>
          </cell>
          <cell r="L1430">
            <v>0</v>
          </cell>
          <cell r="M1430">
            <v>2242</v>
          </cell>
        </row>
        <row r="1431">
          <cell r="K1431">
            <v>41755000</v>
          </cell>
          <cell r="L1431">
            <v>0</v>
          </cell>
          <cell r="M1431">
            <v>2242</v>
          </cell>
        </row>
        <row r="1432">
          <cell r="K1432">
            <v>24506250</v>
          </cell>
          <cell r="L1432">
            <v>0</v>
          </cell>
          <cell r="M1432">
            <v>2265</v>
          </cell>
        </row>
        <row r="1433">
          <cell r="K1433">
            <v>17775000</v>
          </cell>
          <cell r="L1433">
            <v>0</v>
          </cell>
          <cell r="M1433">
            <v>2242</v>
          </cell>
        </row>
        <row r="1434">
          <cell r="K1434">
            <v>15492814</v>
          </cell>
          <cell r="L1434">
            <v>0</v>
          </cell>
          <cell r="M1434">
            <v>2403</v>
          </cell>
        </row>
        <row r="1435">
          <cell r="K1435">
            <v>14775000</v>
          </cell>
          <cell r="L1435">
            <v>0</v>
          </cell>
          <cell r="M1435">
            <v>2303</v>
          </cell>
        </row>
        <row r="1436">
          <cell r="K1436">
            <v>14305000</v>
          </cell>
          <cell r="L1436">
            <v>0</v>
          </cell>
          <cell r="M1436">
            <v>2503</v>
          </cell>
        </row>
        <row r="1437">
          <cell r="K1437">
            <v>13975000</v>
          </cell>
          <cell r="L1437">
            <v>0</v>
          </cell>
          <cell r="M1437">
            <v>2303</v>
          </cell>
        </row>
        <row r="1438">
          <cell r="K1438">
            <v>12975000</v>
          </cell>
          <cell r="L1438">
            <v>0</v>
          </cell>
          <cell r="M1438">
            <v>2242</v>
          </cell>
        </row>
        <row r="1439">
          <cell r="K1439">
            <v>11798611</v>
          </cell>
          <cell r="L1439">
            <v>0</v>
          </cell>
          <cell r="M1439">
            <v>2303</v>
          </cell>
        </row>
        <row r="1440">
          <cell r="K1440">
            <v>9931250</v>
          </cell>
          <cell r="L1440">
            <v>0</v>
          </cell>
          <cell r="M1440">
            <v>2403</v>
          </cell>
        </row>
        <row r="1441">
          <cell r="K1441">
            <v>4873750</v>
          </cell>
          <cell r="L1441">
            <v>0</v>
          </cell>
          <cell r="M1441">
            <v>2265</v>
          </cell>
        </row>
        <row r="1442">
          <cell r="K1442">
            <v>4043750</v>
          </cell>
          <cell r="L1442">
            <v>0</v>
          </cell>
          <cell r="M1442">
            <v>2225</v>
          </cell>
        </row>
        <row r="1443">
          <cell r="K1443">
            <v>4043750</v>
          </cell>
          <cell r="L1443">
            <v>0</v>
          </cell>
          <cell r="M1443">
            <v>2265</v>
          </cell>
        </row>
        <row r="1444">
          <cell r="K1444">
            <v>3943750</v>
          </cell>
          <cell r="L1444">
            <v>0</v>
          </cell>
          <cell r="M1444">
            <v>2265</v>
          </cell>
        </row>
        <row r="1445">
          <cell r="K1445">
            <v>3443750</v>
          </cell>
          <cell r="L1445">
            <v>0</v>
          </cell>
          <cell r="M1445">
            <v>2242</v>
          </cell>
        </row>
        <row r="1446">
          <cell r="K1446">
            <v>3243750</v>
          </cell>
          <cell r="L1446">
            <v>0</v>
          </cell>
          <cell r="M1446">
            <v>2242</v>
          </cell>
        </row>
        <row r="1447">
          <cell r="K1447">
            <v>420544097</v>
          </cell>
          <cell r="L1447">
            <v>0</v>
          </cell>
          <cell r="M1447">
            <v>2246</v>
          </cell>
        </row>
        <row r="1448">
          <cell r="K1448">
            <v>299508950</v>
          </cell>
          <cell r="L1448">
            <v>0</v>
          </cell>
          <cell r="M1448">
            <v>2206</v>
          </cell>
        </row>
        <row r="1449">
          <cell r="K1449">
            <v>130889316</v>
          </cell>
          <cell r="L1449">
            <v>0</v>
          </cell>
          <cell r="M1449">
            <v>2305</v>
          </cell>
        </row>
        <row r="1450">
          <cell r="K1450">
            <v>110380068</v>
          </cell>
          <cell r="L1450">
            <v>0</v>
          </cell>
          <cell r="M1450">
            <v>2405</v>
          </cell>
        </row>
        <row r="1451">
          <cell r="K1451">
            <v>108856470</v>
          </cell>
          <cell r="L1451">
            <v>0</v>
          </cell>
          <cell r="M1451">
            <v>2246</v>
          </cell>
        </row>
        <row r="1452">
          <cell r="K1452">
            <v>94159868</v>
          </cell>
          <cell r="L1452">
            <v>0</v>
          </cell>
          <cell r="M1452">
            <v>2305</v>
          </cell>
        </row>
        <row r="1453">
          <cell r="K1453">
            <v>63680460</v>
          </cell>
          <cell r="L1453">
            <v>0</v>
          </cell>
          <cell r="M1453">
            <v>2269</v>
          </cell>
        </row>
        <row r="1454">
          <cell r="K1454">
            <v>62548596</v>
          </cell>
          <cell r="L1454">
            <v>0</v>
          </cell>
          <cell r="M1454">
            <v>2246</v>
          </cell>
        </row>
        <row r="1455">
          <cell r="K1455">
            <v>59137662</v>
          </cell>
          <cell r="L1455">
            <v>0</v>
          </cell>
          <cell r="M1455">
            <v>2405</v>
          </cell>
        </row>
        <row r="1456">
          <cell r="K1456">
            <v>50487628</v>
          </cell>
          <cell r="L1456">
            <v>0</v>
          </cell>
          <cell r="M1456">
            <v>2246</v>
          </cell>
        </row>
        <row r="1457">
          <cell r="K1457">
            <v>48649118</v>
          </cell>
          <cell r="L1457">
            <v>0</v>
          </cell>
          <cell r="M1457">
            <v>2505</v>
          </cell>
        </row>
        <row r="1458">
          <cell r="K1458">
            <v>47056628</v>
          </cell>
          <cell r="L1458">
            <v>0</v>
          </cell>
          <cell r="M1458">
            <v>2305</v>
          </cell>
        </row>
        <row r="1459">
          <cell r="K1459">
            <v>42007268</v>
          </cell>
          <cell r="L1459">
            <v>0</v>
          </cell>
          <cell r="M1459">
            <v>2305</v>
          </cell>
        </row>
        <row r="1460">
          <cell r="K1460">
            <v>39351940</v>
          </cell>
          <cell r="L1460">
            <v>0</v>
          </cell>
          <cell r="M1460">
            <v>2246</v>
          </cell>
        </row>
        <row r="1461">
          <cell r="K1461">
            <v>29629060</v>
          </cell>
          <cell r="L1461">
            <v>0</v>
          </cell>
          <cell r="M1461">
            <v>2269</v>
          </cell>
        </row>
        <row r="1462">
          <cell r="K1462">
            <v>26608000</v>
          </cell>
          <cell r="L1462">
            <v>0</v>
          </cell>
          <cell r="M1462">
            <v>2405</v>
          </cell>
        </row>
        <row r="1463">
          <cell r="K1463">
            <v>24523945</v>
          </cell>
          <cell r="L1463">
            <v>0</v>
          </cell>
          <cell r="M1463">
            <v>2405</v>
          </cell>
        </row>
        <row r="1464">
          <cell r="K1464">
            <v>19818000</v>
          </cell>
          <cell r="L1464">
            <v>0</v>
          </cell>
          <cell r="M1464">
            <v>2269</v>
          </cell>
        </row>
        <row r="1465">
          <cell r="K1465">
            <v>19030710</v>
          </cell>
          <cell r="L1465">
            <v>0</v>
          </cell>
          <cell r="M1465">
            <v>2229</v>
          </cell>
        </row>
        <row r="1466">
          <cell r="K1466">
            <v>18699280</v>
          </cell>
          <cell r="L1466">
            <v>0</v>
          </cell>
          <cell r="M1466">
            <v>2305</v>
          </cell>
        </row>
        <row r="1467">
          <cell r="K1467">
            <v>9909000</v>
          </cell>
          <cell r="L1467">
            <v>0</v>
          </cell>
          <cell r="M1467">
            <v>2246</v>
          </cell>
        </row>
        <row r="1468">
          <cell r="K1468">
            <v>9909000</v>
          </cell>
          <cell r="L1468">
            <v>0</v>
          </cell>
          <cell r="M1468">
            <v>2246</v>
          </cell>
        </row>
        <row r="1469">
          <cell r="K1469">
            <v>9909000</v>
          </cell>
          <cell r="L1469">
            <v>0</v>
          </cell>
          <cell r="M1469">
            <v>2269</v>
          </cell>
        </row>
        <row r="1470">
          <cell r="K1470">
            <v>471029081</v>
          </cell>
          <cell r="L1470">
            <v>0</v>
          </cell>
          <cell r="M1470">
            <v>2244</v>
          </cell>
        </row>
        <row r="1471">
          <cell r="K1471">
            <v>310498405</v>
          </cell>
          <cell r="L1471">
            <v>0</v>
          </cell>
          <cell r="M1471">
            <v>2204</v>
          </cell>
        </row>
        <row r="1472">
          <cell r="K1472">
            <v>145883741</v>
          </cell>
          <cell r="L1472">
            <v>0</v>
          </cell>
          <cell r="M1472">
            <v>2304</v>
          </cell>
        </row>
        <row r="1473">
          <cell r="K1473">
            <v>121814337</v>
          </cell>
          <cell r="L1473">
            <v>0</v>
          </cell>
          <cell r="M1473">
            <v>2244</v>
          </cell>
        </row>
        <row r="1474">
          <cell r="K1474">
            <v>112080292</v>
          </cell>
          <cell r="L1474">
            <v>0</v>
          </cell>
          <cell r="M1474">
            <v>2404</v>
          </cell>
        </row>
        <row r="1475">
          <cell r="K1475">
            <v>93325111</v>
          </cell>
          <cell r="L1475">
            <v>0</v>
          </cell>
          <cell r="M1475">
            <v>2304</v>
          </cell>
        </row>
        <row r="1476">
          <cell r="K1476">
            <v>88372357</v>
          </cell>
          <cell r="L1476">
            <v>0</v>
          </cell>
          <cell r="M1476">
            <v>2244</v>
          </cell>
        </row>
        <row r="1477">
          <cell r="K1477">
            <v>64773927</v>
          </cell>
          <cell r="L1477">
            <v>0</v>
          </cell>
          <cell r="M1477">
            <v>2268</v>
          </cell>
        </row>
        <row r="1478">
          <cell r="K1478">
            <v>59686634</v>
          </cell>
          <cell r="L1478">
            <v>0</v>
          </cell>
          <cell r="M1478">
            <v>2404</v>
          </cell>
        </row>
        <row r="1479">
          <cell r="K1479">
            <v>58288434</v>
          </cell>
          <cell r="L1479">
            <v>0</v>
          </cell>
          <cell r="M1479">
            <v>2404</v>
          </cell>
        </row>
        <row r="1480">
          <cell r="K1480">
            <v>50159753</v>
          </cell>
          <cell r="L1480">
            <v>0</v>
          </cell>
          <cell r="M1480">
            <v>2304</v>
          </cell>
        </row>
        <row r="1481">
          <cell r="K1481">
            <v>45608178</v>
          </cell>
          <cell r="L1481">
            <v>0</v>
          </cell>
          <cell r="M1481">
            <v>2504</v>
          </cell>
        </row>
        <row r="1482">
          <cell r="K1482">
            <v>43901900</v>
          </cell>
          <cell r="L1482">
            <v>0</v>
          </cell>
          <cell r="M1482">
            <v>2404</v>
          </cell>
        </row>
        <row r="1483">
          <cell r="K1483">
            <v>43316000</v>
          </cell>
          <cell r="L1483">
            <v>0</v>
          </cell>
          <cell r="M1483">
            <v>2304</v>
          </cell>
        </row>
        <row r="1484">
          <cell r="K1484">
            <v>35816335</v>
          </cell>
          <cell r="L1484">
            <v>0</v>
          </cell>
          <cell r="M1484">
            <v>2244</v>
          </cell>
        </row>
        <row r="1485">
          <cell r="K1485">
            <v>34345182</v>
          </cell>
          <cell r="L1485">
            <v>0</v>
          </cell>
          <cell r="M1485">
            <v>2268</v>
          </cell>
        </row>
        <row r="1486">
          <cell r="K1486">
            <v>33567840</v>
          </cell>
          <cell r="L1486">
            <v>0</v>
          </cell>
          <cell r="M1486">
            <v>2244</v>
          </cell>
        </row>
        <row r="1487">
          <cell r="K1487">
            <v>20033307</v>
          </cell>
          <cell r="L1487">
            <v>0</v>
          </cell>
          <cell r="M1487">
            <v>2304</v>
          </cell>
        </row>
        <row r="1488">
          <cell r="K1488">
            <v>10851568</v>
          </cell>
          <cell r="L1488">
            <v>0</v>
          </cell>
          <cell r="M1488">
            <v>2268</v>
          </cell>
        </row>
        <row r="1489">
          <cell r="K1489">
            <v>10403568</v>
          </cell>
          <cell r="L1489">
            <v>0</v>
          </cell>
          <cell r="M1489">
            <v>2228</v>
          </cell>
        </row>
        <row r="1490">
          <cell r="K1490">
            <v>9629738</v>
          </cell>
          <cell r="L1490">
            <v>0</v>
          </cell>
          <cell r="M1490">
            <v>2244</v>
          </cell>
        </row>
        <row r="1491">
          <cell r="K1491">
            <v>9629738</v>
          </cell>
          <cell r="L1491">
            <v>0</v>
          </cell>
          <cell r="M1491">
            <v>2244</v>
          </cell>
        </row>
        <row r="1492">
          <cell r="K1492">
            <v>9629738</v>
          </cell>
          <cell r="L1492">
            <v>0</v>
          </cell>
          <cell r="M1492">
            <v>2268</v>
          </cell>
        </row>
        <row r="1493">
          <cell r="K1493">
            <v>1254961648</v>
          </cell>
          <cell r="L1493">
            <v>0</v>
          </cell>
          <cell r="M1493">
            <v>2243</v>
          </cell>
        </row>
        <row r="1494">
          <cell r="K1494">
            <v>1023238077</v>
          </cell>
          <cell r="L1494">
            <v>0</v>
          </cell>
          <cell r="M1494">
            <v>2203</v>
          </cell>
        </row>
        <row r="1495">
          <cell r="K1495">
            <v>563422186</v>
          </cell>
          <cell r="L1495">
            <v>0</v>
          </cell>
          <cell r="M1495">
            <v>2402</v>
          </cell>
        </row>
        <row r="1496">
          <cell r="K1496">
            <v>461795935</v>
          </cell>
          <cell r="L1496">
            <v>0</v>
          </cell>
          <cell r="M1496">
            <v>2302</v>
          </cell>
        </row>
        <row r="1497">
          <cell r="K1497">
            <v>433098736</v>
          </cell>
          <cell r="L1497">
            <v>0</v>
          </cell>
          <cell r="M1497">
            <v>2243</v>
          </cell>
        </row>
        <row r="1498">
          <cell r="K1498">
            <v>390662684</v>
          </cell>
          <cell r="L1498">
            <v>0</v>
          </cell>
          <cell r="M1498">
            <v>2302</v>
          </cell>
        </row>
        <row r="1499">
          <cell r="K1499">
            <v>318973662</v>
          </cell>
          <cell r="L1499">
            <v>0</v>
          </cell>
          <cell r="M1499">
            <v>2502</v>
          </cell>
        </row>
        <row r="1500">
          <cell r="K1500">
            <v>313725272</v>
          </cell>
          <cell r="L1500">
            <v>0</v>
          </cell>
          <cell r="M1500">
            <v>2302</v>
          </cell>
        </row>
        <row r="1501">
          <cell r="K1501">
            <v>280391131</v>
          </cell>
          <cell r="L1501">
            <v>0</v>
          </cell>
          <cell r="M1501">
            <v>2243</v>
          </cell>
        </row>
        <row r="1502">
          <cell r="K1502">
            <v>262506882</v>
          </cell>
          <cell r="L1502">
            <v>0</v>
          </cell>
          <cell r="M1502">
            <v>2267</v>
          </cell>
        </row>
        <row r="1503">
          <cell r="K1503">
            <v>225678288</v>
          </cell>
          <cell r="L1503">
            <v>0</v>
          </cell>
          <cell r="M1503">
            <v>2302</v>
          </cell>
        </row>
        <row r="1504">
          <cell r="K1504">
            <v>222979509</v>
          </cell>
          <cell r="L1504">
            <v>0</v>
          </cell>
          <cell r="M1504">
            <v>2243</v>
          </cell>
        </row>
        <row r="1505">
          <cell r="K1505">
            <v>181004341</v>
          </cell>
          <cell r="L1505">
            <v>0</v>
          </cell>
          <cell r="M1505">
            <v>2402</v>
          </cell>
        </row>
        <row r="1506">
          <cell r="K1506">
            <v>175941304</v>
          </cell>
          <cell r="L1506">
            <v>0</v>
          </cell>
          <cell r="M1506">
            <v>2402</v>
          </cell>
        </row>
        <row r="1507">
          <cell r="K1507">
            <v>151523302</v>
          </cell>
          <cell r="L1507">
            <v>0</v>
          </cell>
          <cell r="M1507">
            <v>2243</v>
          </cell>
        </row>
        <row r="1508">
          <cell r="K1508">
            <v>144191588</v>
          </cell>
          <cell r="L1508">
            <v>0</v>
          </cell>
          <cell r="M1508">
            <v>2267</v>
          </cell>
        </row>
        <row r="1509">
          <cell r="K1509">
            <v>132891606</v>
          </cell>
          <cell r="L1509">
            <v>0</v>
          </cell>
          <cell r="M1509">
            <v>2227</v>
          </cell>
        </row>
        <row r="1510">
          <cell r="K1510">
            <v>125836476</v>
          </cell>
          <cell r="L1510">
            <v>0</v>
          </cell>
          <cell r="M1510">
            <v>2402</v>
          </cell>
        </row>
        <row r="1511">
          <cell r="K1511">
            <v>116350188</v>
          </cell>
          <cell r="L1511">
            <v>0</v>
          </cell>
          <cell r="M1511">
            <v>2243</v>
          </cell>
        </row>
        <row r="1512">
          <cell r="K1512">
            <v>104234667</v>
          </cell>
          <cell r="L1512">
            <v>0</v>
          </cell>
          <cell r="M1512">
            <v>2267</v>
          </cell>
        </row>
        <row r="1513">
          <cell r="K1513">
            <v>81754939</v>
          </cell>
          <cell r="L1513">
            <v>0</v>
          </cell>
          <cell r="M1513">
            <v>2302</v>
          </cell>
        </row>
        <row r="1514">
          <cell r="K1514">
            <v>48690045</v>
          </cell>
          <cell r="L1514">
            <v>0</v>
          </cell>
          <cell r="M1514">
            <v>2243</v>
          </cell>
        </row>
        <row r="1515">
          <cell r="K1515">
            <v>26497991</v>
          </cell>
          <cell r="L1515">
            <v>0</v>
          </cell>
          <cell r="M1515">
            <v>2267</v>
          </cell>
        </row>
        <row r="1516">
          <cell r="K1516">
            <v>71938776</v>
          </cell>
          <cell r="L1516">
            <v>0</v>
          </cell>
          <cell r="M1516">
            <v>2248</v>
          </cell>
        </row>
        <row r="1517">
          <cell r="K1517">
            <v>58163265</v>
          </cell>
          <cell r="L1517">
            <v>0</v>
          </cell>
          <cell r="M1517">
            <v>2208</v>
          </cell>
        </row>
        <row r="1518">
          <cell r="K1518">
            <v>26020408</v>
          </cell>
          <cell r="L1518">
            <v>0</v>
          </cell>
          <cell r="M1518">
            <v>2307</v>
          </cell>
        </row>
        <row r="1519">
          <cell r="K1519">
            <v>19907959</v>
          </cell>
          <cell r="L1519">
            <v>0</v>
          </cell>
          <cell r="M1519">
            <v>2248</v>
          </cell>
        </row>
        <row r="1520">
          <cell r="K1520">
            <v>19907959</v>
          </cell>
          <cell r="L1520">
            <v>0</v>
          </cell>
          <cell r="M1520">
            <v>2407</v>
          </cell>
        </row>
        <row r="1521">
          <cell r="K1521">
            <v>15306122</v>
          </cell>
          <cell r="L1521">
            <v>0</v>
          </cell>
          <cell r="M1521">
            <v>2307</v>
          </cell>
        </row>
        <row r="1522">
          <cell r="K1522">
            <v>10714286</v>
          </cell>
          <cell r="L1522">
            <v>0</v>
          </cell>
          <cell r="M1522">
            <v>2248</v>
          </cell>
        </row>
        <row r="1523">
          <cell r="K1523">
            <v>10714286</v>
          </cell>
          <cell r="L1523">
            <v>0</v>
          </cell>
          <cell r="M1523">
            <v>2272</v>
          </cell>
        </row>
        <row r="1524">
          <cell r="K1524">
            <v>9183673</v>
          </cell>
          <cell r="L1524">
            <v>0</v>
          </cell>
          <cell r="M1524">
            <v>2248</v>
          </cell>
        </row>
        <row r="1525">
          <cell r="K1525">
            <v>9183673</v>
          </cell>
          <cell r="L1525">
            <v>0</v>
          </cell>
          <cell r="M1525">
            <v>2307</v>
          </cell>
        </row>
        <row r="1526">
          <cell r="K1526">
            <v>9183673</v>
          </cell>
          <cell r="L1526">
            <v>0</v>
          </cell>
          <cell r="M1526">
            <v>2407</v>
          </cell>
        </row>
        <row r="1527">
          <cell r="K1527">
            <v>7653061</v>
          </cell>
          <cell r="L1527">
            <v>0</v>
          </cell>
          <cell r="M1527">
            <v>2307</v>
          </cell>
        </row>
        <row r="1528">
          <cell r="K1528">
            <v>4591837</v>
          </cell>
          <cell r="L1528">
            <v>0</v>
          </cell>
          <cell r="M1528">
            <v>2248</v>
          </cell>
        </row>
        <row r="1529">
          <cell r="K1529">
            <v>4591837</v>
          </cell>
          <cell r="L1529">
            <v>0</v>
          </cell>
          <cell r="M1529">
            <v>2307</v>
          </cell>
        </row>
        <row r="1530">
          <cell r="K1530">
            <v>4591837</v>
          </cell>
          <cell r="L1530">
            <v>0</v>
          </cell>
          <cell r="M1530">
            <v>2407</v>
          </cell>
        </row>
        <row r="1531">
          <cell r="K1531">
            <v>3061224</v>
          </cell>
          <cell r="L1531">
            <v>0</v>
          </cell>
          <cell r="M1531">
            <v>2232</v>
          </cell>
        </row>
        <row r="1532">
          <cell r="K1532">
            <v>3061224</v>
          </cell>
          <cell r="L1532">
            <v>0</v>
          </cell>
          <cell r="M1532">
            <v>2272</v>
          </cell>
        </row>
        <row r="1533">
          <cell r="K1533">
            <v>3061224</v>
          </cell>
          <cell r="L1533">
            <v>0</v>
          </cell>
          <cell r="M1533">
            <v>2407</v>
          </cell>
        </row>
        <row r="1534">
          <cell r="K1534">
            <v>3041228</v>
          </cell>
          <cell r="L1534">
            <v>0</v>
          </cell>
          <cell r="M1534">
            <v>2507</v>
          </cell>
        </row>
        <row r="1535">
          <cell r="K1535">
            <v>1530612</v>
          </cell>
          <cell r="L1535">
            <v>0</v>
          </cell>
          <cell r="M1535">
            <v>2248</v>
          </cell>
        </row>
        <row r="1536">
          <cell r="K1536">
            <v>1530612</v>
          </cell>
          <cell r="L1536">
            <v>0</v>
          </cell>
          <cell r="M1536">
            <v>2248</v>
          </cell>
        </row>
        <row r="1537">
          <cell r="K1537">
            <v>1530612</v>
          </cell>
          <cell r="L1537">
            <v>0</v>
          </cell>
          <cell r="M1537">
            <v>2272</v>
          </cell>
        </row>
        <row r="1538">
          <cell r="K1538">
            <v>1530612</v>
          </cell>
          <cell r="L1538">
            <v>0</v>
          </cell>
          <cell r="M1538">
            <v>2272</v>
          </cell>
        </row>
        <row r="1539">
          <cell r="K1539">
            <v>183561886</v>
          </cell>
          <cell r="L1539">
            <v>0</v>
          </cell>
          <cell r="M1539">
            <v>2415</v>
          </cell>
        </row>
        <row r="1540">
          <cell r="K1540">
            <v>46728036</v>
          </cell>
          <cell r="L1540">
            <v>0</v>
          </cell>
          <cell r="M1540">
            <v>2415</v>
          </cell>
        </row>
        <row r="1541">
          <cell r="K1541">
            <v>32387753</v>
          </cell>
          <cell r="L1541">
            <v>0</v>
          </cell>
          <cell r="M1541">
            <v>2271</v>
          </cell>
        </row>
        <row r="1542">
          <cell r="K1542">
            <v>30923260</v>
          </cell>
          <cell r="L1542">
            <v>0</v>
          </cell>
          <cell r="M1542">
            <v>2249</v>
          </cell>
        </row>
        <row r="1543">
          <cell r="K1543">
            <v>23999437</v>
          </cell>
          <cell r="L1543">
            <v>0</v>
          </cell>
          <cell r="M1543">
            <v>2315</v>
          </cell>
        </row>
        <row r="1544">
          <cell r="K1544">
            <v>23003326</v>
          </cell>
          <cell r="L1544">
            <v>0</v>
          </cell>
          <cell r="M1544">
            <v>2515</v>
          </cell>
        </row>
        <row r="1545">
          <cell r="K1545">
            <v>19900004</v>
          </cell>
          <cell r="L1545">
            <v>0</v>
          </cell>
          <cell r="M1545">
            <v>2315</v>
          </cell>
        </row>
        <row r="1546">
          <cell r="K1546">
            <v>16097984</v>
          </cell>
          <cell r="L1546">
            <v>0</v>
          </cell>
          <cell r="M1546">
            <v>2249</v>
          </cell>
        </row>
        <row r="1547">
          <cell r="K1547">
            <v>12847475</v>
          </cell>
          <cell r="L1547">
            <v>0</v>
          </cell>
          <cell r="M1547">
            <v>2271</v>
          </cell>
        </row>
        <row r="1548">
          <cell r="K1548">
            <v>9608340</v>
          </cell>
          <cell r="L1548">
            <v>0</v>
          </cell>
          <cell r="M1548">
            <v>2415</v>
          </cell>
        </row>
        <row r="1549">
          <cell r="K1549">
            <v>7004306</v>
          </cell>
          <cell r="L1549">
            <v>0</v>
          </cell>
          <cell r="M1549">
            <v>2271</v>
          </cell>
        </row>
        <row r="1550">
          <cell r="K1550">
            <v>6466753</v>
          </cell>
          <cell r="L1550">
            <v>0</v>
          </cell>
          <cell r="M1550">
            <v>2315</v>
          </cell>
        </row>
        <row r="1551">
          <cell r="K1551">
            <v>4599460</v>
          </cell>
          <cell r="L1551">
            <v>0</v>
          </cell>
          <cell r="M1551">
            <v>2249</v>
          </cell>
        </row>
        <row r="1552">
          <cell r="K1552">
            <v>3996490</v>
          </cell>
          <cell r="L1552">
            <v>0</v>
          </cell>
          <cell r="M1552">
            <v>2271</v>
          </cell>
        </row>
        <row r="1553">
          <cell r="K1553">
            <v>3564000</v>
          </cell>
          <cell r="L1553">
            <v>0</v>
          </cell>
          <cell r="M1553">
            <v>2415</v>
          </cell>
        </row>
        <row r="1554">
          <cell r="K1554">
            <v>3403514</v>
          </cell>
          <cell r="L1554">
            <v>0</v>
          </cell>
          <cell r="M1554">
            <v>2271</v>
          </cell>
        </row>
        <row r="1555">
          <cell r="K1555">
            <v>1586635</v>
          </cell>
          <cell r="L1555">
            <v>0</v>
          </cell>
          <cell r="M1555">
            <v>2209</v>
          </cell>
        </row>
        <row r="1556">
          <cell r="K1556">
            <v>1400000</v>
          </cell>
          <cell r="L1556">
            <v>0</v>
          </cell>
          <cell r="M1556">
            <v>2315</v>
          </cell>
        </row>
        <row r="1557">
          <cell r="K1557">
            <v>1092826</v>
          </cell>
          <cell r="L1557">
            <v>0</v>
          </cell>
          <cell r="M1557">
            <v>2240</v>
          </cell>
        </row>
        <row r="1558">
          <cell r="K1558">
            <v>148711298</v>
          </cell>
          <cell r="L1558">
            <v>0</v>
          </cell>
          <cell r="M1558">
            <v>2247</v>
          </cell>
        </row>
        <row r="1559">
          <cell r="K1559">
            <v>101425689</v>
          </cell>
          <cell r="L1559">
            <v>0</v>
          </cell>
          <cell r="M1559">
            <v>2406</v>
          </cell>
        </row>
        <row r="1560">
          <cell r="K1560">
            <v>101019221</v>
          </cell>
          <cell r="L1560">
            <v>0</v>
          </cell>
          <cell r="M1560">
            <v>2207</v>
          </cell>
        </row>
        <row r="1561">
          <cell r="K1561">
            <v>86628471</v>
          </cell>
          <cell r="L1561">
            <v>0</v>
          </cell>
          <cell r="M1561">
            <v>2406</v>
          </cell>
        </row>
        <row r="1562">
          <cell r="K1562">
            <v>52732593</v>
          </cell>
          <cell r="L1562">
            <v>0</v>
          </cell>
          <cell r="M1562">
            <v>2306</v>
          </cell>
        </row>
        <row r="1563">
          <cell r="K1563">
            <v>45215806</v>
          </cell>
          <cell r="L1563">
            <v>0</v>
          </cell>
          <cell r="M1563">
            <v>2406</v>
          </cell>
        </row>
        <row r="1564">
          <cell r="K1564">
            <v>41228402</v>
          </cell>
          <cell r="L1564">
            <v>0</v>
          </cell>
          <cell r="M1564">
            <v>2306</v>
          </cell>
        </row>
        <row r="1565">
          <cell r="K1565">
            <v>36834003</v>
          </cell>
          <cell r="L1565">
            <v>0</v>
          </cell>
          <cell r="M1565">
            <v>2270</v>
          </cell>
        </row>
        <row r="1566">
          <cell r="K1566">
            <v>36251530</v>
          </cell>
          <cell r="L1566">
            <v>0</v>
          </cell>
          <cell r="M1566">
            <v>2247</v>
          </cell>
        </row>
        <row r="1567">
          <cell r="K1567">
            <v>30381571</v>
          </cell>
          <cell r="L1567">
            <v>0</v>
          </cell>
          <cell r="M1567">
            <v>2506</v>
          </cell>
        </row>
        <row r="1568">
          <cell r="K1568">
            <v>29448573</v>
          </cell>
          <cell r="L1568">
            <v>0</v>
          </cell>
          <cell r="M1568">
            <v>2247</v>
          </cell>
        </row>
        <row r="1569">
          <cell r="K1569">
            <v>27772045</v>
          </cell>
          <cell r="L1569">
            <v>0</v>
          </cell>
          <cell r="M1569">
            <v>2406</v>
          </cell>
        </row>
        <row r="1570">
          <cell r="K1570">
            <v>20331927</v>
          </cell>
          <cell r="L1570">
            <v>0</v>
          </cell>
          <cell r="M1570">
            <v>2306</v>
          </cell>
        </row>
        <row r="1571">
          <cell r="K1571">
            <v>19681430</v>
          </cell>
          <cell r="L1571">
            <v>0</v>
          </cell>
          <cell r="M1571">
            <v>2270</v>
          </cell>
        </row>
        <row r="1572">
          <cell r="K1572">
            <v>19051815</v>
          </cell>
          <cell r="L1572">
            <v>0</v>
          </cell>
          <cell r="M1572">
            <v>2306</v>
          </cell>
        </row>
        <row r="1573">
          <cell r="K1573">
            <v>14728426</v>
          </cell>
          <cell r="L1573">
            <v>0</v>
          </cell>
          <cell r="M1573">
            <v>2247</v>
          </cell>
        </row>
        <row r="1574">
          <cell r="K1574">
            <v>10350397</v>
          </cell>
          <cell r="L1574">
            <v>0</v>
          </cell>
          <cell r="M1574">
            <v>2247</v>
          </cell>
        </row>
        <row r="1575">
          <cell r="K1575">
            <v>6988183</v>
          </cell>
          <cell r="L1575">
            <v>0</v>
          </cell>
          <cell r="M1575">
            <v>2306</v>
          </cell>
        </row>
        <row r="1576">
          <cell r="K1576">
            <v>4205801</v>
          </cell>
          <cell r="L1576">
            <v>0</v>
          </cell>
          <cell r="M1576">
            <v>2270</v>
          </cell>
        </row>
        <row r="1577">
          <cell r="K1577">
            <v>4056753</v>
          </cell>
          <cell r="L1577">
            <v>0</v>
          </cell>
          <cell r="M1577">
            <v>2230</v>
          </cell>
        </row>
        <row r="1578">
          <cell r="K1578">
            <v>2881430</v>
          </cell>
          <cell r="L1578">
            <v>0</v>
          </cell>
          <cell r="M1578">
            <v>2247</v>
          </cell>
        </row>
        <row r="1579">
          <cell r="K1579">
            <v>2881430</v>
          </cell>
          <cell r="L1579">
            <v>0</v>
          </cell>
          <cell r="M1579">
            <v>2247</v>
          </cell>
        </row>
        <row r="1580">
          <cell r="K1580">
            <v>2881430</v>
          </cell>
          <cell r="L1580">
            <v>0</v>
          </cell>
          <cell r="M1580">
            <v>2270</v>
          </cell>
        </row>
        <row r="1581">
          <cell r="K1581">
            <v>444866897</v>
          </cell>
          <cell r="L1581">
            <v>0</v>
          </cell>
          <cell r="M1581">
            <v>2245</v>
          </cell>
        </row>
        <row r="1582">
          <cell r="K1582">
            <v>303627648</v>
          </cell>
          <cell r="L1582">
            <v>0</v>
          </cell>
          <cell r="M1582">
            <v>2205</v>
          </cell>
        </row>
        <row r="1583">
          <cell r="K1583">
            <v>139866750</v>
          </cell>
          <cell r="L1583">
            <v>0</v>
          </cell>
          <cell r="M1583">
            <v>2308</v>
          </cell>
        </row>
        <row r="1584">
          <cell r="K1584">
            <v>123185441</v>
          </cell>
          <cell r="L1584">
            <v>0</v>
          </cell>
          <cell r="M1584">
            <v>2245</v>
          </cell>
        </row>
        <row r="1585">
          <cell r="K1585">
            <v>117590400</v>
          </cell>
          <cell r="L1585">
            <v>0</v>
          </cell>
          <cell r="M1585">
            <v>2408</v>
          </cell>
        </row>
        <row r="1586">
          <cell r="K1586">
            <v>111785400</v>
          </cell>
          <cell r="L1586">
            <v>0</v>
          </cell>
          <cell r="M1586">
            <v>2245</v>
          </cell>
        </row>
        <row r="1587">
          <cell r="K1587">
            <v>89818752</v>
          </cell>
          <cell r="L1587">
            <v>0</v>
          </cell>
          <cell r="M1587">
            <v>2308</v>
          </cell>
        </row>
        <row r="1588">
          <cell r="K1588">
            <v>68420650</v>
          </cell>
          <cell r="L1588">
            <v>0</v>
          </cell>
          <cell r="M1588">
            <v>2279</v>
          </cell>
        </row>
        <row r="1589">
          <cell r="K1589">
            <v>57487450</v>
          </cell>
          <cell r="L1589">
            <v>0</v>
          </cell>
          <cell r="M1589">
            <v>2408</v>
          </cell>
        </row>
        <row r="1590">
          <cell r="K1590">
            <v>46570710</v>
          </cell>
          <cell r="L1590">
            <v>0</v>
          </cell>
          <cell r="M1590">
            <v>2308</v>
          </cell>
        </row>
        <row r="1591">
          <cell r="K1591">
            <v>44840850</v>
          </cell>
          <cell r="L1591">
            <v>0</v>
          </cell>
          <cell r="M1591">
            <v>2408</v>
          </cell>
        </row>
        <row r="1592">
          <cell r="K1592">
            <v>42486502</v>
          </cell>
          <cell r="L1592">
            <v>0</v>
          </cell>
          <cell r="M1592">
            <v>2308</v>
          </cell>
        </row>
        <row r="1593">
          <cell r="K1593">
            <v>39798248</v>
          </cell>
          <cell r="L1593">
            <v>0</v>
          </cell>
          <cell r="M1593">
            <v>2408</v>
          </cell>
        </row>
        <row r="1594">
          <cell r="K1594">
            <v>38216800</v>
          </cell>
          <cell r="L1594">
            <v>0</v>
          </cell>
          <cell r="M1594">
            <v>2245</v>
          </cell>
        </row>
        <row r="1595">
          <cell r="K1595">
            <v>37279300</v>
          </cell>
          <cell r="L1595">
            <v>0</v>
          </cell>
          <cell r="M1595">
            <v>2508</v>
          </cell>
        </row>
        <row r="1596">
          <cell r="K1596">
            <v>29287395</v>
          </cell>
          <cell r="L1596">
            <v>0</v>
          </cell>
          <cell r="M1596">
            <v>2245</v>
          </cell>
        </row>
        <row r="1597">
          <cell r="K1597">
            <v>18650900</v>
          </cell>
          <cell r="L1597">
            <v>0</v>
          </cell>
          <cell r="M1597">
            <v>2308</v>
          </cell>
        </row>
        <row r="1598">
          <cell r="K1598">
            <v>9362950</v>
          </cell>
          <cell r="L1598">
            <v>0</v>
          </cell>
          <cell r="M1598">
            <v>2239</v>
          </cell>
        </row>
        <row r="1599">
          <cell r="K1599">
            <v>9317950</v>
          </cell>
          <cell r="L1599">
            <v>0</v>
          </cell>
          <cell r="M1599">
            <v>2279</v>
          </cell>
        </row>
        <row r="1600">
          <cell r="K1600">
            <v>9310450</v>
          </cell>
          <cell r="L1600">
            <v>0</v>
          </cell>
          <cell r="M1600">
            <v>2279</v>
          </cell>
        </row>
        <row r="1601">
          <cell r="K1601">
            <v>9302950</v>
          </cell>
          <cell r="L1601">
            <v>0</v>
          </cell>
          <cell r="M1601">
            <v>2245</v>
          </cell>
        </row>
        <row r="1602">
          <cell r="K1602">
            <v>9302950</v>
          </cell>
          <cell r="L1602">
            <v>0</v>
          </cell>
          <cell r="M1602">
            <v>2245</v>
          </cell>
        </row>
        <row r="1603">
          <cell r="K1603">
            <v>9302950</v>
          </cell>
          <cell r="L1603">
            <v>0</v>
          </cell>
          <cell r="M1603">
            <v>2279</v>
          </cell>
        </row>
        <row r="1604">
          <cell r="K1604">
            <v>2730000</v>
          </cell>
          <cell r="L1604">
            <v>0</v>
          </cell>
          <cell r="M1604">
            <v>2279</v>
          </cell>
        </row>
        <row r="1605">
          <cell r="K1605">
            <v>1870500</v>
          </cell>
          <cell r="L1605">
            <v>0</v>
          </cell>
          <cell r="M1605">
            <v>2418</v>
          </cell>
        </row>
        <row r="1606">
          <cell r="K1606">
            <v>1260000</v>
          </cell>
          <cell r="L1606">
            <v>0</v>
          </cell>
          <cell r="M1606">
            <v>2418</v>
          </cell>
        </row>
        <row r="1607">
          <cell r="K1607">
            <v>1050000</v>
          </cell>
          <cell r="L1607">
            <v>0</v>
          </cell>
          <cell r="M1607">
            <v>2260</v>
          </cell>
        </row>
        <row r="1608">
          <cell r="K1608">
            <v>1050000</v>
          </cell>
          <cell r="L1608">
            <v>0</v>
          </cell>
          <cell r="M1608">
            <v>2279</v>
          </cell>
        </row>
        <row r="1609">
          <cell r="K1609">
            <v>1050000</v>
          </cell>
          <cell r="L1609">
            <v>0</v>
          </cell>
          <cell r="M1609">
            <v>2300</v>
          </cell>
        </row>
        <row r="1610">
          <cell r="K1610">
            <v>840000</v>
          </cell>
          <cell r="L1610">
            <v>0</v>
          </cell>
          <cell r="M1610">
            <v>2300</v>
          </cell>
        </row>
        <row r="1611">
          <cell r="K1611">
            <v>840000</v>
          </cell>
          <cell r="L1611">
            <v>0</v>
          </cell>
          <cell r="M1611">
            <v>2529</v>
          </cell>
        </row>
        <row r="1612">
          <cell r="K1612">
            <v>630000</v>
          </cell>
          <cell r="L1612">
            <v>0</v>
          </cell>
          <cell r="M1612">
            <v>2239</v>
          </cell>
        </row>
        <row r="1613">
          <cell r="K1613">
            <v>630000</v>
          </cell>
          <cell r="L1613">
            <v>0</v>
          </cell>
          <cell r="M1613">
            <v>2279</v>
          </cell>
        </row>
        <row r="1614">
          <cell r="K1614">
            <v>472500</v>
          </cell>
          <cell r="L1614">
            <v>0</v>
          </cell>
          <cell r="M1614">
            <v>2300</v>
          </cell>
        </row>
        <row r="1615">
          <cell r="K1615">
            <v>451500</v>
          </cell>
          <cell r="L1615">
            <v>0</v>
          </cell>
          <cell r="M1615">
            <v>2260</v>
          </cell>
        </row>
        <row r="1616">
          <cell r="K1616">
            <v>420000</v>
          </cell>
          <cell r="L1616">
            <v>0</v>
          </cell>
          <cell r="M1616">
            <v>2260</v>
          </cell>
        </row>
        <row r="1617">
          <cell r="K1617">
            <v>420000</v>
          </cell>
          <cell r="L1617">
            <v>0</v>
          </cell>
          <cell r="M1617">
            <v>2260</v>
          </cell>
        </row>
        <row r="1618">
          <cell r="K1618">
            <v>315000</v>
          </cell>
          <cell r="L1618">
            <v>0</v>
          </cell>
          <cell r="M1618">
            <v>2418</v>
          </cell>
        </row>
        <row r="1619">
          <cell r="K1619">
            <v>280000</v>
          </cell>
          <cell r="L1619">
            <v>0</v>
          </cell>
          <cell r="M1619">
            <v>2300</v>
          </cell>
        </row>
        <row r="1620">
          <cell r="K1620">
            <v>250000</v>
          </cell>
          <cell r="L1620">
            <v>0</v>
          </cell>
          <cell r="M1620">
            <v>2429</v>
          </cell>
        </row>
        <row r="1621">
          <cell r="K1621">
            <v>308064786</v>
          </cell>
          <cell r="L1621">
            <v>0</v>
          </cell>
          <cell r="M1621">
            <v>2220</v>
          </cell>
        </row>
        <row r="1622">
          <cell r="K1622">
            <v>101405790</v>
          </cell>
          <cell r="L1622">
            <v>0</v>
          </cell>
          <cell r="M1622">
            <v>2240</v>
          </cell>
        </row>
        <row r="1623">
          <cell r="K1623">
            <v>19476200</v>
          </cell>
          <cell r="L1623">
            <v>0</v>
          </cell>
          <cell r="M1623">
            <v>2330</v>
          </cell>
        </row>
        <row r="1624">
          <cell r="K1624">
            <v>6492640</v>
          </cell>
          <cell r="L1624">
            <v>0</v>
          </cell>
          <cell r="M1624">
            <v>2240</v>
          </cell>
        </row>
        <row r="1625">
          <cell r="K1625">
            <v>5158740</v>
          </cell>
          <cell r="L1625">
            <v>0</v>
          </cell>
          <cell r="M1625">
            <v>2240</v>
          </cell>
        </row>
        <row r="1626">
          <cell r="K1626">
            <v>3792000</v>
          </cell>
          <cell r="L1626">
            <v>0</v>
          </cell>
          <cell r="M1626">
            <v>2330</v>
          </cell>
        </row>
        <row r="1627">
          <cell r="K1627">
            <v>3150000</v>
          </cell>
          <cell r="L1627">
            <v>0</v>
          </cell>
          <cell r="M1627">
            <v>2330</v>
          </cell>
        </row>
        <row r="1628">
          <cell r="K1628">
            <v>1437000</v>
          </cell>
          <cell r="L1628">
            <v>0</v>
          </cell>
          <cell r="M1628">
            <v>2260</v>
          </cell>
        </row>
        <row r="1629">
          <cell r="K1629">
            <v>750000</v>
          </cell>
          <cell r="L1629">
            <v>0</v>
          </cell>
          <cell r="M1629">
            <v>2330</v>
          </cell>
        </row>
        <row r="1630">
          <cell r="K1630">
            <v>150000</v>
          </cell>
          <cell r="L1630">
            <v>0</v>
          </cell>
          <cell r="M1630">
            <v>2500</v>
          </cell>
        </row>
        <row r="1631">
          <cell r="K1631">
            <v>76800000</v>
          </cell>
          <cell r="L1631">
            <v>0</v>
          </cell>
          <cell r="M1631">
            <v>2418</v>
          </cell>
        </row>
        <row r="1632">
          <cell r="K1632">
            <v>34179859</v>
          </cell>
          <cell r="L1632">
            <v>0</v>
          </cell>
          <cell r="M1632">
            <v>2260</v>
          </cell>
        </row>
        <row r="1633">
          <cell r="K1633">
            <v>18555474</v>
          </cell>
          <cell r="L1633">
            <v>0</v>
          </cell>
          <cell r="M1633">
            <v>2220</v>
          </cell>
        </row>
        <row r="1634">
          <cell r="K1634">
            <v>18351613</v>
          </cell>
          <cell r="L1634">
            <v>0</v>
          </cell>
          <cell r="M1634">
            <v>2403</v>
          </cell>
        </row>
        <row r="1635">
          <cell r="K1635">
            <v>15884720</v>
          </cell>
          <cell r="L1635">
            <v>0</v>
          </cell>
          <cell r="M1635">
            <v>2300</v>
          </cell>
        </row>
        <row r="1636">
          <cell r="K1636">
            <v>15642110</v>
          </cell>
          <cell r="L1636">
            <v>0</v>
          </cell>
          <cell r="M1636">
            <v>2403</v>
          </cell>
        </row>
        <row r="1637">
          <cell r="K1637">
            <v>14929142</v>
          </cell>
          <cell r="L1637">
            <v>0</v>
          </cell>
          <cell r="M1637">
            <v>2260</v>
          </cell>
        </row>
        <row r="1638">
          <cell r="K1638">
            <v>12923463</v>
          </cell>
          <cell r="L1638">
            <v>0</v>
          </cell>
          <cell r="M1638">
            <v>2300</v>
          </cell>
        </row>
        <row r="1639">
          <cell r="K1639">
            <v>10900674</v>
          </cell>
          <cell r="L1639">
            <v>0</v>
          </cell>
          <cell r="M1639">
            <v>2279</v>
          </cell>
        </row>
        <row r="1640">
          <cell r="K1640">
            <v>10480499</v>
          </cell>
          <cell r="L1640">
            <v>0</v>
          </cell>
          <cell r="M1640">
            <v>2503</v>
          </cell>
        </row>
        <row r="1641">
          <cell r="K1641">
            <v>8546227</v>
          </cell>
          <cell r="L1641">
            <v>0</v>
          </cell>
          <cell r="M1641">
            <v>2260</v>
          </cell>
        </row>
        <row r="1642">
          <cell r="K1642">
            <v>6690576</v>
          </cell>
          <cell r="L1642">
            <v>0</v>
          </cell>
          <cell r="M1642">
            <v>2403</v>
          </cell>
        </row>
        <row r="1643">
          <cell r="K1643">
            <v>6603101</v>
          </cell>
          <cell r="L1643">
            <v>0</v>
          </cell>
          <cell r="M1643">
            <v>2279</v>
          </cell>
        </row>
        <row r="1644">
          <cell r="K1644">
            <v>5675760</v>
          </cell>
          <cell r="L1644">
            <v>0</v>
          </cell>
          <cell r="M1644">
            <v>2300</v>
          </cell>
        </row>
        <row r="1645">
          <cell r="K1645">
            <v>5231912</v>
          </cell>
          <cell r="L1645">
            <v>0</v>
          </cell>
          <cell r="M1645">
            <v>2300</v>
          </cell>
        </row>
        <row r="1646">
          <cell r="K1646">
            <v>4505231</v>
          </cell>
          <cell r="L1646">
            <v>0</v>
          </cell>
          <cell r="M1646">
            <v>2260</v>
          </cell>
        </row>
        <row r="1647">
          <cell r="K1647">
            <v>3825778</v>
          </cell>
          <cell r="L1647">
            <v>0</v>
          </cell>
          <cell r="M1647">
            <v>2300</v>
          </cell>
        </row>
        <row r="1648">
          <cell r="K1648">
            <v>2759472</v>
          </cell>
          <cell r="L1648">
            <v>0</v>
          </cell>
          <cell r="M1648">
            <v>2279</v>
          </cell>
        </row>
        <row r="1649">
          <cell r="K1649">
            <v>2707286</v>
          </cell>
          <cell r="L1649">
            <v>0</v>
          </cell>
          <cell r="M1649">
            <v>2403</v>
          </cell>
        </row>
        <row r="1650">
          <cell r="K1650">
            <v>2612149</v>
          </cell>
          <cell r="L1650">
            <v>0</v>
          </cell>
          <cell r="M1650">
            <v>2239</v>
          </cell>
        </row>
        <row r="1651">
          <cell r="K1651">
            <v>2418815</v>
          </cell>
          <cell r="L1651">
            <v>0</v>
          </cell>
          <cell r="M1651">
            <v>2260</v>
          </cell>
        </row>
        <row r="1652">
          <cell r="K1652">
            <v>1904838</v>
          </cell>
          <cell r="L1652">
            <v>0</v>
          </cell>
          <cell r="M1652">
            <v>2260</v>
          </cell>
        </row>
        <row r="1653">
          <cell r="K1653">
            <v>19640000</v>
          </cell>
          <cell r="L1653">
            <v>0</v>
          </cell>
          <cell r="M1653">
            <v>2239</v>
          </cell>
        </row>
        <row r="1654">
          <cell r="K1654">
            <v>16460000</v>
          </cell>
          <cell r="L1654">
            <v>0</v>
          </cell>
          <cell r="M1654">
            <v>2403</v>
          </cell>
        </row>
        <row r="1655">
          <cell r="K1655">
            <v>16360000</v>
          </cell>
          <cell r="L1655">
            <v>0</v>
          </cell>
          <cell r="M1655">
            <v>2279</v>
          </cell>
        </row>
        <row r="1656">
          <cell r="K1656">
            <v>14080000</v>
          </cell>
          <cell r="L1656">
            <v>0</v>
          </cell>
          <cell r="M1656">
            <v>2309</v>
          </cell>
        </row>
        <row r="1657">
          <cell r="K1657">
            <v>13660000</v>
          </cell>
          <cell r="L1657">
            <v>0</v>
          </cell>
          <cell r="M1657">
            <v>2279</v>
          </cell>
        </row>
        <row r="1658">
          <cell r="K1658">
            <v>10490000</v>
          </cell>
          <cell r="L1658">
            <v>0</v>
          </cell>
          <cell r="M1658">
            <v>2279</v>
          </cell>
        </row>
        <row r="1659">
          <cell r="K1659">
            <v>9470000</v>
          </cell>
          <cell r="L1659">
            <v>0</v>
          </cell>
          <cell r="M1659">
            <v>2279</v>
          </cell>
        </row>
        <row r="1660">
          <cell r="K1660">
            <v>9420000</v>
          </cell>
          <cell r="L1660">
            <v>0</v>
          </cell>
          <cell r="M1660">
            <v>2309</v>
          </cell>
        </row>
        <row r="1661">
          <cell r="K1661">
            <v>7360000</v>
          </cell>
          <cell r="L1661">
            <v>0</v>
          </cell>
          <cell r="M1661">
            <v>2309</v>
          </cell>
        </row>
        <row r="1662">
          <cell r="K1662">
            <v>7120000</v>
          </cell>
          <cell r="L1662">
            <v>0</v>
          </cell>
          <cell r="M1662">
            <v>2403</v>
          </cell>
        </row>
        <row r="1663">
          <cell r="K1663">
            <v>6770000</v>
          </cell>
          <cell r="L1663">
            <v>0</v>
          </cell>
          <cell r="M1663">
            <v>2279</v>
          </cell>
        </row>
        <row r="1664">
          <cell r="K1664">
            <v>5870000</v>
          </cell>
          <cell r="L1664">
            <v>0</v>
          </cell>
          <cell r="M1664">
            <v>2279</v>
          </cell>
        </row>
        <row r="1665">
          <cell r="K1665">
            <v>3400000</v>
          </cell>
          <cell r="L1665">
            <v>0</v>
          </cell>
          <cell r="M1665">
            <v>2503</v>
          </cell>
        </row>
        <row r="1666">
          <cell r="K1666">
            <v>2950000</v>
          </cell>
          <cell r="L1666">
            <v>0</v>
          </cell>
          <cell r="M1666">
            <v>2309</v>
          </cell>
        </row>
        <row r="1667">
          <cell r="K1667">
            <v>2510000</v>
          </cell>
          <cell r="L1667">
            <v>0</v>
          </cell>
          <cell r="M1667">
            <v>2279</v>
          </cell>
        </row>
        <row r="1668">
          <cell r="K1668">
            <v>2510000</v>
          </cell>
          <cell r="L1668">
            <v>0</v>
          </cell>
          <cell r="M1668">
            <v>2403</v>
          </cell>
        </row>
        <row r="1669">
          <cell r="K1669">
            <v>1660000</v>
          </cell>
          <cell r="L1669">
            <v>0</v>
          </cell>
          <cell r="M1669">
            <v>2279</v>
          </cell>
        </row>
        <row r="1670">
          <cell r="K1670">
            <v>1660000</v>
          </cell>
          <cell r="L1670">
            <v>0</v>
          </cell>
          <cell r="M1670">
            <v>2239</v>
          </cell>
        </row>
        <row r="1671">
          <cell r="K1671">
            <v>1660000</v>
          </cell>
          <cell r="L1671">
            <v>0</v>
          </cell>
          <cell r="M1671">
            <v>2279</v>
          </cell>
        </row>
        <row r="1672">
          <cell r="K1672">
            <v>6888947</v>
          </cell>
          <cell r="L1672">
            <v>0</v>
          </cell>
          <cell r="M1672">
            <v>2409</v>
          </cell>
        </row>
        <row r="1673">
          <cell r="K1673">
            <v>5205000</v>
          </cell>
          <cell r="L1673">
            <v>0</v>
          </cell>
          <cell r="M1673">
            <v>2309</v>
          </cell>
        </row>
        <row r="1674">
          <cell r="K1674">
            <v>3250000</v>
          </cell>
          <cell r="L1674">
            <v>0</v>
          </cell>
          <cell r="M1674">
            <v>2279</v>
          </cell>
        </row>
        <row r="1675">
          <cell r="K1675">
            <v>2680000</v>
          </cell>
          <cell r="L1675">
            <v>0</v>
          </cell>
          <cell r="M1675">
            <v>2279</v>
          </cell>
        </row>
        <row r="1676">
          <cell r="K1676">
            <v>1120000</v>
          </cell>
          <cell r="L1676">
            <v>0</v>
          </cell>
          <cell r="M1676">
            <v>2409</v>
          </cell>
        </row>
        <row r="1677">
          <cell r="K1677">
            <v>1000000</v>
          </cell>
          <cell r="L1677">
            <v>0</v>
          </cell>
          <cell r="M1677">
            <v>2309</v>
          </cell>
        </row>
        <row r="1678">
          <cell r="K1678">
            <v>20464716</v>
          </cell>
          <cell r="L1678">
            <v>0</v>
          </cell>
          <cell r="M1678">
            <v>2411</v>
          </cell>
        </row>
        <row r="1679">
          <cell r="K1679">
            <v>17448239</v>
          </cell>
          <cell r="L1679">
            <v>0</v>
          </cell>
          <cell r="M1679">
            <v>2279</v>
          </cell>
        </row>
        <row r="1680">
          <cell r="K1680">
            <v>14356712</v>
          </cell>
          <cell r="L1680">
            <v>0</v>
          </cell>
          <cell r="M1680">
            <v>2411</v>
          </cell>
        </row>
        <row r="1681">
          <cell r="K1681">
            <v>61156000</v>
          </cell>
          <cell r="L1681">
            <v>0</v>
          </cell>
          <cell r="M1681">
            <v>2279</v>
          </cell>
        </row>
        <row r="1682">
          <cell r="K1682">
            <v>14503250</v>
          </cell>
          <cell r="L1682">
            <v>0</v>
          </cell>
          <cell r="M1682">
            <v>2411</v>
          </cell>
        </row>
        <row r="1683">
          <cell r="K1683">
            <v>8703750</v>
          </cell>
          <cell r="L1683">
            <v>0</v>
          </cell>
          <cell r="M1683">
            <v>2411</v>
          </cell>
        </row>
        <row r="1684">
          <cell r="K1684">
            <v>3970313</v>
          </cell>
          <cell r="L1684">
            <v>0</v>
          </cell>
          <cell r="M1684">
            <v>2239</v>
          </cell>
        </row>
        <row r="1685">
          <cell r="K1685">
            <v>3401250</v>
          </cell>
          <cell r="L1685">
            <v>0</v>
          </cell>
          <cell r="M1685">
            <v>2330</v>
          </cell>
        </row>
        <row r="1686">
          <cell r="K1686">
            <v>3321875</v>
          </cell>
          <cell r="L1686">
            <v>0</v>
          </cell>
          <cell r="M1686">
            <v>2411</v>
          </cell>
        </row>
        <row r="1687">
          <cell r="K1687">
            <v>2342188</v>
          </cell>
          <cell r="L1687">
            <v>0</v>
          </cell>
          <cell r="M1687">
            <v>2279</v>
          </cell>
        </row>
        <row r="1688">
          <cell r="K1688">
            <v>2060938</v>
          </cell>
          <cell r="L1688">
            <v>0</v>
          </cell>
          <cell r="M1688">
            <v>2411</v>
          </cell>
        </row>
        <row r="1689">
          <cell r="K1689">
            <v>1984688</v>
          </cell>
          <cell r="L1689">
            <v>0</v>
          </cell>
          <cell r="M1689">
            <v>2330</v>
          </cell>
        </row>
        <row r="1690">
          <cell r="K1690">
            <v>1981244</v>
          </cell>
          <cell r="L1690">
            <v>0</v>
          </cell>
          <cell r="M1690">
            <v>2529</v>
          </cell>
        </row>
        <row r="1691">
          <cell r="K1691">
            <v>1962813</v>
          </cell>
          <cell r="L1691">
            <v>0</v>
          </cell>
          <cell r="M1691">
            <v>2330</v>
          </cell>
        </row>
        <row r="1692">
          <cell r="K1692">
            <v>1804688</v>
          </cell>
          <cell r="L1692">
            <v>0</v>
          </cell>
          <cell r="M1692">
            <v>2279</v>
          </cell>
        </row>
        <row r="1693">
          <cell r="K1693">
            <v>1620313</v>
          </cell>
          <cell r="L1693">
            <v>0</v>
          </cell>
          <cell r="M1693">
            <v>2279</v>
          </cell>
        </row>
        <row r="1694">
          <cell r="K1694">
            <v>1443750</v>
          </cell>
          <cell r="L1694">
            <v>0</v>
          </cell>
          <cell r="M1694">
            <v>2279</v>
          </cell>
        </row>
        <row r="1695">
          <cell r="K1695">
            <v>911250</v>
          </cell>
          <cell r="L1695">
            <v>0</v>
          </cell>
          <cell r="M1695">
            <v>2330</v>
          </cell>
        </row>
        <row r="1696">
          <cell r="K1696">
            <v>481250</v>
          </cell>
          <cell r="L1696">
            <v>0</v>
          </cell>
          <cell r="M1696">
            <v>2279</v>
          </cell>
        </row>
        <row r="1697">
          <cell r="K1697">
            <v>481250</v>
          </cell>
          <cell r="L1697">
            <v>0</v>
          </cell>
          <cell r="M1697">
            <v>2279</v>
          </cell>
        </row>
        <row r="1698">
          <cell r="K1698">
            <v>240625</v>
          </cell>
          <cell r="L1698">
            <v>0</v>
          </cell>
          <cell r="M1698">
            <v>2311</v>
          </cell>
        </row>
        <row r="1699">
          <cell r="K1699">
            <v>120313</v>
          </cell>
          <cell r="L1699">
            <v>0</v>
          </cell>
          <cell r="M1699">
            <v>2279</v>
          </cell>
        </row>
        <row r="1700">
          <cell r="K1700">
            <v>120313</v>
          </cell>
          <cell r="L1700">
            <v>0</v>
          </cell>
          <cell r="M1700">
            <v>2279</v>
          </cell>
        </row>
        <row r="1701">
          <cell r="K1701">
            <v>120313</v>
          </cell>
          <cell r="L1701">
            <v>0</v>
          </cell>
          <cell r="M1701">
            <v>2239</v>
          </cell>
        </row>
        <row r="1702">
          <cell r="K1702">
            <v>120313</v>
          </cell>
          <cell r="L1702">
            <v>0</v>
          </cell>
          <cell r="M1702">
            <v>2279</v>
          </cell>
        </row>
        <row r="1703">
          <cell r="K1703">
            <v>120313</v>
          </cell>
          <cell r="L1703">
            <v>0</v>
          </cell>
          <cell r="M1703">
            <v>2279</v>
          </cell>
        </row>
        <row r="1704">
          <cell r="K1704">
            <v>20860000</v>
          </cell>
          <cell r="L1704">
            <v>0</v>
          </cell>
          <cell r="M1704">
            <v>2411</v>
          </cell>
        </row>
        <row r="1705">
          <cell r="K1705">
            <v>12250000</v>
          </cell>
          <cell r="L1705">
            <v>0</v>
          </cell>
          <cell r="M1705">
            <v>2279</v>
          </cell>
        </row>
        <row r="1706">
          <cell r="K1706">
            <v>6736872</v>
          </cell>
          <cell r="L1706">
            <v>0</v>
          </cell>
          <cell r="M1706">
            <v>2411</v>
          </cell>
        </row>
        <row r="1707">
          <cell r="K1707">
            <v>4800000</v>
          </cell>
          <cell r="L1707">
            <v>0</v>
          </cell>
          <cell r="M1707">
            <v>2239</v>
          </cell>
        </row>
        <row r="1708">
          <cell r="K1708">
            <v>1800000</v>
          </cell>
          <cell r="L1708">
            <v>0</v>
          </cell>
          <cell r="M1708">
            <v>2330</v>
          </cell>
        </row>
        <row r="1709">
          <cell r="K1709">
            <v>1650000</v>
          </cell>
          <cell r="L1709">
            <v>0</v>
          </cell>
          <cell r="M1709">
            <v>2279</v>
          </cell>
        </row>
        <row r="1710">
          <cell r="K1710">
            <v>1350000</v>
          </cell>
          <cell r="L1710">
            <v>0</v>
          </cell>
          <cell r="M1710">
            <v>2330</v>
          </cell>
        </row>
        <row r="1711">
          <cell r="K1711">
            <v>900000</v>
          </cell>
          <cell r="L1711">
            <v>0</v>
          </cell>
          <cell r="M1711">
            <v>2279</v>
          </cell>
        </row>
        <row r="1712">
          <cell r="K1712">
            <v>750000</v>
          </cell>
          <cell r="L1712">
            <v>0</v>
          </cell>
          <cell r="M1712">
            <v>2279</v>
          </cell>
        </row>
        <row r="1713">
          <cell r="K1713">
            <v>750000</v>
          </cell>
          <cell r="L1713">
            <v>0</v>
          </cell>
          <cell r="M1713">
            <v>2330</v>
          </cell>
        </row>
        <row r="1714">
          <cell r="K1714">
            <v>600000</v>
          </cell>
          <cell r="L1714">
            <v>0</v>
          </cell>
          <cell r="M1714">
            <v>2279</v>
          </cell>
        </row>
        <row r="1715">
          <cell r="K1715">
            <v>600000</v>
          </cell>
          <cell r="L1715">
            <v>0</v>
          </cell>
          <cell r="M1715">
            <v>2279</v>
          </cell>
        </row>
        <row r="1716">
          <cell r="K1716">
            <v>600000</v>
          </cell>
          <cell r="L1716">
            <v>0</v>
          </cell>
          <cell r="M1716">
            <v>2411</v>
          </cell>
        </row>
        <row r="1717">
          <cell r="K1717">
            <v>450000</v>
          </cell>
          <cell r="L1717">
            <v>0</v>
          </cell>
          <cell r="M1717">
            <v>2330</v>
          </cell>
        </row>
        <row r="1718">
          <cell r="K1718">
            <v>300000</v>
          </cell>
          <cell r="L1718">
            <v>0</v>
          </cell>
          <cell r="M1718">
            <v>2239</v>
          </cell>
        </row>
        <row r="1719">
          <cell r="K1719">
            <v>300000</v>
          </cell>
          <cell r="L1719">
            <v>0</v>
          </cell>
          <cell r="M1719">
            <v>2279</v>
          </cell>
        </row>
        <row r="1720">
          <cell r="K1720">
            <v>300000</v>
          </cell>
          <cell r="L1720">
            <v>0</v>
          </cell>
          <cell r="M1720">
            <v>2279</v>
          </cell>
        </row>
        <row r="1721">
          <cell r="K1721">
            <v>300000</v>
          </cell>
          <cell r="L1721">
            <v>0</v>
          </cell>
          <cell r="M1721">
            <v>2529</v>
          </cell>
        </row>
        <row r="1722">
          <cell r="K1722">
            <v>150000</v>
          </cell>
          <cell r="L1722">
            <v>0</v>
          </cell>
          <cell r="M1722">
            <v>2279</v>
          </cell>
        </row>
        <row r="1723">
          <cell r="K1723">
            <v>150000</v>
          </cell>
          <cell r="L1723">
            <v>0</v>
          </cell>
          <cell r="M1723">
            <v>2279</v>
          </cell>
        </row>
        <row r="1724">
          <cell r="K1724">
            <v>150000</v>
          </cell>
          <cell r="L1724">
            <v>0</v>
          </cell>
          <cell r="M1724">
            <v>2279</v>
          </cell>
        </row>
        <row r="1725">
          <cell r="K1725">
            <v>8356500</v>
          </cell>
          <cell r="L1725">
            <v>0</v>
          </cell>
          <cell r="M1725">
            <v>2330</v>
          </cell>
        </row>
        <row r="1726">
          <cell r="K1726">
            <v>7734300</v>
          </cell>
          <cell r="L1726">
            <v>0</v>
          </cell>
          <cell r="M1726">
            <v>2279</v>
          </cell>
        </row>
        <row r="1727">
          <cell r="K1727">
            <v>4653500</v>
          </cell>
          <cell r="L1727">
            <v>0</v>
          </cell>
          <cell r="M1727">
            <v>2330</v>
          </cell>
        </row>
        <row r="1728">
          <cell r="K1728">
            <v>3303000</v>
          </cell>
          <cell r="L1728">
            <v>0</v>
          </cell>
          <cell r="M1728">
            <v>2403</v>
          </cell>
        </row>
        <row r="1729">
          <cell r="K1729">
            <v>2301000</v>
          </cell>
          <cell r="L1729">
            <v>0</v>
          </cell>
          <cell r="M1729">
            <v>2239</v>
          </cell>
        </row>
        <row r="1730">
          <cell r="K1730">
            <v>1901000</v>
          </cell>
          <cell r="L1730">
            <v>0</v>
          </cell>
          <cell r="M1730">
            <v>2403</v>
          </cell>
        </row>
        <row r="1731">
          <cell r="K1731">
            <v>1550500</v>
          </cell>
          <cell r="L1731">
            <v>0</v>
          </cell>
          <cell r="M1731">
            <v>2279</v>
          </cell>
        </row>
        <row r="1732">
          <cell r="K1732">
            <v>950500</v>
          </cell>
          <cell r="L1732">
            <v>0</v>
          </cell>
          <cell r="M1732">
            <v>2279</v>
          </cell>
        </row>
        <row r="1733">
          <cell r="K1733">
            <v>550500</v>
          </cell>
          <cell r="L1733">
            <v>0</v>
          </cell>
          <cell r="M1733">
            <v>2279</v>
          </cell>
        </row>
        <row r="1734">
          <cell r="K1734">
            <v>200000</v>
          </cell>
          <cell r="L1734">
            <v>0</v>
          </cell>
          <cell r="M1734">
            <v>2330</v>
          </cell>
        </row>
        <row r="1735">
          <cell r="K1735">
            <v>200000</v>
          </cell>
          <cell r="L1735">
            <v>0</v>
          </cell>
          <cell r="M1735">
            <v>2330</v>
          </cell>
        </row>
        <row r="1736">
          <cell r="K1736">
            <v>200000</v>
          </cell>
          <cell r="L1736">
            <v>0</v>
          </cell>
          <cell r="M1736">
            <v>2403</v>
          </cell>
        </row>
        <row r="1737">
          <cell r="K1737">
            <v>200000</v>
          </cell>
          <cell r="L1737">
            <v>0</v>
          </cell>
          <cell r="M1737">
            <v>2403</v>
          </cell>
        </row>
        <row r="1738">
          <cell r="K1738">
            <v>9000000</v>
          </cell>
          <cell r="L1738">
            <v>0</v>
          </cell>
          <cell r="M1738">
            <v>2429</v>
          </cell>
        </row>
        <row r="1739">
          <cell r="K1739">
            <v>4200000</v>
          </cell>
          <cell r="L1739">
            <v>0</v>
          </cell>
          <cell r="M1739">
            <v>2300</v>
          </cell>
        </row>
        <row r="1740">
          <cell r="K1740">
            <v>1200000</v>
          </cell>
          <cell r="L1740">
            <v>0</v>
          </cell>
          <cell r="M1740">
            <v>2429</v>
          </cell>
        </row>
        <row r="1741">
          <cell r="K1741">
            <v>6356839</v>
          </cell>
          <cell r="L1741">
            <v>0</v>
          </cell>
          <cell r="M1741">
            <v>2412</v>
          </cell>
        </row>
        <row r="1742">
          <cell r="K1742">
            <v>6000000</v>
          </cell>
          <cell r="L1742">
            <v>0</v>
          </cell>
          <cell r="M1742">
            <v>2279</v>
          </cell>
        </row>
        <row r="1743">
          <cell r="K1743">
            <v>5694000</v>
          </cell>
          <cell r="L1743">
            <v>0</v>
          </cell>
          <cell r="M1743">
            <v>2412</v>
          </cell>
        </row>
        <row r="1744">
          <cell r="K1744">
            <v>5398046</v>
          </cell>
          <cell r="L1744">
            <v>0</v>
          </cell>
          <cell r="M1744">
            <v>2300</v>
          </cell>
        </row>
        <row r="1745">
          <cell r="K1745">
            <v>4448906</v>
          </cell>
          <cell r="L1745">
            <v>0</v>
          </cell>
          <cell r="M1745">
            <v>2529</v>
          </cell>
        </row>
        <row r="1746">
          <cell r="K1746">
            <v>3000000</v>
          </cell>
          <cell r="L1746">
            <v>0</v>
          </cell>
          <cell r="M1746">
            <v>2279</v>
          </cell>
        </row>
        <row r="1747">
          <cell r="K1747">
            <v>3000000</v>
          </cell>
          <cell r="L1747">
            <v>0</v>
          </cell>
          <cell r="M1747">
            <v>2412</v>
          </cell>
        </row>
        <row r="1748">
          <cell r="K1748">
            <v>1533333</v>
          </cell>
          <cell r="L1748">
            <v>0</v>
          </cell>
          <cell r="M1748">
            <v>2300</v>
          </cell>
        </row>
        <row r="1749">
          <cell r="K1749">
            <v>1000000</v>
          </cell>
          <cell r="L1749">
            <v>0</v>
          </cell>
          <cell r="M1749">
            <v>2300</v>
          </cell>
        </row>
        <row r="1750">
          <cell r="K1750">
            <v>86034718</v>
          </cell>
          <cell r="L1750">
            <v>0</v>
          </cell>
          <cell r="M1750">
            <v>2279</v>
          </cell>
        </row>
        <row r="1751">
          <cell r="K1751">
            <v>13821305</v>
          </cell>
          <cell r="L1751">
            <v>0</v>
          </cell>
          <cell r="M1751">
            <v>2429</v>
          </cell>
        </row>
        <row r="1752">
          <cell r="K1752">
            <v>10823147</v>
          </cell>
          <cell r="L1752">
            <v>0</v>
          </cell>
          <cell r="M1752">
            <v>2239</v>
          </cell>
        </row>
        <row r="1753">
          <cell r="K1753">
            <v>4951630</v>
          </cell>
          <cell r="L1753">
            <v>0</v>
          </cell>
          <cell r="M1753">
            <v>2330</v>
          </cell>
        </row>
        <row r="1754">
          <cell r="K1754">
            <v>4740309</v>
          </cell>
          <cell r="L1754">
            <v>0</v>
          </cell>
          <cell r="M1754">
            <v>2279</v>
          </cell>
        </row>
        <row r="1755">
          <cell r="K1755">
            <v>3961305</v>
          </cell>
          <cell r="L1755">
            <v>0</v>
          </cell>
          <cell r="M1755">
            <v>2279</v>
          </cell>
        </row>
        <row r="1756">
          <cell r="K1756">
            <v>3041419</v>
          </cell>
          <cell r="L1756">
            <v>0</v>
          </cell>
          <cell r="M1756">
            <v>2330</v>
          </cell>
        </row>
        <row r="1757">
          <cell r="K1757">
            <v>2310761</v>
          </cell>
          <cell r="L1757">
            <v>0</v>
          </cell>
          <cell r="M1757">
            <v>2279</v>
          </cell>
        </row>
        <row r="1758">
          <cell r="K1758">
            <v>1980652</v>
          </cell>
          <cell r="L1758">
            <v>0</v>
          </cell>
          <cell r="M1758">
            <v>2429</v>
          </cell>
        </row>
        <row r="1759">
          <cell r="K1759">
            <v>1461315</v>
          </cell>
          <cell r="L1759">
            <v>0</v>
          </cell>
          <cell r="M1759">
            <v>2330</v>
          </cell>
        </row>
        <row r="1760">
          <cell r="K1760">
            <v>1461315</v>
          </cell>
          <cell r="L1760">
            <v>0</v>
          </cell>
          <cell r="M1760">
            <v>2429</v>
          </cell>
        </row>
        <row r="1761">
          <cell r="K1761">
            <v>1390875</v>
          </cell>
          <cell r="L1761">
            <v>0</v>
          </cell>
          <cell r="M1761">
            <v>2330</v>
          </cell>
        </row>
        <row r="1762">
          <cell r="K1762">
            <v>1320440</v>
          </cell>
          <cell r="L1762">
            <v>0</v>
          </cell>
          <cell r="M1762">
            <v>2529</v>
          </cell>
        </row>
        <row r="1763">
          <cell r="K1763">
            <v>1320435</v>
          </cell>
          <cell r="L1763">
            <v>0</v>
          </cell>
          <cell r="M1763">
            <v>2279</v>
          </cell>
        </row>
        <row r="1764">
          <cell r="K1764">
            <v>1249994</v>
          </cell>
          <cell r="L1764">
            <v>0</v>
          </cell>
          <cell r="M1764">
            <v>2279</v>
          </cell>
        </row>
        <row r="1765">
          <cell r="K1765">
            <v>990326</v>
          </cell>
          <cell r="L1765">
            <v>0</v>
          </cell>
          <cell r="M1765">
            <v>2429</v>
          </cell>
        </row>
        <row r="1766">
          <cell r="K1766">
            <v>660218</v>
          </cell>
          <cell r="L1766">
            <v>0</v>
          </cell>
          <cell r="M1766">
            <v>2330</v>
          </cell>
        </row>
        <row r="1767">
          <cell r="K1767">
            <v>330108</v>
          </cell>
          <cell r="L1767">
            <v>0</v>
          </cell>
          <cell r="M1767">
            <v>2279</v>
          </cell>
        </row>
        <row r="1768">
          <cell r="K1768">
            <v>330108</v>
          </cell>
          <cell r="L1768">
            <v>0</v>
          </cell>
          <cell r="M1768">
            <v>2279</v>
          </cell>
        </row>
        <row r="1769">
          <cell r="K1769">
            <v>330108</v>
          </cell>
          <cell r="L1769">
            <v>0</v>
          </cell>
          <cell r="M1769">
            <v>2239</v>
          </cell>
        </row>
        <row r="1770">
          <cell r="K1770">
            <v>330108</v>
          </cell>
          <cell r="L1770">
            <v>0</v>
          </cell>
          <cell r="M1770">
            <v>2279</v>
          </cell>
        </row>
        <row r="1771">
          <cell r="K1771">
            <v>330108</v>
          </cell>
          <cell r="L1771">
            <v>0</v>
          </cell>
          <cell r="M1771">
            <v>2279</v>
          </cell>
        </row>
        <row r="1772">
          <cell r="K1772">
            <v>330108</v>
          </cell>
          <cell r="L1772">
            <v>0</v>
          </cell>
          <cell r="M1772">
            <v>2279</v>
          </cell>
        </row>
        <row r="1773">
          <cell r="K1773">
            <v>277443221</v>
          </cell>
          <cell r="L1773">
            <v>0</v>
          </cell>
          <cell r="M1773">
            <v>2264</v>
          </cell>
        </row>
        <row r="1774">
          <cell r="K1774">
            <v>19934669</v>
          </cell>
          <cell r="L1774">
            <v>0</v>
          </cell>
          <cell r="M1774">
            <v>2310</v>
          </cell>
        </row>
        <row r="1775">
          <cell r="K1775">
            <v>8217218</v>
          </cell>
          <cell r="L1775">
            <v>0</v>
          </cell>
          <cell r="M1775">
            <v>2264</v>
          </cell>
        </row>
        <row r="1776">
          <cell r="K1776">
            <v>6800000</v>
          </cell>
          <cell r="L1776">
            <v>0</v>
          </cell>
          <cell r="M1776">
            <v>2264</v>
          </cell>
        </row>
        <row r="1777">
          <cell r="K1777">
            <v>5402638</v>
          </cell>
          <cell r="L1777">
            <v>0</v>
          </cell>
          <cell r="M1777">
            <v>2264</v>
          </cell>
        </row>
        <row r="1778">
          <cell r="K1778">
            <v>2512500</v>
          </cell>
          <cell r="L1778">
            <v>0</v>
          </cell>
          <cell r="M1778">
            <v>2310</v>
          </cell>
        </row>
        <row r="1779">
          <cell r="K1779">
            <v>1658743</v>
          </cell>
          <cell r="L1779">
            <v>0</v>
          </cell>
          <cell r="M1779">
            <v>2264</v>
          </cell>
        </row>
        <row r="1780">
          <cell r="K1780">
            <v>1125200</v>
          </cell>
          <cell r="L1780">
            <v>0</v>
          </cell>
          <cell r="M1780">
            <v>2224</v>
          </cell>
        </row>
        <row r="1781">
          <cell r="K1781">
            <v>137818</v>
          </cell>
          <cell r="L1781">
            <v>0</v>
          </cell>
          <cell r="M1781">
            <v>2264</v>
          </cell>
        </row>
        <row r="1782">
          <cell r="K1782">
            <v>16000</v>
          </cell>
          <cell r="L1782">
            <v>0</v>
          </cell>
          <cell r="M1782">
            <v>2310</v>
          </cell>
        </row>
        <row r="1783">
          <cell r="K1783">
            <v>16804519</v>
          </cell>
          <cell r="L1783">
            <v>0</v>
          </cell>
          <cell r="M1783">
            <v>2310</v>
          </cell>
        </row>
        <row r="1784">
          <cell r="K1784">
            <v>8330477</v>
          </cell>
          <cell r="L1784">
            <v>0</v>
          </cell>
          <cell r="M1784">
            <v>2419</v>
          </cell>
        </row>
        <row r="1785">
          <cell r="K1785">
            <v>5250345</v>
          </cell>
          <cell r="L1785">
            <v>0</v>
          </cell>
          <cell r="M1785">
            <v>2419</v>
          </cell>
        </row>
        <row r="1786">
          <cell r="K1786">
            <v>4688069</v>
          </cell>
          <cell r="L1786">
            <v>0</v>
          </cell>
          <cell r="M1786">
            <v>2264</v>
          </cell>
        </row>
        <row r="1787">
          <cell r="K1787">
            <v>4518634</v>
          </cell>
          <cell r="L1787">
            <v>0</v>
          </cell>
          <cell r="M1787">
            <v>2264</v>
          </cell>
        </row>
        <row r="1788">
          <cell r="K1788">
            <v>4154056</v>
          </cell>
          <cell r="L1788">
            <v>0</v>
          </cell>
          <cell r="M1788">
            <v>2310</v>
          </cell>
        </row>
        <row r="1789">
          <cell r="K1789">
            <v>3619000</v>
          </cell>
          <cell r="L1789">
            <v>0</v>
          </cell>
          <cell r="M1789">
            <v>2419</v>
          </cell>
        </row>
        <row r="1790">
          <cell r="K1790">
            <v>3350052</v>
          </cell>
          <cell r="L1790">
            <v>0</v>
          </cell>
          <cell r="M1790">
            <v>2310</v>
          </cell>
        </row>
        <row r="1791">
          <cell r="K1791">
            <v>2360000</v>
          </cell>
          <cell r="L1791">
            <v>0</v>
          </cell>
          <cell r="M1791">
            <v>2310</v>
          </cell>
        </row>
        <row r="1792">
          <cell r="K1792">
            <v>2293278</v>
          </cell>
          <cell r="L1792">
            <v>0</v>
          </cell>
          <cell r="M1792">
            <v>2224</v>
          </cell>
        </row>
        <row r="1793">
          <cell r="K1793">
            <v>1970000</v>
          </cell>
          <cell r="L1793">
            <v>0</v>
          </cell>
          <cell r="M1793">
            <v>2310</v>
          </cell>
        </row>
        <row r="1794">
          <cell r="K1794">
            <v>1331690</v>
          </cell>
          <cell r="L1794">
            <v>0</v>
          </cell>
          <cell r="M1794">
            <v>2310</v>
          </cell>
        </row>
        <row r="1795">
          <cell r="K1795">
            <v>1277690</v>
          </cell>
          <cell r="L1795">
            <v>0</v>
          </cell>
          <cell r="M1795">
            <v>2264</v>
          </cell>
        </row>
        <row r="1796">
          <cell r="K1796">
            <v>750000</v>
          </cell>
          <cell r="L1796">
            <v>0</v>
          </cell>
          <cell r="M1796">
            <v>2419</v>
          </cell>
        </row>
        <row r="1797">
          <cell r="K1797">
            <v>730000</v>
          </cell>
          <cell r="L1797">
            <v>0</v>
          </cell>
          <cell r="M1797">
            <v>2264</v>
          </cell>
        </row>
        <row r="1798">
          <cell r="K1798">
            <v>557000</v>
          </cell>
          <cell r="L1798">
            <v>0</v>
          </cell>
          <cell r="M1798">
            <v>2264</v>
          </cell>
        </row>
        <row r="1799">
          <cell r="K1799">
            <v>31528</v>
          </cell>
          <cell r="L1799">
            <v>0</v>
          </cell>
          <cell r="M1799">
            <v>2264</v>
          </cell>
        </row>
        <row r="1800">
          <cell r="K1800">
            <v>242588641</v>
          </cell>
          <cell r="L1800">
            <v>0</v>
          </cell>
          <cell r="M1800">
            <v>2264</v>
          </cell>
        </row>
        <row r="1801">
          <cell r="K1801">
            <v>69628400</v>
          </cell>
          <cell r="L1801">
            <v>0</v>
          </cell>
          <cell r="M1801">
            <v>2224</v>
          </cell>
        </row>
        <row r="1802">
          <cell r="K1802">
            <v>10834000</v>
          </cell>
          <cell r="L1802">
            <v>0</v>
          </cell>
          <cell r="M1802">
            <v>2310</v>
          </cell>
        </row>
        <row r="1803">
          <cell r="K1803">
            <v>4566733</v>
          </cell>
          <cell r="L1803">
            <v>0</v>
          </cell>
          <cell r="M1803">
            <v>2419</v>
          </cell>
        </row>
        <row r="1804">
          <cell r="K1804">
            <v>4200000</v>
          </cell>
          <cell r="L1804">
            <v>0</v>
          </cell>
          <cell r="M1804">
            <v>2419</v>
          </cell>
        </row>
        <row r="1805">
          <cell r="K1805">
            <v>916324</v>
          </cell>
          <cell r="L1805">
            <v>0</v>
          </cell>
          <cell r="M1805">
            <v>2310</v>
          </cell>
        </row>
        <row r="1806">
          <cell r="K1806">
            <v>209784</v>
          </cell>
          <cell r="L1806">
            <v>0</v>
          </cell>
          <cell r="M1806">
            <v>2310</v>
          </cell>
        </row>
        <row r="1807">
          <cell r="K1807">
            <v>148000</v>
          </cell>
          <cell r="L1807">
            <v>0</v>
          </cell>
          <cell r="M1807">
            <v>2264</v>
          </cell>
        </row>
        <row r="1808">
          <cell r="K1808">
            <v>37787522</v>
          </cell>
          <cell r="L1808">
            <v>0</v>
          </cell>
          <cell r="M1808">
            <v>2310</v>
          </cell>
        </row>
        <row r="1809">
          <cell r="K1809">
            <v>12380000</v>
          </cell>
          <cell r="L1809">
            <v>0</v>
          </cell>
          <cell r="M1809">
            <v>2264</v>
          </cell>
        </row>
        <row r="1810">
          <cell r="K1810">
            <v>9982300</v>
          </cell>
          <cell r="L1810">
            <v>0</v>
          </cell>
          <cell r="M1810">
            <v>2264</v>
          </cell>
        </row>
        <row r="1811">
          <cell r="K1811">
            <v>850000</v>
          </cell>
          <cell r="L1811">
            <v>0</v>
          </cell>
          <cell r="M1811">
            <v>2224</v>
          </cell>
        </row>
        <row r="1812">
          <cell r="K1812">
            <v>506940</v>
          </cell>
          <cell r="L1812">
            <v>0</v>
          </cell>
          <cell r="M1812">
            <v>2264</v>
          </cell>
        </row>
        <row r="1813">
          <cell r="K1813">
            <v>27092</v>
          </cell>
          <cell r="L1813">
            <v>0</v>
          </cell>
          <cell r="M1813">
            <v>2264</v>
          </cell>
        </row>
        <row r="1814">
          <cell r="K1814">
            <v>16240867</v>
          </cell>
          <cell r="L1814">
            <v>0</v>
          </cell>
          <cell r="M1814">
            <v>2273</v>
          </cell>
        </row>
        <row r="1815">
          <cell r="K1815">
            <v>6200931</v>
          </cell>
          <cell r="L1815">
            <v>0</v>
          </cell>
          <cell r="M1815">
            <v>2429</v>
          </cell>
        </row>
        <row r="1816">
          <cell r="K1816">
            <v>4255691</v>
          </cell>
          <cell r="L1816">
            <v>0</v>
          </cell>
          <cell r="M1816">
            <v>2312</v>
          </cell>
        </row>
        <row r="1817">
          <cell r="K1817">
            <v>2557515</v>
          </cell>
          <cell r="L1817">
            <v>0</v>
          </cell>
          <cell r="M1817">
            <v>2312</v>
          </cell>
        </row>
        <row r="1818">
          <cell r="K1818">
            <v>17339271</v>
          </cell>
          <cell r="L1818">
            <v>0</v>
          </cell>
          <cell r="M1818">
            <v>2429</v>
          </cell>
        </row>
        <row r="1819">
          <cell r="K1819">
            <v>7682300</v>
          </cell>
          <cell r="L1819">
            <v>0</v>
          </cell>
          <cell r="M1819">
            <v>2429</v>
          </cell>
        </row>
        <row r="1820">
          <cell r="K1820">
            <v>3594801</v>
          </cell>
          <cell r="L1820">
            <v>0</v>
          </cell>
          <cell r="M1820">
            <v>2312</v>
          </cell>
        </row>
        <row r="1821">
          <cell r="K1821">
            <v>3422115</v>
          </cell>
          <cell r="L1821">
            <v>0</v>
          </cell>
          <cell r="M1821">
            <v>2312</v>
          </cell>
        </row>
        <row r="1822">
          <cell r="K1822">
            <v>3120000</v>
          </cell>
          <cell r="L1822">
            <v>0</v>
          </cell>
          <cell r="M1822">
            <v>2429</v>
          </cell>
        </row>
        <row r="1823">
          <cell r="K1823">
            <v>43217140</v>
          </cell>
          <cell r="L1823">
            <v>0</v>
          </cell>
          <cell r="M1823">
            <v>2263</v>
          </cell>
        </row>
        <row r="1824">
          <cell r="K1824">
            <v>41133822</v>
          </cell>
          <cell r="L1824">
            <v>0</v>
          </cell>
          <cell r="M1824">
            <v>2223</v>
          </cell>
        </row>
        <row r="1825">
          <cell r="K1825">
            <v>16157125</v>
          </cell>
          <cell r="L1825">
            <v>0</v>
          </cell>
          <cell r="M1825">
            <v>2417</v>
          </cell>
        </row>
        <row r="1826">
          <cell r="K1826">
            <v>9026849</v>
          </cell>
          <cell r="L1826">
            <v>0</v>
          </cell>
          <cell r="M1826">
            <v>2417</v>
          </cell>
        </row>
        <row r="1827">
          <cell r="K1827">
            <v>7294659</v>
          </cell>
          <cell r="L1827">
            <v>0</v>
          </cell>
          <cell r="M1827">
            <v>2263</v>
          </cell>
        </row>
        <row r="1828">
          <cell r="K1828">
            <v>5883790</v>
          </cell>
          <cell r="L1828">
            <v>0</v>
          </cell>
          <cell r="M1828">
            <v>2263</v>
          </cell>
        </row>
        <row r="1829">
          <cell r="K1829">
            <v>4896318</v>
          </cell>
          <cell r="L1829">
            <v>0</v>
          </cell>
          <cell r="M1829">
            <v>2417</v>
          </cell>
        </row>
        <row r="1830">
          <cell r="K1830">
            <v>4580295</v>
          </cell>
          <cell r="L1830">
            <v>0</v>
          </cell>
          <cell r="M1830">
            <v>2263</v>
          </cell>
        </row>
        <row r="1831">
          <cell r="K1831">
            <v>4324661</v>
          </cell>
          <cell r="L1831">
            <v>0</v>
          </cell>
          <cell r="M1831">
            <v>2314</v>
          </cell>
        </row>
        <row r="1832">
          <cell r="K1832">
            <v>4294500</v>
          </cell>
          <cell r="L1832">
            <v>0</v>
          </cell>
          <cell r="M1832">
            <v>2417</v>
          </cell>
        </row>
        <row r="1833">
          <cell r="K1833">
            <v>4248332</v>
          </cell>
          <cell r="L1833">
            <v>0</v>
          </cell>
          <cell r="M1833">
            <v>2314</v>
          </cell>
        </row>
        <row r="1834">
          <cell r="K1834">
            <v>3942498</v>
          </cell>
          <cell r="L1834">
            <v>0</v>
          </cell>
          <cell r="M1834">
            <v>2314</v>
          </cell>
        </row>
        <row r="1835">
          <cell r="K1835">
            <v>3478475</v>
          </cell>
          <cell r="L1835">
            <v>0</v>
          </cell>
          <cell r="M1835">
            <v>2314</v>
          </cell>
        </row>
        <row r="1836">
          <cell r="K1836">
            <v>2886000</v>
          </cell>
          <cell r="L1836">
            <v>0</v>
          </cell>
          <cell r="M1836">
            <v>2314</v>
          </cell>
        </row>
        <row r="1837">
          <cell r="K1837">
            <v>1316411</v>
          </cell>
          <cell r="L1837">
            <v>0</v>
          </cell>
          <cell r="M1837">
            <v>2263</v>
          </cell>
        </row>
        <row r="1838">
          <cell r="K1838">
            <v>1305384</v>
          </cell>
          <cell r="L1838">
            <v>0</v>
          </cell>
          <cell r="M1838">
            <v>2314</v>
          </cell>
        </row>
        <row r="1839">
          <cell r="K1839">
            <v>951000</v>
          </cell>
          <cell r="L1839">
            <v>0</v>
          </cell>
          <cell r="M1839">
            <v>2263</v>
          </cell>
        </row>
        <row r="1840">
          <cell r="K1840">
            <v>408000</v>
          </cell>
          <cell r="L1840">
            <v>0</v>
          </cell>
          <cell r="M1840">
            <v>2529</v>
          </cell>
        </row>
        <row r="1841">
          <cell r="K1841">
            <v>205459</v>
          </cell>
          <cell r="L1841">
            <v>0</v>
          </cell>
          <cell r="M1841">
            <v>2263</v>
          </cell>
        </row>
        <row r="1842">
          <cell r="K1842">
            <v>104000</v>
          </cell>
          <cell r="L1842">
            <v>0</v>
          </cell>
          <cell r="M1842">
            <v>2263</v>
          </cell>
        </row>
        <row r="1843">
          <cell r="K1843">
            <v>10000</v>
          </cell>
          <cell r="L1843">
            <v>0</v>
          </cell>
          <cell r="M1843">
            <v>2263</v>
          </cell>
        </row>
        <row r="1844">
          <cell r="K1844">
            <v>568047613</v>
          </cell>
          <cell r="L1844">
            <v>0</v>
          </cell>
          <cell r="M1844">
            <v>2263</v>
          </cell>
        </row>
        <row r="1845">
          <cell r="K1845">
            <v>36603657</v>
          </cell>
          <cell r="L1845">
            <v>0</v>
          </cell>
          <cell r="M1845">
            <v>2223</v>
          </cell>
        </row>
        <row r="1846">
          <cell r="K1846">
            <v>24946036</v>
          </cell>
          <cell r="L1846">
            <v>0</v>
          </cell>
          <cell r="M1846">
            <v>2263</v>
          </cell>
        </row>
        <row r="1847">
          <cell r="K1847">
            <v>5696335</v>
          </cell>
          <cell r="L1847">
            <v>0</v>
          </cell>
          <cell r="M1847">
            <v>2314</v>
          </cell>
        </row>
        <row r="1848">
          <cell r="K1848">
            <v>3764236</v>
          </cell>
          <cell r="L1848">
            <v>0</v>
          </cell>
          <cell r="M1848">
            <v>2263</v>
          </cell>
        </row>
        <row r="1849">
          <cell r="K1849">
            <v>750000</v>
          </cell>
          <cell r="L1849">
            <v>0</v>
          </cell>
          <cell r="M1849">
            <v>2417</v>
          </cell>
        </row>
        <row r="1850">
          <cell r="K1850">
            <v>396222</v>
          </cell>
          <cell r="L1850">
            <v>0</v>
          </cell>
          <cell r="M1850">
            <v>2314</v>
          </cell>
        </row>
        <row r="1851">
          <cell r="K1851">
            <v>176000</v>
          </cell>
          <cell r="L1851">
            <v>0</v>
          </cell>
          <cell r="M1851">
            <v>2263</v>
          </cell>
        </row>
        <row r="1852">
          <cell r="K1852">
            <v>157000</v>
          </cell>
          <cell r="L1852">
            <v>0</v>
          </cell>
          <cell r="M1852">
            <v>2263</v>
          </cell>
        </row>
        <row r="1853">
          <cell r="K1853">
            <v>128251</v>
          </cell>
          <cell r="L1853">
            <v>0</v>
          </cell>
          <cell r="M1853">
            <v>2314</v>
          </cell>
        </row>
        <row r="1854">
          <cell r="K1854">
            <v>34113</v>
          </cell>
          <cell r="L1854">
            <v>0</v>
          </cell>
          <cell r="M1854">
            <v>2263</v>
          </cell>
        </row>
        <row r="1855">
          <cell r="K1855">
            <v>14583</v>
          </cell>
          <cell r="L1855">
            <v>0</v>
          </cell>
          <cell r="M1855">
            <v>2314</v>
          </cell>
        </row>
        <row r="1856">
          <cell r="K1856">
            <v>25983677</v>
          </cell>
          <cell r="L1856">
            <v>0</v>
          </cell>
          <cell r="M1856">
            <v>2412</v>
          </cell>
        </row>
        <row r="1857">
          <cell r="K1857">
            <v>18986802</v>
          </cell>
          <cell r="L1857">
            <v>0</v>
          </cell>
          <cell r="M1857">
            <v>2412</v>
          </cell>
        </row>
        <row r="1858">
          <cell r="K1858">
            <v>12499000</v>
          </cell>
          <cell r="L1858">
            <v>0</v>
          </cell>
          <cell r="M1858">
            <v>2412</v>
          </cell>
        </row>
        <row r="1859">
          <cell r="K1859">
            <v>10959000</v>
          </cell>
          <cell r="L1859">
            <v>0</v>
          </cell>
          <cell r="M1859">
            <v>2529</v>
          </cell>
        </row>
        <row r="1860">
          <cell r="K1860">
            <v>7195880</v>
          </cell>
          <cell r="L1860">
            <v>0</v>
          </cell>
          <cell r="M1860">
            <v>2412</v>
          </cell>
        </row>
        <row r="1861">
          <cell r="K1861">
            <v>3228714</v>
          </cell>
          <cell r="L1861">
            <v>0</v>
          </cell>
          <cell r="M1861">
            <v>2316</v>
          </cell>
        </row>
        <row r="1862">
          <cell r="K1862">
            <v>3092000</v>
          </cell>
          <cell r="L1862">
            <v>0</v>
          </cell>
          <cell r="M1862">
            <v>2279</v>
          </cell>
        </row>
        <row r="1863">
          <cell r="K1863">
            <v>2763000</v>
          </cell>
          <cell r="L1863">
            <v>0</v>
          </cell>
          <cell r="M1863">
            <v>2316</v>
          </cell>
        </row>
        <row r="1864">
          <cell r="K1864">
            <v>2472000</v>
          </cell>
          <cell r="L1864">
            <v>0</v>
          </cell>
          <cell r="M1864">
            <v>2279</v>
          </cell>
        </row>
        <row r="1865">
          <cell r="K1865">
            <v>998000</v>
          </cell>
          <cell r="L1865">
            <v>0</v>
          </cell>
          <cell r="M1865">
            <v>2316</v>
          </cell>
        </row>
        <row r="1866">
          <cell r="K1866">
            <v>680000</v>
          </cell>
          <cell r="L1866">
            <v>0</v>
          </cell>
          <cell r="M1866">
            <v>2279</v>
          </cell>
        </row>
        <row r="1867">
          <cell r="K1867">
            <v>69000</v>
          </cell>
          <cell r="L1867">
            <v>0</v>
          </cell>
          <cell r="M1867">
            <v>2316</v>
          </cell>
        </row>
        <row r="1868">
          <cell r="K1868">
            <v>122360945</v>
          </cell>
          <cell r="L1868">
            <v>0</v>
          </cell>
          <cell r="M1868">
            <v>2316</v>
          </cell>
        </row>
        <row r="1869">
          <cell r="K1869">
            <v>398856711</v>
          </cell>
          <cell r="L1869">
            <v>0</v>
          </cell>
          <cell r="M1869">
            <v>2316</v>
          </cell>
        </row>
        <row r="1870">
          <cell r="K1870">
            <v>8922274</v>
          </cell>
          <cell r="L1870">
            <v>0</v>
          </cell>
          <cell r="M1870">
            <v>2429</v>
          </cell>
        </row>
        <row r="1871">
          <cell r="K1871">
            <v>296276404</v>
          </cell>
          <cell r="L1871">
            <v>0</v>
          </cell>
          <cell r="M1871">
            <v>2318</v>
          </cell>
        </row>
        <row r="1872">
          <cell r="K1872">
            <v>29711500</v>
          </cell>
          <cell r="L1872">
            <v>0</v>
          </cell>
          <cell r="M1872">
            <v>2318</v>
          </cell>
        </row>
        <row r="1873">
          <cell r="K1873">
            <v>26420500</v>
          </cell>
          <cell r="L1873">
            <v>0</v>
          </cell>
          <cell r="M1873">
            <v>2429</v>
          </cell>
        </row>
        <row r="1874">
          <cell r="K1874">
            <v>410000</v>
          </cell>
          <cell r="L1874">
            <v>0</v>
          </cell>
          <cell r="M1874">
            <v>2429</v>
          </cell>
        </row>
        <row r="1875">
          <cell r="K1875">
            <v>160000</v>
          </cell>
          <cell r="L1875">
            <v>0</v>
          </cell>
          <cell r="M1875">
            <v>2429</v>
          </cell>
        </row>
        <row r="1876">
          <cell r="K1876">
            <v>60000</v>
          </cell>
          <cell r="L1876">
            <v>0</v>
          </cell>
          <cell r="M1876">
            <v>2318</v>
          </cell>
        </row>
        <row r="1877">
          <cell r="K1877">
            <v>50000000</v>
          </cell>
          <cell r="L1877">
            <v>0</v>
          </cell>
          <cell r="M1877">
            <v>2417</v>
          </cell>
        </row>
        <row r="1878">
          <cell r="K1878">
            <v>25972000</v>
          </cell>
          <cell r="L1878">
            <v>0</v>
          </cell>
          <cell r="M1878">
            <v>2330</v>
          </cell>
        </row>
        <row r="1879">
          <cell r="K1879">
            <v>3040000</v>
          </cell>
          <cell r="L1879">
            <v>0</v>
          </cell>
          <cell r="M1879">
            <v>2279</v>
          </cell>
        </row>
        <row r="1880">
          <cell r="K1880">
            <v>2547120</v>
          </cell>
          <cell r="L1880">
            <v>0</v>
          </cell>
          <cell r="M1880">
            <v>2417</v>
          </cell>
        </row>
        <row r="1881">
          <cell r="K1881">
            <v>1620000</v>
          </cell>
          <cell r="L1881">
            <v>0</v>
          </cell>
          <cell r="M1881">
            <v>2417</v>
          </cell>
        </row>
        <row r="1882">
          <cell r="K1882">
            <v>1190000</v>
          </cell>
          <cell r="L1882">
            <v>0</v>
          </cell>
          <cell r="M1882">
            <v>2330</v>
          </cell>
        </row>
        <row r="1883">
          <cell r="K1883">
            <v>6926400</v>
          </cell>
          <cell r="L1883">
            <v>0</v>
          </cell>
          <cell r="M1883">
            <v>2279</v>
          </cell>
        </row>
        <row r="1884">
          <cell r="K1884">
            <v>940000</v>
          </cell>
          <cell r="L1884">
            <v>0</v>
          </cell>
          <cell r="M1884">
            <v>2223</v>
          </cell>
        </row>
        <row r="1885">
          <cell r="K1885">
            <v>14000000</v>
          </cell>
          <cell r="L1885">
            <v>0</v>
          </cell>
          <cell r="M1885">
            <v>2279</v>
          </cell>
        </row>
        <row r="1886">
          <cell r="K1886">
            <v>6303858</v>
          </cell>
          <cell r="L1886">
            <v>0</v>
          </cell>
          <cell r="M1886">
            <v>2412</v>
          </cell>
        </row>
        <row r="1887">
          <cell r="K1887">
            <v>3600000</v>
          </cell>
          <cell r="L1887">
            <v>0</v>
          </cell>
          <cell r="M1887">
            <v>2319</v>
          </cell>
        </row>
        <row r="1888">
          <cell r="K1888">
            <v>780000</v>
          </cell>
          <cell r="L1888">
            <v>0</v>
          </cell>
          <cell r="M1888">
            <v>2412</v>
          </cell>
        </row>
        <row r="1889">
          <cell r="K1889">
            <v>637630</v>
          </cell>
          <cell r="L1889">
            <v>0</v>
          </cell>
          <cell r="M1889">
            <v>2412</v>
          </cell>
        </row>
        <row r="1890">
          <cell r="K1890">
            <v>194496</v>
          </cell>
          <cell r="L1890">
            <v>0</v>
          </cell>
          <cell r="M1890">
            <v>2330</v>
          </cell>
        </row>
        <row r="1891">
          <cell r="K1891">
            <v>458213476</v>
          </cell>
          <cell r="L1891">
            <v>0</v>
          </cell>
          <cell r="M1891">
            <v>2279</v>
          </cell>
        </row>
        <row r="1892">
          <cell r="K1892">
            <v>1000000</v>
          </cell>
          <cell r="L1892">
            <v>0</v>
          </cell>
          <cell r="M1892">
            <v>2429</v>
          </cell>
        </row>
        <row r="1893">
          <cell r="K1893">
            <v>805000</v>
          </cell>
          <cell r="L1893">
            <v>0</v>
          </cell>
          <cell r="M1893">
            <v>2429</v>
          </cell>
        </row>
        <row r="1894">
          <cell r="K1894">
            <v>200000</v>
          </cell>
          <cell r="L1894">
            <v>0</v>
          </cell>
          <cell r="M1894">
            <v>2330</v>
          </cell>
        </row>
        <row r="1895">
          <cell r="K1895">
            <v>70000</v>
          </cell>
          <cell r="L1895">
            <v>0</v>
          </cell>
          <cell r="M1895">
            <v>2511</v>
          </cell>
        </row>
        <row r="1896">
          <cell r="K1896">
            <v>35267768</v>
          </cell>
          <cell r="L1896">
            <v>0</v>
          </cell>
          <cell r="M1896">
            <v>2310</v>
          </cell>
        </row>
        <row r="1897">
          <cell r="K1897">
            <v>8912380</v>
          </cell>
          <cell r="L1897">
            <v>0</v>
          </cell>
          <cell r="M1897">
            <v>2310</v>
          </cell>
        </row>
        <row r="1898">
          <cell r="K1898">
            <v>8400000</v>
          </cell>
          <cell r="L1898">
            <v>0</v>
          </cell>
          <cell r="M1898">
            <v>2419</v>
          </cell>
        </row>
        <row r="1899">
          <cell r="K1899">
            <v>2100000</v>
          </cell>
          <cell r="L1899">
            <v>0</v>
          </cell>
          <cell r="M1899">
            <v>2419</v>
          </cell>
        </row>
        <row r="1900">
          <cell r="K1900">
            <v>340636</v>
          </cell>
          <cell r="L1900">
            <v>0</v>
          </cell>
          <cell r="M1900">
            <v>2419</v>
          </cell>
        </row>
        <row r="1901">
          <cell r="K1901">
            <v>46970000</v>
          </cell>
          <cell r="L1901">
            <v>0</v>
          </cell>
          <cell r="M1901">
            <v>2416</v>
          </cell>
        </row>
        <row r="1902">
          <cell r="K1902">
            <v>13564992</v>
          </cell>
          <cell r="L1902">
            <v>0</v>
          </cell>
          <cell r="M1902">
            <v>2312</v>
          </cell>
        </row>
        <row r="1903">
          <cell r="K1903">
            <v>16617122</v>
          </cell>
          <cell r="L1903">
            <v>0</v>
          </cell>
          <cell r="M1903">
            <v>2273</v>
          </cell>
        </row>
        <row r="1904">
          <cell r="K1904">
            <v>73426012</v>
          </cell>
          <cell r="L1904">
            <v>0</v>
          </cell>
          <cell r="M1904">
            <v>2330</v>
          </cell>
        </row>
        <row r="1905">
          <cell r="K1905">
            <v>1845882</v>
          </cell>
          <cell r="L1905">
            <v>0</v>
          </cell>
          <cell r="M1905">
            <v>2273</v>
          </cell>
        </row>
        <row r="1906">
          <cell r="K1906">
            <v>1050000</v>
          </cell>
          <cell r="L1906">
            <v>0</v>
          </cell>
          <cell r="M1906">
            <v>2318</v>
          </cell>
        </row>
        <row r="1907">
          <cell r="K1907">
            <v>54126514</v>
          </cell>
          <cell r="L1907">
            <v>0</v>
          </cell>
          <cell r="M1907">
            <v>2413</v>
          </cell>
        </row>
        <row r="1908">
          <cell r="K1908">
            <v>37514876</v>
          </cell>
          <cell r="L1908">
            <v>0</v>
          </cell>
          <cell r="M1908">
            <v>2262</v>
          </cell>
        </row>
        <row r="1909">
          <cell r="K1909">
            <v>3708785</v>
          </cell>
          <cell r="L1909">
            <v>0</v>
          </cell>
          <cell r="M1909">
            <v>2313</v>
          </cell>
        </row>
        <row r="1910">
          <cell r="K1910">
            <v>3147446</v>
          </cell>
          <cell r="L1910">
            <v>0</v>
          </cell>
          <cell r="M1910">
            <v>2413</v>
          </cell>
        </row>
        <row r="1911">
          <cell r="K1911">
            <v>3017023</v>
          </cell>
          <cell r="L1911">
            <v>0</v>
          </cell>
          <cell r="M1911">
            <v>2313</v>
          </cell>
        </row>
        <row r="1912">
          <cell r="K1912">
            <v>2108738</v>
          </cell>
          <cell r="L1912">
            <v>0</v>
          </cell>
          <cell r="M1912">
            <v>2262</v>
          </cell>
        </row>
        <row r="1913">
          <cell r="K1913">
            <v>1997637</v>
          </cell>
          <cell r="L1913">
            <v>0</v>
          </cell>
          <cell r="M1913">
            <v>2222</v>
          </cell>
        </row>
        <row r="1914">
          <cell r="K1914">
            <v>1766601</v>
          </cell>
          <cell r="L1914">
            <v>0</v>
          </cell>
          <cell r="M1914">
            <v>2413</v>
          </cell>
        </row>
        <row r="1915">
          <cell r="K1915">
            <v>469485</v>
          </cell>
          <cell r="L1915">
            <v>0</v>
          </cell>
          <cell r="M1915">
            <v>2313</v>
          </cell>
        </row>
        <row r="1916">
          <cell r="K1916">
            <v>323719</v>
          </cell>
          <cell r="L1916">
            <v>0</v>
          </cell>
          <cell r="M1916">
            <v>2313</v>
          </cell>
        </row>
        <row r="1917">
          <cell r="K1917">
            <v>171641</v>
          </cell>
          <cell r="L1917">
            <v>0</v>
          </cell>
          <cell r="M1917">
            <v>2262</v>
          </cell>
        </row>
        <row r="1918">
          <cell r="K1918">
            <v>138337</v>
          </cell>
          <cell r="L1918">
            <v>0</v>
          </cell>
          <cell r="M1918">
            <v>2413</v>
          </cell>
        </row>
        <row r="1919">
          <cell r="K1919">
            <v>134041</v>
          </cell>
          <cell r="L1919">
            <v>0</v>
          </cell>
          <cell r="M1919">
            <v>2262</v>
          </cell>
        </row>
        <row r="1920">
          <cell r="K1920">
            <v>87437</v>
          </cell>
          <cell r="L1920">
            <v>0</v>
          </cell>
          <cell r="M1920">
            <v>2262</v>
          </cell>
        </row>
        <row r="1921">
          <cell r="K1921">
            <v>63468</v>
          </cell>
          <cell r="L1921">
            <v>0</v>
          </cell>
          <cell r="M1921">
            <v>2513</v>
          </cell>
        </row>
        <row r="1922">
          <cell r="K1922">
            <v>39140</v>
          </cell>
          <cell r="L1922">
            <v>0</v>
          </cell>
          <cell r="M1922">
            <v>2313</v>
          </cell>
        </row>
        <row r="1923">
          <cell r="K1923">
            <v>25725</v>
          </cell>
          <cell r="L1923">
            <v>0</v>
          </cell>
          <cell r="M1923">
            <v>2313</v>
          </cell>
        </row>
        <row r="1924">
          <cell r="K1924">
            <v>85158804</v>
          </cell>
          <cell r="L1924">
            <v>0</v>
          </cell>
          <cell r="M1924">
            <v>2313</v>
          </cell>
        </row>
        <row r="1925">
          <cell r="K1925">
            <v>23357727</v>
          </cell>
          <cell r="L1925">
            <v>0</v>
          </cell>
          <cell r="M1925">
            <v>2313</v>
          </cell>
        </row>
        <row r="1926">
          <cell r="K1926">
            <v>689604898</v>
          </cell>
          <cell r="L1926">
            <v>0</v>
          </cell>
          <cell r="M1926">
            <v>2262</v>
          </cell>
        </row>
        <row r="1927">
          <cell r="K1927">
            <v>66397555</v>
          </cell>
          <cell r="L1927">
            <v>0</v>
          </cell>
          <cell r="M1927">
            <v>2262</v>
          </cell>
        </row>
        <row r="1928">
          <cell r="K1928">
            <v>9695534</v>
          </cell>
          <cell r="L1928">
            <v>0</v>
          </cell>
          <cell r="M1928">
            <v>2313</v>
          </cell>
        </row>
        <row r="1929">
          <cell r="K1929">
            <v>9396776</v>
          </cell>
          <cell r="L1929">
            <v>0</v>
          </cell>
          <cell r="M1929">
            <v>2313</v>
          </cell>
        </row>
        <row r="1930">
          <cell r="K1930">
            <v>6808098</v>
          </cell>
          <cell r="L1930">
            <v>0</v>
          </cell>
          <cell r="M1930">
            <v>2262</v>
          </cell>
        </row>
        <row r="1931">
          <cell r="K1931">
            <v>3909865</v>
          </cell>
          <cell r="L1931">
            <v>0</v>
          </cell>
          <cell r="M1931">
            <v>2262</v>
          </cell>
        </row>
        <row r="1932">
          <cell r="K1932">
            <v>330000</v>
          </cell>
          <cell r="L1932">
            <v>0</v>
          </cell>
          <cell r="M1932">
            <v>2222</v>
          </cell>
        </row>
        <row r="1933">
          <cell r="K1933">
            <v>41246</v>
          </cell>
          <cell r="L1933">
            <v>0</v>
          </cell>
          <cell r="M1933">
            <v>2262</v>
          </cell>
        </row>
        <row r="1934">
          <cell r="K1934">
            <v>102908665</v>
          </cell>
          <cell r="L1934">
            <v>0</v>
          </cell>
          <cell r="M1934">
            <v>2262</v>
          </cell>
        </row>
        <row r="1935">
          <cell r="K1935">
            <v>18822000</v>
          </cell>
          <cell r="L1935">
            <v>0</v>
          </cell>
          <cell r="M1935">
            <v>2222</v>
          </cell>
        </row>
        <row r="1936">
          <cell r="K1936">
            <v>18577665</v>
          </cell>
          <cell r="L1936">
            <v>0</v>
          </cell>
          <cell r="M1936">
            <v>2313</v>
          </cell>
        </row>
        <row r="1937">
          <cell r="K1937">
            <v>3611044</v>
          </cell>
          <cell r="L1937">
            <v>0</v>
          </cell>
          <cell r="M1937">
            <v>2262</v>
          </cell>
        </row>
        <row r="1938">
          <cell r="K1938">
            <v>299501</v>
          </cell>
          <cell r="L1938">
            <v>0</v>
          </cell>
          <cell r="M1938">
            <v>2262</v>
          </cell>
        </row>
        <row r="1939">
          <cell r="K1939">
            <v>41692</v>
          </cell>
          <cell r="L1939">
            <v>0</v>
          </cell>
          <cell r="M1939">
            <v>2262</v>
          </cell>
        </row>
        <row r="1940">
          <cell r="K1940">
            <v>63594261</v>
          </cell>
          <cell r="L1940">
            <v>0</v>
          </cell>
          <cell r="M1940">
            <v>2413</v>
          </cell>
        </row>
        <row r="1941">
          <cell r="K1941">
            <v>19330822</v>
          </cell>
          <cell r="L1941">
            <v>0</v>
          </cell>
          <cell r="M1941">
            <v>2413</v>
          </cell>
        </row>
        <row r="1942">
          <cell r="K1942">
            <v>9288463</v>
          </cell>
          <cell r="L1942">
            <v>0</v>
          </cell>
          <cell r="M1942">
            <v>2313</v>
          </cell>
        </row>
        <row r="1943">
          <cell r="K1943">
            <v>2031532</v>
          </cell>
          <cell r="L1943">
            <v>0</v>
          </cell>
          <cell r="M1943">
            <v>2313</v>
          </cell>
        </row>
        <row r="1944">
          <cell r="K1944">
            <v>16516</v>
          </cell>
          <cell r="L1944">
            <v>0</v>
          </cell>
          <cell r="M1944">
            <v>2313</v>
          </cell>
        </row>
        <row r="1945">
          <cell r="K1945">
            <v>24872808</v>
          </cell>
          <cell r="L1945">
            <v>0</v>
          </cell>
          <cell r="M1945">
            <v>2413</v>
          </cell>
        </row>
        <row r="1946">
          <cell r="K1946">
            <v>18808848</v>
          </cell>
          <cell r="L1946">
            <v>0</v>
          </cell>
          <cell r="M1946">
            <v>2413</v>
          </cell>
        </row>
        <row r="1947">
          <cell r="K1947">
            <v>16321089</v>
          </cell>
          <cell r="L1947">
            <v>0</v>
          </cell>
          <cell r="M1947">
            <v>2413</v>
          </cell>
        </row>
        <row r="1948">
          <cell r="K1948">
            <v>14593887</v>
          </cell>
          <cell r="L1948">
            <v>0</v>
          </cell>
          <cell r="M1948">
            <v>2313</v>
          </cell>
        </row>
        <row r="1949">
          <cell r="K1949">
            <v>10923017</v>
          </cell>
          <cell r="L1949">
            <v>0</v>
          </cell>
          <cell r="M1949">
            <v>2313</v>
          </cell>
        </row>
        <row r="1950">
          <cell r="K1950">
            <v>8092217</v>
          </cell>
          <cell r="L1950">
            <v>0</v>
          </cell>
          <cell r="M1950">
            <v>2262</v>
          </cell>
        </row>
        <row r="1951">
          <cell r="K1951">
            <v>6999376</v>
          </cell>
          <cell r="L1951">
            <v>0</v>
          </cell>
          <cell r="M1951">
            <v>2413</v>
          </cell>
        </row>
        <row r="1952">
          <cell r="K1952">
            <v>5248327</v>
          </cell>
          <cell r="L1952">
            <v>0</v>
          </cell>
          <cell r="M1952">
            <v>2262</v>
          </cell>
        </row>
        <row r="1953">
          <cell r="K1953">
            <v>4632043</v>
          </cell>
          <cell r="L1953">
            <v>0</v>
          </cell>
          <cell r="M1953">
            <v>2513</v>
          </cell>
        </row>
        <row r="1954">
          <cell r="K1954">
            <v>3548186</v>
          </cell>
          <cell r="L1954">
            <v>0</v>
          </cell>
          <cell r="M1954">
            <v>2313</v>
          </cell>
        </row>
        <row r="1955">
          <cell r="K1955">
            <v>3491608</v>
          </cell>
          <cell r="L1955">
            <v>0</v>
          </cell>
          <cell r="M1955">
            <v>2222</v>
          </cell>
        </row>
        <row r="1956">
          <cell r="K1956">
            <v>2729471</v>
          </cell>
          <cell r="L1956">
            <v>0</v>
          </cell>
          <cell r="M1956">
            <v>2313</v>
          </cell>
        </row>
        <row r="1957">
          <cell r="K1957">
            <v>2171268</v>
          </cell>
          <cell r="L1957">
            <v>0</v>
          </cell>
          <cell r="M1957">
            <v>2262</v>
          </cell>
        </row>
        <row r="1958">
          <cell r="K1958">
            <v>1897899</v>
          </cell>
          <cell r="L1958">
            <v>0</v>
          </cell>
          <cell r="M1958">
            <v>2313</v>
          </cell>
        </row>
        <row r="1959">
          <cell r="K1959">
            <v>1618927</v>
          </cell>
          <cell r="L1959">
            <v>0</v>
          </cell>
          <cell r="M1959">
            <v>2313</v>
          </cell>
        </row>
        <row r="1960">
          <cell r="K1960">
            <v>833333</v>
          </cell>
          <cell r="L1960">
            <v>0</v>
          </cell>
          <cell r="M1960">
            <v>2262</v>
          </cell>
        </row>
        <row r="1961">
          <cell r="K1961">
            <v>536517</v>
          </cell>
          <cell r="L1961">
            <v>0</v>
          </cell>
          <cell r="M1961">
            <v>2262</v>
          </cell>
        </row>
        <row r="1962">
          <cell r="K1962">
            <v>43440772</v>
          </cell>
          <cell r="L1962">
            <v>0</v>
          </cell>
          <cell r="M1962">
            <v>2413</v>
          </cell>
        </row>
        <row r="1963">
          <cell r="K1963">
            <v>2889150</v>
          </cell>
          <cell r="L1963">
            <v>0</v>
          </cell>
          <cell r="M1963">
            <v>2413</v>
          </cell>
        </row>
        <row r="1964">
          <cell r="K1964">
            <v>417030946</v>
          </cell>
          <cell r="L1964">
            <v>0</v>
          </cell>
          <cell r="M1964">
            <v>2601</v>
          </cell>
        </row>
        <row r="1965">
          <cell r="K1965">
            <v>20910000</v>
          </cell>
          <cell r="L1965">
            <v>0</v>
          </cell>
          <cell r="M1965">
            <v>2603</v>
          </cell>
        </row>
        <row r="1966">
          <cell r="K1966">
            <v>201205479</v>
          </cell>
          <cell r="L1966">
            <v>0</v>
          </cell>
          <cell r="M1966">
            <v>2600</v>
          </cell>
        </row>
        <row r="1967">
          <cell r="K1967">
            <v>807056160</v>
          </cell>
          <cell r="L1967">
            <v>0</v>
          </cell>
          <cell r="M1967">
            <v>2511</v>
          </cell>
        </row>
        <row r="1968">
          <cell r="K1968">
            <v>4278846</v>
          </cell>
          <cell r="L1968">
            <v>0</v>
          </cell>
          <cell r="M1968">
            <v>2330</v>
          </cell>
        </row>
        <row r="1969">
          <cell r="K1969">
            <v>14836000</v>
          </cell>
          <cell r="L1969">
            <v>0</v>
          </cell>
          <cell r="M1969">
            <v>2510</v>
          </cell>
        </row>
        <row r="1970">
          <cell r="K1970">
            <v>50000000</v>
          </cell>
          <cell r="L1970">
            <v>0</v>
          </cell>
          <cell r="M1970">
            <v>2510</v>
          </cell>
        </row>
        <row r="1971">
          <cell r="K1971">
            <v>6663500</v>
          </cell>
          <cell r="L1971">
            <v>0</v>
          </cell>
          <cell r="M1971">
            <v>2510</v>
          </cell>
        </row>
        <row r="1972">
          <cell r="K1972">
            <v>2730000</v>
          </cell>
          <cell r="L1972">
            <v>0</v>
          </cell>
          <cell r="M1972">
            <v>2529</v>
          </cell>
        </row>
        <row r="1973">
          <cell r="K1973">
            <v>500000000</v>
          </cell>
          <cell r="L1973">
            <v>0</v>
          </cell>
          <cell r="M1973">
            <v>2512</v>
          </cell>
        </row>
        <row r="1974">
          <cell r="K1974">
            <v>22500</v>
          </cell>
          <cell r="L1974">
            <v>0</v>
          </cell>
          <cell r="M1974">
            <v>2529</v>
          </cell>
        </row>
        <row r="1975">
          <cell r="K1975">
            <v>204782274</v>
          </cell>
          <cell r="L1975">
            <v>0</v>
          </cell>
          <cell r="M1975">
            <v>2414</v>
          </cell>
        </row>
        <row r="1976">
          <cell r="K1976">
            <v>23588000</v>
          </cell>
          <cell r="L1976">
            <v>0</v>
          </cell>
          <cell r="M1976">
            <v>2414</v>
          </cell>
        </row>
        <row r="1977">
          <cell r="K1977">
            <v>8500000</v>
          </cell>
          <cell r="L1977">
            <v>0</v>
          </cell>
          <cell r="M1977">
            <v>2414</v>
          </cell>
        </row>
        <row r="1978">
          <cell r="K1978">
            <v>17747368</v>
          </cell>
          <cell r="L1978">
            <v>0</v>
          </cell>
          <cell r="M1978">
            <v>2414</v>
          </cell>
        </row>
        <row r="1979">
          <cell r="K1979">
            <v>4000000</v>
          </cell>
          <cell r="L1979">
            <v>0</v>
          </cell>
          <cell r="M1979">
            <v>2414</v>
          </cell>
        </row>
        <row r="1980">
          <cell r="K1980">
            <v>40666668</v>
          </cell>
          <cell r="L1980">
            <v>0</v>
          </cell>
          <cell r="M1980">
            <v>2414</v>
          </cell>
        </row>
        <row r="1981">
          <cell r="K1981">
            <v>84618561</v>
          </cell>
          <cell r="L1981">
            <v>0</v>
          </cell>
          <cell r="M1981">
            <v>2410</v>
          </cell>
        </row>
        <row r="1982">
          <cell r="K1982">
            <v>43575000</v>
          </cell>
          <cell r="L1982">
            <v>0</v>
          </cell>
          <cell r="M1982">
            <v>2416</v>
          </cell>
        </row>
        <row r="1983">
          <cell r="K1983">
            <v>14150000</v>
          </cell>
          <cell r="L1983">
            <v>0</v>
          </cell>
          <cell r="M1983">
            <v>2416</v>
          </cell>
        </row>
        <row r="1984">
          <cell r="K1984">
            <v>9250000</v>
          </cell>
          <cell r="L1984">
            <v>0</v>
          </cell>
          <cell r="M1984">
            <v>2279</v>
          </cell>
        </row>
        <row r="1985">
          <cell r="K1985">
            <v>3303000</v>
          </cell>
          <cell r="L1985">
            <v>0</v>
          </cell>
          <cell r="M1985">
            <v>2330</v>
          </cell>
        </row>
        <row r="1986">
          <cell r="K1986">
            <v>1600000</v>
          </cell>
          <cell r="L1986">
            <v>0</v>
          </cell>
          <cell r="M1986">
            <v>2330</v>
          </cell>
        </row>
        <row r="1987">
          <cell r="K1987">
            <v>1025000</v>
          </cell>
          <cell r="L1987">
            <v>0</v>
          </cell>
          <cell r="M1987">
            <v>2529</v>
          </cell>
        </row>
        <row r="1988">
          <cell r="K1988">
            <v>500000</v>
          </cell>
          <cell r="L1988">
            <v>0</v>
          </cell>
          <cell r="M1988">
            <v>2416</v>
          </cell>
        </row>
        <row r="1989">
          <cell r="K1989">
            <v>21443931</v>
          </cell>
          <cell r="L1989">
            <v>0</v>
          </cell>
          <cell r="M1989">
            <v>2409</v>
          </cell>
        </row>
        <row r="1990">
          <cell r="K1990">
            <v>19706456</v>
          </cell>
          <cell r="L1990">
            <v>0</v>
          </cell>
          <cell r="M1990">
            <v>2319</v>
          </cell>
        </row>
        <row r="1991">
          <cell r="K1991">
            <v>14627481</v>
          </cell>
          <cell r="L1991">
            <v>0</v>
          </cell>
          <cell r="M1991">
            <v>2234</v>
          </cell>
        </row>
        <row r="1992">
          <cell r="K1992">
            <v>13394129</v>
          </cell>
          <cell r="L1992">
            <v>0</v>
          </cell>
          <cell r="M1992">
            <v>2319</v>
          </cell>
        </row>
        <row r="1993">
          <cell r="K1993">
            <v>7221403</v>
          </cell>
          <cell r="L1993">
            <v>0</v>
          </cell>
          <cell r="M1993">
            <v>2409</v>
          </cell>
        </row>
        <row r="1994">
          <cell r="K1994">
            <v>6742868</v>
          </cell>
          <cell r="L1994">
            <v>0</v>
          </cell>
          <cell r="M1994">
            <v>2409</v>
          </cell>
        </row>
        <row r="1995">
          <cell r="K1995">
            <v>5699550</v>
          </cell>
          <cell r="L1995">
            <v>0</v>
          </cell>
          <cell r="M1995">
            <v>2319</v>
          </cell>
        </row>
        <row r="1996">
          <cell r="K1996">
            <v>5010671</v>
          </cell>
          <cell r="L1996">
            <v>0</v>
          </cell>
          <cell r="M1996">
            <v>2319</v>
          </cell>
        </row>
        <row r="1997">
          <cell r="K1997">
            <v>3655981</v>
          </cell>
          <cell r="L1997">
            <v>0</v>
          </cell>
          <cell r="M1997">
            <v>2274</v>
          </cell>
        </row>
        <row r="1998">
          <cell r="K1998">
            <v>2939833</v>
          </cell>
          <cell r="L1998">
            <v>0</v>
          </cell>
          <cell r="M1998">
            <v>2409</v>
          </cell>
        </row>
        <row r="1999">
          <cell r="K1999">
            <v>2374509</v>
          </cell>
          <cell r="L1999">
            <v>0</v>
          </cell>
          <cell r="M1999">
            <v>2509</v>
          </cell>
        </row>
        <row r="2000">
          <cell r="K2000">
            <v>2085274</v>
          </cell>
          <cell r="L2000">
            <v>0</v>
          </cell>
          <cell r="M2000">
            <v>2274</v>
          </cell>
        </row>
        <row r="2001">
          <cell r="K2001">
            <v>1931683</v>
          </cell>
          <cell r="L2001">
            <v>0</v>
          </cell>
          <cell r="M2001">
            <v>2274</v>
          </cell>
        </row>
        <row r="2002">
          <cell r="K2002">
            <v>1904591</v>
          </cell>
          <cell r="L2002">
            <v>0</v>
          </cell>
          <cell r="M2002">
            <v>2274</v>
          </cell>
        </row>
        <row r="2003">
          <cell r="K2003">
            <v>1031949</v>
          </cell>
          <cell r="L2003">
            <v>0</v>
          </cell>
          <cell r="M2003">
            <v>2274</v>
          </cell>
        </row>
        <row r="2004">
          <cell r="K2004">
            <v>912449</v>
          </cell>
          <cell r="L2004">
            <v>0</v>
          </cell>
          <cell r="M2004">
            <v>2319</v>
          </cell>
        </row>
        <row r="2005">
          <cell r="K2005">
            <v>491057</v>
          </cell>
          <cell r="L2005">
            <v>0</v>
          </cell>
          <cell r="M2005">
            <v>2274</v>
          </cell>
        </row>
        <row r="2006">
          <cell r="K2006">
            <v>117602</v>
          </cell>
          <cell r="L2006">
            <v>0</v>
          </cell>
          <cell r="M2006">
            <v>2274</v>
          </cell>
        </row>
        <row r="2007">
          <cell r="K2007">
            <v>75439</v>
          </cell>
          <cell r="L2007">
            <v>0</v>
          </cell>
          <cell r="M2007">
            <v>2274</v>
          </cell>
        </row>
        <row r="2008">
          <cell r="K2008">
            <v>19399</v>
          </cell>
          <cell r="L2008">
            <v>0</v>
          </cell>
          <cell r="M2008">
            <v>2274</v>
          </cell>
        </row>
        <row r="2009">
          <cell r="K2009">
            <v>11182</v>
          </cell>
          <cell r="L2009">
            <v>0</v>
          </cell>
          <cell r="M2009">
            <v>2274</v>
          </cell>
        </row>
        <row r="2010">
          <cell r="K2010">
            <v>41653000</v>
          </cell>
          <cell r="L2010">
            <v>0</v>
          </cell>
          <cell r="M2010">
            <v>2279</v>
          </cell>
        </row>
        <row r="2011">
          <cell r="K2011">
            <v>50051520</v>
          </cell>
          <cell r="L2011">
            <v>0</v>
          </cell>
          <cell r="M2011">
            <v>2330</v>
          </cell>
        </row>
        <row r="2012">
          <cell r="K2012">
            <v>25480320</v>
          </cell>
          <cell r="L2012">
            <v>0</v>
          </cell>
          <cell r="M2012">
            <v>2429</v>
          </cell>
        </row>
        <row r="2013">
          <cell r="K2013">
            <v>546500</v>
          </cell>
          <cell r="L2013">
            <v>0</v>
          </cell>
          <cell r="M2013">
            <v>2330</v>
          </cell>
        </row>
        <row r="2014">
          <cell r="K2014">
            <v>333000</v>
          </cell>
          <cell r="L2014">
            <v>0</v>
          </cell>
          <cell r="M2014">
            <v>2429</v>
          </cell>
        </row>
        <row r="2015">
          <cell r="K2015">
            <v>115000</v>
          </cell>
          <cell r="L2015">
            <v>0</v>
          </cell>
          <cell r="M2015">
            <v>2429</v>
          </cell>
        </row>
        <row r="2016">
          <cell r="K2016">
            <v>50556484</v>
          </cell>
          <cell r="L2016">
            <v>0</v>
          </cell>
          <cell r="M2016">
            <v>2279</v>
          </cell>
        </row>
        <row r="2017">
          <cell r="K2017">
            <v>9180000</v>
          </cell>
          <cell r="L2017">
            <v>0</v>
          </cell>
          <cell r="M2017">
            <v>2279</v>
          </cell>
        </row>
        <row r="2018">
          <cell r="K2018">
            <v>5272865</v>
          </cell>
          <cell r="L2018">
            <v>0</v>
          </cell>
          <cell r="M2018">
            <v>2279</v>
          </cell>
        </row>
        <row r="2019">
          <cell r="K2019">
            <v>2278000</v>
          </cell>
          <cell r="L2019">
            <v>0</v>
          </cell>
          <cell r="M2019">
            <v>2529</v>
          </cell>
        </row>
        <row r="2020">
          <cell r="K2020">
            <v>1000000</v>
          </cell>
          <cell r="L2020">
            <v>0</v>
          </cell>
          <cell r="M2020">
            <v>2429</v>
          </cell>
        </row>
        <row r="2021">
          <cell r="K2021">
            <v>10000000</v>
          </cell>
          <cell r="L2021">
            <v>0</v>
          </cell>
          <cell r="M2021">
            <v>2279</v>
          </cell>
        </row>
        <row r="2022">
          <cell r="K2022">
            <v>2169000000</v>
          </cell>
          <cell r="L2022">
            <v>0</v>
          </cell>
          <cell r="M2022">
            <v>9999</v>
          </cell>
        </row>
        <row r="2023">
          <cell r="K2023">
            <v>1888000000</v>
          </cell>
          <cell r="L2023">
            <v>0</v>
          </cell>
          <cell r="M2023">
            <v>9999</v>
          </cell>
        </row>
        <row r="2024">
          <cell r="K2024">
            <v>1527000000</v>
          </cell>
          <cell r="L2024">
            <v>0</v>
          </cell>
          <cell r="M2024">
            <v>9999</v>
          </cell>
        </row>
        <row r="2025">
          <cell r="K2025">
            <v>1219410000</v>
          </cell>
          <cell r="L2025">
            <v>0</v>
          </cell>
          <cell r="M2025">
            <v>9999</v>
          </cell>
        </row>
        <row r="2026">
          <cell r="K2026">
            <v>976935000</v>
          </cell>
          <cell r="L2026">
            <v>0</v>
          </cell>
          <cell r="M2026">
            <v>9999</v>
          </cell>
        </row>
        <row r="2027">
          <cell r="K2027">
            <v>923000000</v>
          </cell>
          <cell r="L2027">
            <v>0</v>
          </cell>
          <cell r="M2027">
            <v>9999</v>
          </cell>
        </row>
        <row r="2028">
          <cell r="K2028">
            <v>874000000</v>
          </cell>
          <cell r="L2028">
            <v>0</v>
          </cell>
          <cell r="M2028">
            <v>9999</v>
          </cell>
        </row>
        <row r="2029">
          <cell r="K2029">
            <v>826000000</v>
          </cell>
          <cell r="L2029">
            <v>0</v>
          </cell>
          <cell r="M2029">
            <v>9999</v>
          </cell>
        </row>
        <row r="2030">
          <cell r="K2030">
            <v>800000000</v>
          </cell>
          <cell r="L2030">
            <v>0</v>
          </cell>
          <cell r="M2030">
            <v>9999</v>
          </cell>
        </row>
        <row r="2031">
          <cell r="K2031">
            <v>690000000</v>
          </cell>
          <cell r="L2031">
            <v>0</v>
          </cell>
          <cell r="M2031">
            <v>9999</v>
          </cell>
        </row>
        <row r="2032">
          <cell r="K2032">
            <v>680000000</v>
          </cell>
          <cell r="L2032">
            <v>0</v>
          </cell>
          <cell r="M2032">
            <v>9999</v>
          </cell>
        </row>
        <row r="2033">
          <cell r="K2033">
            <v>539200000</v>
          </cell>
          <cell r="L2033">
            <v>0</v>
          </cell>
          <cell r="M2033">
            <v>9999</v>
          </cell>
        </row>
        <row r="2034">
          <cell r="K2034">
            <v>533280000</v>
          </cell>
          <cell r="L2034">
            <v>0</v>
          </cell>
          <cell r="M2034">
            <v>9999</v>
          </cell>
        </row>
        <row r="2035">
          <cell r="K2035">
            <v>522787500</v>
          </cell>
          <cell r="L2035">
            <v>0</v>
          </cell>
          <cell r="M2035">
            <v>9999</v>
          </cell>
        </row>
        <row r="2036">
          <cell r="K2036">
            <v>500000000</v>
          </cell>
          <cell r="L2036">
            <v>0</v>
          </cell>
          <cell r="M2036">
            <v>9999</v>
          </cell>
        </row>
        <row r="2037">
          <cell r="K2037">
            <v>450000000</v>
          </cell>
          <cell r="L2037">
            <v>0</v>
          </cell>
          <cell r="M2037">
            <v>9999</v>
          </cell>
        </row>
        <row r="2038">
          <cell r="K2038">
            <v>432500000</v>
          </cell>
          <cell r="L2038">
            <v>0</v>
          </cell>
          <cell r="M2038">
            <v>9999</v>
          </cell>
        </row>
        <row r="2039">
          <cell r="K2039">
            <v>420000000</v>
          </cell>
          <cell r="L2039">
            <v>0</v>
          </cell>
          <cell r="M2039">
            <v>9999</v>
          </cell>
        </row>
        <row r="2040">
          <cell r="K2040">
            <v>400000000</v>
          </cell>
          <cell r="L2040">
            <v>0</v>
          </cell>
          <cell r="M2040">
            <v>9999</v>
          </cell>
        </row>
        <row r="2041">
          <cell r="K2041">
            <v>400000000</v>
          </cell>
          <cell r="L2041">
            <v>0</v>
          </cell>
          <cell r="M2041">
            <v>9999</v>
          </cell>
        </row>
        <row r="2042">
          <cell r="K2042">
            <v>344400000</v>
          </cell>
          <cell r="L2042">
            <v>0</v>
          </cell>
          <cell r="M2042">
            <v>9999</v>
          </cell>
        </row>
        <row r="2043">
          <cell r="K2043">
            <v>325000000</v>
          </cell>
          <cell r="L2043">
            <v>0</v>
          </cell>
          <cell r="M2043">
            <v>9999</v>
          </cell>
        </row>
        <row r="2044">
          <cell r="K2044">
            <v>309600000</v>
          </cell>
          <cell r="L2044">
            <v>0</v>
          </cell>
          <cell r="M2044">
            <v>9999</v>
          </cell>
        </row>
        <row r="2045">
          <cell r="K2045">
            <v>308160000</v>
          </cell>
          <cell r="L2045">
            <v>0</v>
          </cell>
          <cell r="M2045">
            <v>9999</v>
          </cell>
        </row>
        <row r="2046">
          <cell r="K2046">
            <v>300000000</v>
          </cell>
          <cell r="L2046">
            <v>0</v>
          </cell>
          <cell r="M2046">
            <v>9999</v>
          </cell>
        </row>
        <row r="2047">
          <cell r="K2047">
            <v>300000000</v>
          </cell>
          <cell r="L2047">
            <v>0</v>
          </cell>
          <cell r="M2047">
            <v>9999</v>
          </cell>
        </row>
        <row r="2048">
          <cell r="K2048">
            <v>300000000</v>
          </cell>
          <cell r="L2048">
            <v>0</v>
          </cell>
          <cell r="M2048">
            <v>9999</v>
          </cell>
        </row>
        <row r="2049">
          <cell r="K2049">
            <v>291000000</v>
          </cell>
          <cell r="L2049">
            <v>0</v>
          </cell>
          <cell r="M2049">
            <v>9999</v>
          </cell>
        </row>
        <row r="2050">
          <cell r="K2050">
            <v>260000000</v>
          </cell>
          <cell r="L2050">
            <v>0</v>
          </cell>
          <cell r="M2050">
            <v>9999</v>
          </cell>
        </row>
        <row r="2051">
          <cell r="K2051">
            <v>242000000</v>
          </cell>
          <cell r="L2051">
            <v>0</v>
          </cell>
          <cell r="M2051">
            <v>9999</v>
          </cell>
        </row>
        <row r="2052">
          <cell r="K2052">
            <v>225000000</v>
          </cell>
          <cell r="L2052">
            <v>0</v>
          </cell>
          <cell r="M2052">
            <v>9999</v>
          </cell>
        </row>
        <row r="2053">
          <cell r="K2053">
            <v>218295000</v>
          </cell>
          <cell r="L2053">
            <v>0</v>
          </cell>
          <cell r="M2053">
            <v>9999</v>
          </cell>
        </row>
        <row r="2054">
          <cell r="K2054">
            <v>206000000</v>
          </cell>
          <cell r="L2054">
            <v>0</v>
          </cell>
          <cell r="M2054">
            <v>9999</v>
          </cell>
        </row>
        <row r="2055">
          <cell r="K2055">
            <v>200000000</v>
          </cell>
          <cell r="L2055">
            <v>0</v>
          </cell>
          <cell r="M2055">
            <v>9999</v>
          </cell>
        </row>
        <row r="2056">
          <cell r="K2056">
            <v>200000000</v>
          </cell>
          <cell r="L2056">
            <v>0</v>
          </cell>
          <cell r="M2056">
            <v>9999</v>
          </cell>
        </row>
        <row r="2057">
          <cell r="K2057">
            <v>178225000</v>
          </cell>
          <cell r="L2057">
            <v>0</v>
          </cell>
          <cell r="M2057">
            <v>9999</v>
          </cell>
        </row>
        <row r="2058">
          <cell r="K2058">
            <v>172000000</v>
          </cell>
          <cell r="L2058">
            <v>0</v>
          </cell>
          <cell r="M2058">
            <v>9999</v>
          </cell>
        </row>
        <row r="2059">
          <cell r="K2059">
            <v>150000000</v>
          </cell>
          <cell r="L2059">
            <v>0</v>
          </cell>
          <cell r="M2059">
            <v>9999</v>
          </cell>
        </row>
        <row r="2060">
          <cell r="K2060">
            <v>150000000</v>
          </cell>
          <cell r="L2060">
            <v>0</v>
          </cell>
          <cell r="M2060">
            <v>9999</v>
          </cell>
        </row>
        <row r="2061">
          <cell r="K2061">
            <v>150000000</v>
          </cell>
          <cell r="L2061">
            <v>0</v>
          </cell>
          <cell r="M2061">
            <v>9999</v>
          </cell>
        </row>
        <row r="2062">
          <cell r="K2062">
            <v>150000000</v>
          </cell>
          <cell r="L2062">
            <v>0</v>
          </cell>
          <cell r="M2062">
            <v>9999</v>
          </cell>
        </row>
        <row r="2063">
          <cell r="K2063">
            <v>150000000</v>
          </cell>
          <cell r="L2063">
            <v>0</v>
          </cell>
          <cell r="M2063">
            <v>9999</v>
          </cell>
        </row>
        <row r="2064">
          <cell r="K2064">
            <v>144300000</v>
          </cell>
          <cell r="L2064">
            <v>0</v>
          </cell>
          <cell r="M2064">
            <v>9999</v>
          </cell>
        </row>
        <row r="2065">
          <cell r="K2065">
            <v>120000000</v>
          </cell>
          <cell r="L2065">
            <v>0</v>
          </cell>
          <cell r="M2065">
            <v>9999</v>
          </cell>
        </row>
        <row r="2066">
          <cell r="K2066">
            <v>114000000</v>
          </cell>
          <cell r="L2066">
            <v>0</v>
          </cell>
          <cell r="M2066">
            <v>9999</v>
          </cell>
        </row>
        <row r="2067">
          <cell r="K2067">
            <v>111300000</v>
          </cell>
          <cell r="L2067">
            <v>0</v>
          </cell>
          <cell r="M2067">
            <v>9999</v>
          </cell>
        </row>
        <row r="2068">
          <cell r="K2068">
            <v>105000000</v>
          </cell>
          <cell r="L2068">
            <v>0</v>
          </cell>
          <cell r="M2068">
            <v>9999</v>
          </cell>
        </row>
        <row r="2069">
          <cell r="K2069">
            <v>100000000</v>
          </cell>
          <cell r="L2069">
            <v>0</v>
          </cell>
          <cell r="M2069">
            <v>9999</v>
          </cell>
        </row>
        <row r="2070">
          <cell r="K2070">
            <v>100000000</v>
          </cell>
          <cell r="L2070">
            <v>0</v>
          </cell>
          <cell r="M2070">
            <v>9999</v>
          </cell>
        </row>
        <row r="2071">
          <cell r="K2071">
            <v>100000000</v>
          </cell>
          <cell r="L2071">
            <v>0</v>
          </cell>
          <cell r="M2071">
            <v>9999</v>
          </cell>
        </row>
        <row r="2072">
          <cell r="K2072">
            <v>100000000</v>
          </cell>
          <cell r="L2072">
            <v>0</v>
          </cell>
          <cell r="M2072">
            <v>9999</v>
          </cell>
        </row>
        <row r="2073">
          <cell r="K2073">
            <v>100000000</v>
          </cell>
          <cell r="L2073">
            <v>0</v>
          </cell>
          <cell r="M2073">
            <v>9999</v>
          </cell>
        </row>
        <row r="2074">
          <cell r="K2074">
            <v>100000000</v>
          </cell>
          <cell r="L2074">
            <v>0</v>
          </cell>
          <cell r="M2074">
            <v>9999</v>
          </cell>
        </row>
        <row r="2075">
          <cell r="K2075">
            <v>80000000</v>
          </cell>
          <cell r="L2075">
            <v>0</v>
          </cell>
          <cell r="M2075">
            <v>9999</v>
          </cell>
        </row>
        <row r="2076">
          <cell r="K2076">
            <v>70000000</v>
          </cell>
          <cell r="L2076">
            <v>0</v>
          </cell>
          <cell r="M2076">
            <v>9999</v>
          </cell>
        </row>
        <row r="2077">
          <cell r="K2077">
            <v>64000000</v>
          </cell>
          <cell r="L2077">
            <v>0</v>
          </cell>
          <cell r="M2077">
            <v>9999</v>
          </cell>
        </row>
        <row r="2078">
          <cell r="K2078">
            <v>61250000</v>
          </cell>
          <cell r="L2078">
            <v>0</v>
          </cell>
          <cell r="M2078">
            <v>9999</v>
          </cell>
        </row>
        <row r="2079">
          <cell r="K2079">
            <v>52900000</v>
          </cell>
          <cell r="L2079">
            <v>0</v>
          </cell>
          <cell r="M2079">
            <v>9999</v>
          </cell>
        </row>
        <row r="2080">
          <cell r="K2080">
            <v>50000000</v>
          </cell>
          <cell r="L2080">
            <v>0</v>
          </cell>
          <cell r="M2080">
            <v>9999</v>
          </cell>
        </row>
        <row r="2081">
          <cell r="K2081">
            <v>50000000</v>
          </cell>
          <cell r="L2081">
            <v>0</v>
          </cell>
          <cell r="M2081">
            <v>9999</v>
          </cell>
        </row>
        <row r="2082">
          <cell r="K2082">
            <v>50000000</v>
          </cell>
          <cell r="L2082">
            <v>0</v>
          </cell>
          <cell r="M2082">
            <v>9999</v>
          </cell>
        </row>
        <row r="2083">
          <cell r="K2083">
            <v>50000000</v>
          </cell>
          <cell r="L2083">
            <v>0</v>
          </cell>
          <cell r="M2083">
            <v>9999</v>
          </cell>
        </row>
        <row r="2084">
          <cell r="K2084">
            <v>45815210</v>
          </cell>
          <cell r="L2084">
            <v>0</v>
          </cell>
          <cell r="M2084">
            <v>9999</v>
          </cell>
        </row>
        <row r="2085">
          <cell r="K2085">
            <v>43500000</v>
          </cell>
          <cell r="L2085">
            <v>0</v>
          </cell>
          <cell r="M2085">
            <v>9999</v>
          </cell>
        </row>
        <row r="2086">
          <cell r="K2086">
            <v>36400000</v>
          </cell>
          <cell r="L2086">
            <v>0</v>
          </cell>
          <cell r="M2086">
            <v>9999</v>
          </cell>
        </row>
        <row r="2087">
          <cell r="K2087">
            <v>36000000</v>
          </cell>
          <cell r="L2087">
            <v>0</v>
          </cell>
          <cell r="M2087">
            <v>9999</v>
          </cell>
        </row>
        <row r="2088">
          <cell r="K2088">
            <v>36000000</v>
          </cell>
          <cell r="L2088">
            <v>0</v>
          </cell>
          <cell r="M2088">
            <v>9999</v>
          </cell>
        </row>
        <row r="2089">
          <cell r="K2089">
            <v>34320000</v>
          </cell>
          <cell r="L2089">
            <v>0</v>
          </cell>
          <cell r="M2089">
            <v>9999</v>
          </cell>
        </row>
        <row r="2090">
          <cell r="K2090">
            <v>32920000</v>
          </cell>
          <cell r="L2090">
            <v>0</v>
          </cell>
          <cell r="M2090">
            <v>9999</v>
          </cell>
        </row>
        <row r="2091">
          <cell r="K2091">
            <v>30000000</v>
          </cell>
          <cell r="L2091">
            <v>0</v>
          </cell>
          <cell r="M2091">
            <v>9999</v>
          </cell>
        </row>
        <row r="2092">
          <cell r="K2092">
            <v>30000000</v>
          </cell>
          <cell r="L2092">
            <v>0</v>
          </cell>
          <cell r="M2092">
            <v>9999</v>
          </cell>
        </row>
        <row r="2093">
          <cell r="K2093">
            <v>28000000</v>
          </cell>
          <cell r="L2093">
            <v>0</v>
          </cell>
          <cell r="M2093">
            <v>9999</v>
          </cell>
        </row>
        <row r="2094">
          <cell r="K2094">
            <v>28000000</v>
          </cell>
          <cell r="L2094">
            <v>0</v>
          </cell>
          <cell r="M2094">
            <v>9999</v>
          </cell>
        </row>
        <row r="2095">
          <cell r="K2095">
            <v>25424000</v>
          </cell>
          <cell r="L2095">
            <v>0</v>
          </cell>
          <cell r="M2095">
            <v>9999</v>
          </cell>
        </row>
        <row r="2096">
          <cell r="K2096">
            <v>25000000</v>
          </cell>
          <cell r="L2096">
            <v>0</v>
          </cell>
          <cell r="M2096">
            <v>9999</v>
          </cell>
        </row>
        <row r="2097">
          <cell r="K2097">
            <v>24190000</v>
          </cell>
          <cell r="L2097">
            <v>0</v>
          </cell>
          <cell r="M2097">
            <v>9999</v>
          </cell>
        </row>
        <row r="2098">
          <cell r="K2098">
            <v>22000000</v>
          </cell>
          <cell r="L2098">
            <v>0</v>
          </cell>
          <cell r="M2098">
            <v>9999</v>
          </cell>
        </row>
        <row r="2099">
          <cell r="K2099">
            <v>21000000</v>
          </cell>
          <cell r="L2099">
            <v>0</v>
          </cell>
          <cell r="M2099">
            <v>9999</v>
          </cell>
        </row>
        <row r="2100">
          <cell r="K2100">
            <v>21000000</v>
          </cell>
          <cell r="L2100">
            <v>0</v>
          </cell>
          <cell r="M2100">
            <v>9999</v>
          </cell>
        </row>
        <row r="2101">
          <cell r="K2101">
            <v>18000000</v>
          </cell>
          <cell r="L2101">
            <v>0</v>
          </cell>
          <cell r="M2101">
            <v>9999</v>
          </cell>
        </row>
        <row r="2102">
          <cell r="K2102">
            <v>16500000</v>
          </cell>
          <cell r="L2102">
            <v>0</v>
          </cell>
          <cell r="M2102">
            <v>9999</v>
          </cell>
        </row>
        <row r="2103">
          <cell r="K2103">
            <v>15624000</v>
          </cell>
          <cell r="L2103">
            <v>0</v>
          </cell>
          <cell r="M2103">
            <v>9999</v>
          </cell>
        </row>
        <row r="2104">
          <cell r="K2104">
            <v>15393750</v>
          </cell>
          <cell r="L2104">
            <v>0</v>
          </cell>
          <cell r="M2104">
            <v>9999</v>
          </cell>
        </row>
        <row r="2105">
          <cell r="K2105">
            <v>15000000</v>
          </cell>
          <cell r="L2105">
            <v>0</v>
          </cell>
          <cell r="M2105">
            <v>9999</v>
          </cell>
        </row>
        <row r="2106">
          <cell r="K2106">
            <v>12000000</v>
          </cell>
          <cell r="L2106">
            <v>0</v>
          </cell>
          <cell r="M2106">
            <v>9999</v>
          </cell>
        </row>
        <row r="2107">
          <cell r="K2107">
            <v>11800000</v>
          </cell>
          <cell r="L2107">
            <v>0</v>
          </cell>
          <cell r="M2107">
            <v>9999</v>
          </cell>
        </row>
        <row r="2108">
          <cell r="K2108">
            <v>11000000</v>
          </cell>
          <cell r="L2108">
            <v>0</v>
          </cell>
          <cell r="M2108">
            <v>9999</v>
          </cell>
        </row>
        <row r="2109">
          <cell r="K2109">
            <v>10000000</v>
          </cell>
          <cell r="L2109">
            <v>0</v>
          </cell>
          <cell r="M2109">
            <v>9999</v>
          </cell>
        </row>
        <row r="2110">
          <cell r="K2110">
            <v>10000000</v>
          </cell>
          <cell r="L2110">
            <v>0</v>
          </cell>
          <cell r="M2110">
            <v>9999</v>
          </cell>
        </row>
        <row r="2111">
          <cell r="K2111">
            <v>10000000</v>
          </cell>
          <cell r="L2111">
            <v>0</v>
          </cell>
          <cell r="M2111">
            <v>9999</v>
          </cell>
        </row>
        <row r="2112">
          <cell r="K2112">
            <v>5560000</v>
          </cell>
          <cell r="L2112">
            <v>0</v>
          </cell>
          <cell r="M2112">
            <v>9999</v>
          </cell>
        </row>
        <row r="2113">
          <cell r="K2113">
            <v>5000000</v>
          </cell>
          <cell r="L2113">
            <v>0</v>
          </cell>
          <cell r="M2113">
            <v>9999</v>
          </cell>
        </row>
        <row r="2114">
          <cell r="K2114">
            <v>5000000</v>
          </cell>
          <cell r="L2114">
            <v>0</v>
          </cell>
          <cell r="M2114">
            <v>9999</v>
          </cell>
        </row>
        <row r="2115">
          <cell r="K2115">
            <v>4500000</v>
          </cell>
          <cell r="L2115">
            <v>0</v>
          </cell>
          <cell r="M2115">
            <v>9999</v>
          </cell>
        </row>
        <row r="2116">
          <cell r="K2116">
            <v>4300000</v>
          </cell>
          <cell r="L2116">
            <v>0</v>
          </cell>
          <cell r="M2116">
            <v>9999</v>
          </cell>
        </row>
        <row r="2117">
          <cell r="K2117">
            <v>4000000</v>
          </cell>
          <cell r="L2117">
            <v>0</v>
          </cell>
          <cell r="M2117">
            <v>9999</v>
          </cell>
        </row>
        <row r="2118">
          <cell r="K2118">
            <v>2500000</v>
          </cell>
          <cell r="L2118">
            <v>0</v>
          </cell>
          <cell r="M2118">
            <v>9999</v>
          </cell>
        </row>
        <row r="2119">
          <cell r="K2119">
            <v>2130000</v>
          </cell>
          <cell r="L2119">
            <v>0</v>
          </cell>
          <cell r="M2119">
            <v>9999</v>
          </cell>
        </row>
        <row r="2120">
          <cell r="K2120">
            <v>2000000</v>
          </cell>
          <cell r="L2120">
            <v>0</v>
          </cell>
          <cell r="M2120">
            <v>9999</v>
          </cell>
        </row>
        <row r="2121">
          <cell r="K2121">
            <v>1000000</v>
          </cell>
          <cell r="L2121">
            <v>0</v>
          </cell>
          <cell r="M2121">
            <v>9999</v>
          </cell>
        </row>
        <row r="2122">
          <cell r="K2122">
            <v>400000</v>
          </cell>
          <cell r="L2122">
            <v>0</v>
          </cell>
          <cell r="M2122">
            <v>9999</v>
          </cell>
        </row>
        <row r="2123">
          <cell r="K2123">
            <v>32775000000</v>
          </cell>
          <cell r="L2123">
            <v>0</v>
          </cell>
          <cell r="M2123">
            <v>9999</v>
          </cell>
        </row>
        <row r="2124">
          <cell r="K2124">
            <v>9520000000</v>
          </cell>
          <cell r="L2124">
            <v>0</v>
          </cell>
          <cell r="M2124">
            <v>9999</v>
          </cell>
        </row>
        <row r="2125">
          <cell r="K2125">
            <v>8049276337</v>
          </cell>
          <cell r="L2125">
            <v>0</v>
          </cell>
          <cell r="M2125">
            <v>9999</v>
          </cell>
        </row>
        <row r="2126">
          <cell r="K2126">
            <v>5203200000</v>
          </cell>
          <cell r="L2126">
            <v>0</v>
          </cell>
          <cell r="M2126">
            <v>9999</v>
          </cell>
        </row>
        <row r="2127">
          <cell r="K2127">
            <v>1649939375</v>
          </cell>
          <cell r="L2127">
            <v>0</v>
          </cell>
          <cell r="M2127">
            <v>9999</v>
          </cell>
        </row>
        <row r="2128">
          <cell r="K2128">
            <v>1272158861</v>
          </cell>
          <cell r="L2128">
            <v>0</v>
          </cell>
          <cell r="M2128">
            <v>9999</v>
          </cell>
        </row>
        <row r="2129">
          <cell r="K2129">
            <v>1207500000</v>
          </cell>
          <cell r="L2129">
            <v>0</v>
          </cell>
          <cell r="M2129">
            <v>9999</v>
          </cell>
        </row>
        <row r="2130">
          <cell r="K2130">
            <v>488899900</v>
          </cell>
          <cell r="L2130">
            <v>0</v>
          </cell>
          <cell r="M2130">
            <v>9999</v>
          </cell>
        </row>
        <row r="2131">
          <cell r="K2131">
            <v>292500000</v>
          </cell>
          <cell r="L2131">
            <v>0</v>
          </cell>
          <cell r="M2131">
            <v>9999</v>
          </cell>
        </row>
        <row r="2132">
          <cell r="K2132">
            <v>280000000</v>
          </cell>
          <cell r="L2132">
            <v>0</v>
          </cell>
          <cell r="M2132">
            <v>9999</v>
          </cell>
        </row>
        <row r="2133">
          <cell r="K2133">
            <v>279082719</v>
          </cell>
          <cell r="L2133">
            <v>0</v>
          </cell>
          <cell r="M2133">
            <v>9999</v>
          </cell>
        </row>
        <row r="2134">
          <cell r="K2134">
            <v>272000000</v>
          </cell>
          <cell r="L2134">
            <v>0</v>
          </cell>
          <cell r="M2134">
            <v>9999</v>
          </cell>
        </row>
        <row r="2135">
          <cell r="K2135">
            <v>170792000</v>
          </cell>
          <cell r="L2135">
            <v>0</v>
          </cell>
          <cell r="M2135">
            <v>9999</v>
          </cell>
        </row>
        <row r="2136">
          <cell r="K2136">
            <v>108000000</v>
          </cell>
          <cell r="L2136">
            <v>0</v>
          </cell>
          <cell r="M2136">
            <v>9999</v>
          </cell>
        </row>
        <row r="2137">
          <cell r="K2137">
            <v>100000000</v>
          </cell>
          <cell r="L2137">
            <v>0</v>
          </cell>
          <cell r="M2137">
            <v>9999</v>
          </cell>
        </row>
        <row r="2138">
          <cell r="K2138">
            <v>84674562</v>
          </cell>
          <cell r="L2138">
            <v>0</v>
          </cell>
          <cell r="M2138">
            <v>9999</v>
          </cell>
        </row>
        <row r="2139">
          <cell r="K2139">
            <v>67500000</v>
          </cell>
          <cell r="L2139">
            <v>0</v>
          </cell>
          <cell r="M2139">
            <v>9999</v>
          </cell>
        </row>
        <row r="2140">
          <cell r="K2140">
            <v>58820622</v>
          </cell>
          <cell r="L2140">
            <v>0</v>
          </cell>
          <cell r="M2140">
            <v>9999</v>
          </cell>
        </row>
        <row r="2141">
          <cell r="K2141">
            <v>30000000</v>
          </cell>
          <cell r="L2141">
            <v>0</v>
          </cell>
          <cell r="M2141">
            <v>9999</v>
          </cell>
        </row>
        <row r="2142">
          <cell r="K2142">
            <v>23300000</v>
          </cell>
          <cell r="L2142">
            <v>0</v>
          </cell>
          <cell r="M2142">
            <v>9999</v>
          </cell>
        </row>
        <row r="2143">
          <cell r="K2143">
            <v>19979113</v>
          </cell>
          <cell r="L2143">
            <v>0</v>
          </cell>
          <cell r="M2143">
            <v>9999</v>
          </cell>
        </row>
        <row r="2144">
          <cell r="K2144">
            <v>18140000</v>
          </cell>
          <cell r="L2144">
            <v>0</v>
          </cell>
          <cell r="M2144">
            <v>9999</v>
          </cell>
        </row>
        <row r="2145">
          <cell r="K2145">
            <v>17960700</v>
          </cell>
          <cell r="L2145">
            <v>0</v>
          </cell>
          <cell r="M2145">
            <v>9999</v>
          </cell>
        </row>
        <row r="2146">
          <cell r="K2146">
            <v>17187500</v>
          </cell>
          <cell r="L2146">
            <v>0</v>
          </cell>
          <cell r="M2146">
            <v>9999</v>
          </cell>
        </row>
        <row r="2147">
          <cell r="K2147">
            <v>12072000</v>
          </cell>
          <cell r="L2147">
            <v>0</v>
          </cell>
          <cell r="M2147">
            <v>9999</v>
          </cell>
        </row>
        <row r="2148">
          <cell r="K2148">
            <v>12000000</v>
          </cell>
          <cell r="L2148">
            <v>0</v>
          </cell>
          <cell r="M2148">
            <v>9999</v>
          </cell>
        </row>
        <row r="2149">
          <cell r="K2149">
            <v>11288800</v>
          </cell>
          <cell r="L2149">
            <v>0</v>
          </cell>
          <cell r="M2149">
            <v>9999</v>
          </cell>
        </row>
        <row r="2150">
          <cell r="K2150">
            <v>9627320</v>
          </cell>
          <cell r="L2150">
            <v>0</v>
          </cell>
          <cell r="M2150">
            <v>9999</v>
          </cell>
        </row>
        <row r="2151">
          <cell r="K2151">
            <v>5000000</v>
          </cell>
          <cell r="L2151">
            <v>0</v>
          </cell>
          <cell r="M2151">
            <v>9999</v>
          </cell>
        </row>
        <row r="2152">
          <cell r="K2152">
            <v>3000000</v>
          </cell>
          <cell r="L2152">
            <v>0</v>
          </cell>
          <cell r="M2152">
            <v>9999</v>
          </cell>
        </row>
        <row r="2153">
          <cell r="K2153">
            <v>459725</v>
          </cell>
          <cell r="L2153">
            <v>0</v>
          </cell>
          <cell r="M2153">
            <v>9999</v>
          </cell>
        </row>
        <row r="2154">
          <cell r="K2154">
            <v>243000000</v>
          </cell>
          <cell r="L2154">
            <v>0</v>
          </cell>
          <cell r="M2154">
            <v>9999</v>
          </cell>
        </row>
        <row r="2155">
          <cell r="K2155">
            <v>242000000</v>
          </cell>
          <cell r="L2155">
            <v>0</v>
          </cell>
          <cell r="M2155">
            <v>9999</v>
          </cell>
        </row>
        <row r="2156">
          <cell r="K2156">
            <v>230000000</v>
          </cell>
          <cell r="L2156">
            <v>0</v>
          </cell>
          <cell r="M2156">
            <v>9999</v>
          </cell>
        </row>
        <row r="2157">
          <cell r="K2157">
            <v>226000000</v>
          </cell>
          <cell r="L2157">
            <v>0</v>
          </cell>
          <cell r="M2157">
            <v>9999</v>
          </cell>
        </row>
        <row r="2158">
          <cell r="K2158">
            <v>214000000</v>
          </cell>
          <cell r="L2158">
            <v>0</v>
          </cell>
          <cell r="M2158">
            <v>9999</v>
          </cell>
        </row>
        <row r="2159">
          <cell r="K2159">
            <v>204500000</v>
          </cell>
          <cell r="L2159">
            <v>0</v>
          </cell>
          <cell r="M2159">
            <v>9999</v>
          </cell>
        </row>
        <row r="2160">
          <cell r="K2160">
            <v>202000000</v>
          </cell>
          <cell r="L2160">
            <v>0</v>
          </cell>
          <cell r="M2160">
            <v>9999</v>
          </cell>
        </row>
        <row r="2161">
          <cell r="K2161">
            <v>200000000</v>
          </cell>
          <cell r="L2161">
            <v>0</v>
          </cell>
          <cell r="M2161">
            <v>9999</v>
          </cell>
        </row>
        <row r="2162">
          <cell r="K2162">
            <v>179000000</v>
          </cell>
          <cell r="L2162">
            <v>0</v>
          </cell>
          <cell r="M2162">
            <v>9999</v>
          </cell>
        </row>
        <row r="2163">
          <cell r="K2163">
            <v>166500000</v>
          </cell>
          <cell r="L2163">
            <v>0</v>
          </cell>
          <cell r="M2163">
            <v>9999</v>
          </cell>
        </row>
        <row r="2164">
          <cell r="K2164">
            <v>160900000</v>
          </cell>
          <cell r="L2164">
            <v>0</v>
          </cell>
          <cell r="M2164">
            <v>9999</v>
          </cell>
        </row>
        <row r="2165">
          <cell r="K2165">
            <v>160000000</v>
          </cell>
          <cell r="L2165">
            <v>0</v>
          </cell>
          <cell r="M2165">
            <v>9999</v>
          </cell>
        </row>
        <row r="2166">
          <cell r="K2166">
            <v>156000000</v>
          </cell>
          <cell r="L2166">
            <v>0</v>
          </cell>
          <cell r="M2166">
            <v>9999</v>
          </cell>
        </row>
        <row r="2167">
          <cell r="K2167">
            <v>150000000</v>
          </cell>
          <cell r="L2167">
            <v>0</v>
          </cell>
          <cell r="M2167">
            <v>9999</v>
          </cell>
        </row>
        <row r="2168">
          <cell r="K2168">
            <v>150000000</v>
          </cell>
          <cell r="L2168">
            <v>0</v>
          </cell>
          <cell r="M2168">
            <v>9999</v>
          </cell>
        </row>
        <row r="2169">
          <cell r="K2169">
            <v>142000000</v>
          </cell>
          <cell r="L2169">
            <v>0</v>
          </cell>
          <cell r="M2169">
            <v>9999</v>
          </cell>
        </row>
        <row r="2170">
          <cell r="K2170">
            <v>138000000</v>
          </cell>
          <cell r="L2170">
            <v>0</v>
          </cell>
          <cell r="M2170">
            <v>9999</v>
          </cell>
        </row>
        <row r="2171">
          <cell r="K2171">
            <v>120000000</v>
          </cell>
          <cell r="L2171">
            <v>0</v>
          </cell>
          <cell r="M2171">
            <v>9999</v>
          </cell>
        </row>
        <row r="2172">
          <cell r="K2172">
            <v>118000000</v>
          </cell>
          <cell r="L2172">
            <v>0</v>
          </cell>
          <cell r="M2172">
            <v>9999</v>
          </cell>
        </row>
        <row r="2173">
          <cell r="K2173">
            <v>112000000</v>
          </cell>
          <cell r="L2173">
            <v>0</v>
          </cell>
          <cell r="M2173">
            <v>9999</v>
          </cell>
        </row>
        <row r="2174">
          <cell r="K2174">
            <v>110000000</v>
          </cell>
          <cell r="L2174">
            <v>0</v>
          </cell>
          <cell r="M2174">
            <v>9999</v>
          </cell>
        </row>
        <row r="2175">
          <cell r="K2175">
            <v>109000000</v>
          </cell>
          <cell r="L2175">
            <v>0</v>
          </cell>
          <cell r="M2175">
            <v>9999</v>
          </cell>
        </row>
        <row r="2176">
          <cell r="K2176">
            <v>108500000</v>
          </cell>
          <cell r="L2176">
            <v>0</v>
          </cell>
          <cell r="M2176">
            <v>9999</v>
          </cell>
        </row>
        <row r="2177">
          <cell r="K2177">
            <v>107000000</v>
          </cell>
          <cell r="L2177">
            <v>0</v>
          </cell>
          <cell r="M2177">
            <v>9999</v>
          </cell>
        </row>
        <row r="2178">
          <cell r="K2178">
            <v>100000000</v>
          </cell>
          <cell r="L2178">
            <v>0</v>
          </cell>
          <cell r="M2178">
            <v>9999</v>
          </cell>
        </row>
        <row r="2179">
          <cell r="K2179">
            <v>100000000</v>
          </cell>
          <cell r="L2179">
            <v>0</v>
          </cell>
          <cell r="M2179">
            <v>9999</v>
          </cell>
        </row>
        <row r="2180">
          <cell r="K2180">
            <v>100000000</v>
          </cell>
          <cell r="L2180">
            <v>0</v>
          </cell>
          <cell r="M2180">
            <v>9999</v>
          </cell>
        </row>
        <row r="2181">
          <cell r="K2181">
            <v>98000000</v>
          </cell>
          <cell r="L2181">
            <v>0</v>
          </cell>
          <cell r="M2181">
            <v>9999</v>
          </cell>
        </row>
        <row r="2182">
          <cell r="K2182">
            <v>90000000</v>
          </cell>
          <cell r="L2182">
            <v>0</v>
          </cell>
          <cell r="M2182">
            <v>9999</v>
          </cell>
        </row>
        <row r="2183">
          <cell r="K2183">
            <v>88000000</v>
          </cell>
          <cell r="L2183">
            <v>0</v>
          </cell>
          <cell r="M2183">
            <v>9999</v>
          </cell>
        </row>
        <row r="2184">
          <cell r="K2184">
            <v>82000000</v>
          </cell>
          <cell r="L2184">
            <v>0</v>
          </cell>
          <cell r="M2184">
            <v>9999</v>
          </cell>
        </row>
        <row r="2185">
          <cell r="K2185">
            <v>80000000</v>
          </cell>
          <cell r="L2185">
            <v>0</v>
          </cell>
          <cell r="M2185">
            <v>9999</v>
          </cell>
        </row>
        <row r="2186">
          <cell r="K2186">
            <v>76000000</v>
          </cell>
          <cell r="L2186">
            <v>0</v>
          </cell>
          <cell r="M2186">
            <v>9999</v>
          </cell>
        </row>
        <row r="2187">
          <cell r="K2187">
            <v>74000000</v>
          </cell>
          <cell r="L2187">
            <v>0</v>
          </cell>
          <cell r="M2187">
            <v>9999</v>
          </cell>
        </row>
        <row r="2188">
          <cell r="K2188">
            <v>70000000</v>
          </cell>
          <cell r="L2188">
            <v>0</v>
          </cell>
          <cell r="M2188">
            <v>9999</v>
          </cell>
        </row>
        <row r="2189">
          <cell r="K2189">
            <v>60000000</v>
          </cell>
          <cell r="L2189">
            <v>0</v>
          </cell>
          <cell r="M2189">
            <v>9999</v>
          </cell>
        </row>
        <row r="2190">
          <cell r="K2190">
            <v>60000000</v>
          </cell>
          <cell r="L2190">
            <v>0</v>
          </cell>
          <cell r="M2190">
            <v>9999</v>
          </cell>
        </row>
        <row r="2191">
          <cell r="K2191">
            <v>60000000</v>
          </cell>
          <cell r="L2191">
            <v>0</v>
          </cell>
          <cell r="M2191">
            <v>9999</v>
          </cell>
        </row>
        <row r="2192">
          <cell r="K2192">
            <v>59000000</v>
          </cell>
          <cell r="L2192">
            <v>0</v>
          </cell>
          <cell r="M2192">
            <v>9999</v>
          </cell>
        </row>
        <row r="2193">
          <cell r="K2193">
            <v>58500000</v>
          </cell>
          <cell r="L2193">
            <v>0</v>
          </cell>
          <cell r="M2193">
            <v>9999</v>
          </cell>
        </row>
        <row r="2194">
          <cell r="K2194">
            <v>58000000</v>
          </cell>
          <cell r="L2194">
            <v>0</v>
          </cell>
          <cell r="M2194">
            <v>9999</v>
          </cell>
        </row>
        <row r="2195">
          <cell r="K2195">
            <v>56500000</v>
          </cell>
          <cell r="L2195">
            <v>0</v>
          </cell>
          <cell r="M2195">
            <v>9999</v>
          </cell>
        </row>
        <row r="2196">
          <cell r="K2196">
            <v>55000000</v>
          </cell>
          <cell r="L2196">
            <v>0</v>
          </cell>
          <cell r="M2196">
            <v>9999</v>
          </cell>
        </row>
        <row r="2197">
          <cell r="K2197">
            <v>54000000</v>
          </cell>
          <cell r="L2197">
            <v>0</v>
          </cell>
          <cell r="M2197">
            <v>9999</v>
          </cell>
        </row>
        <row r="2198">
          <cell r="K2198">
            <v>53000000</v>
          </cell>
          <cell r="L2198">
            <v>0</v>
          </cell>
          <cell r="M2198">
            <v>9999</v>
          </cell>
        </row>
        <row r="2199">
          <cell r="K2199">
            <v>53000000</v>
          </cell>
          <cell r="L2199">
            <v>0</v>
          </cell>
          <cell r="M2199">
            <v>9999</v>
          </cell>
        </row>
        <row r="2200">
          <cell r="K2200">
            <v>52500000</v>
          </cell>
          <cell r="L2200">
            <v>0</v>
          </cell>
          <cell r="M2200">
            <v>9999</v>
          </cell>
        </row>
        <row r="2201">
          <cell r="K2201">
            <v>50000000</v>
          </cell>
          <cell r="L2201">
            <v>0</v>
          </cell>
          <cell r="M2201">
            <v>9999</v>
          </cell>
        </row>
        <row r="2202">
          <cell r="K2202">
            <v>50000000</v>
          </cell>
          <cell r="L2202">
            <v>0</v>
          </cell>
          <cell r="M2202">
            <v>9999</v>
          </cell>
        </row>
        <row r="2203">
          <cell r="K2203">
            <v>50000000</v>
          </cell>
          <cell r="L2203">
            <v>0</v>
          </cell>
          <cell r="M2203">
            <v>9999</v>
          </cell>
        </row>
        <row r="2204">
          <cell r="K2204">
            <v>50000000</v>
          </cell>
          <cell r="L2204">
            <v>0</v>
          </cell>
          <cell r="M2204">
            <v>9999</v>
          </cell>
        </row>
        <row r="2205">
          <cell r="K2205">
            <v>50000000</v>
          </cell>
          <cell r="L2205">
            <v>0</v>
          </cell>
          <cell r="M2205">
            <v>9999</v>
          </cell>
        </row>
        <row r="2206">
          <cell r="K2206">
            <v>47500000</v>
          </cell>
          <cell r="L2206">
            <v>0</v>
          </cell>
          <cell r="M2206">
            <v>9999</v>
          </cell>
        </row>
        <row r="2207">
          <cell r="K2207">
            <v>47000000</v>
          </cell>
          <cell r="L2207">
            <v>0</v>
          </cell>
          <cell r="M2207">
            <v>9999</v>
          </cell>
        </row>
        <row r="2208">
          <cell r="K2208">
            <v>46000000</v>
          </cell>
          <cell r="L2208">
            <v>0</v>
          </cell>
          <cell r="M2208">
            <v>9999</v>
          </cell>
        </row>
        <row r="2209">
          <cell r="K2209">
            <v>44600000</v>
          </cell>
          <cell r="L2209">
            <v>0</v>
          </cell>
          <cell r="M2209">
            <v>9999</v>
          </cell>
        </row>
        <row r="2210">
          <cell r="K2210">
            <v>44500000</v>
          </cell>
          <cell r="L2210">
            <v>0</v>
          </cell>
          <cell r="M2210">
            <v>9999</v>
          </cell>
        </row>
        <row r="2211">
          <cell r="K2211">
            <v>44000000</v>
          </cell>
          <cell r="L2211">
            <v>0</v>
          </cell>
          <cell r="M2211">
            <v>9999</v>
          </cell>
        </row>
        <row r="2212">
          <cell r="K2212">
            <v>43500000</v>
          </cell>
          <cell r="L2212">
            <v>0</v>
          </cell>
          <cell r="M2212">
            <v>9999</v>
          </cell>
        </row>
        <row r="2213">
          <cell r="K2213">
            <v>42000000</v>
          </cell>
          <cell r="L2213">
            <v>0</v>
          </cell>
          <cell r="M2213">
            <v>9999</v>
          </cell>
        </row>
        <row r="2214">
          <cell r="K2214">
            <v>40000000</v>
          </cell>
          <cell r="L2214">
            <v>0</v>
          </cell>
          <cell r="M2214">
            <v>9999</v>
          </cell>
        </row>
        <row r="2215">
          <cell r="K2215">
            <v>37000000</v>
          </cell>
          <cell r="L2215">
            <v>0</v>
          </cell>
          <cell r="M2215">
            <v>9999</v>
          </cell>
        </row>
        <row r="2216">
          <cell r="K2216">
            <v>34000000</v>
          </cell>
          <cell r="L2216">
            <v>0</v>
          </cell>
          <cell r="M2216">
            <v>9999</v>
          </cell>
        </row>
        <row r="2217">
          <cell r="K2217">
            <v>33300000</v>
          </cell>
          <cell r="L2217">
            <v>0</v>
          </cell>
          <cell r="M2217">
            <v>9999</v>
          </cell>
        </row>
        <row r="2218">
          <cell r="K2218">
            <v>30000000</v>
          </cell>
          <cell r="L2218">
            <v>0</v>
          </cell>
          <cell r="M2218">
            <v>9999</v>
          </cell>
        </row>
        <row r="2219">
          <cell r="K2219">
            <v>29500000</v>
          </cell>
          <cell r="L2219">
            <v>0</v>
          </cell>
          <cell r="M2219">
            <v>9999</v>
          </cell>
        </row>
        <row r="2220">
          <cell r="K2220">
            <v>27500000</v>
          </cell>
          <cell r="L2220">
            <v>0</v>
          </cell>
          <cell r="M2220">
            <v>9999</v>
          </cell>
        </row>
        <row r="2221">
          <cell r="K2221">
            <v>27000000</v>
          </cell>
          <cell r="L2221">
            <v>0</v>
          </cell>
          <cell r="M2221">
            <v>9999</v>
          </cell>
        </row>
        <row r="2222">
          <cell r="K2222">
            <v>25000000</v>
          </cell>
          <cell r="L2222">
            <v>0</v>
          </cell>
          <cell r="M2222">
            <v>9999</v>
          </cell>
        </row>
        <row r="2223">
          <cell r="K2223">
            <v>24000000</v>
          </cell>
          <cell r="L2223">
            <v>0</v>
          </cell>
          <cell r="M2223">
            <v>9999</v>
          </cell>
        </row>
        <row r="2224">
          <cell r="K2224">
            <v>24000000</v>
          </cell>
          <cell r="L2224">
            <v>0</v>
          </cell>
          <cell r="M2224">
            <v>9999</v>
          </cell>
        </row>
        <row r="2225">
          <cell r="K2225">
            <v>24000000</v>
          </cell>
          <cell r="L2225">
            <v>0</v>
          </cell>
          <cell r="M2225">
            <v>9999</v>
          </cell>
        </row>
        <row r="2226">
          <cell r="K2226">
            <v>23000000</v>
          </cell>
          <cell r="L2226">
            <v>0</v>
          </cell>
          <cell r="M2226">
            <v>9999</v>
          </cell>
        </row>
        <row r="2227">
          <cell r="K2227">
            <v>22000000</v>
          </cell>
          <cell r="L2227">
            <v>0</v>
          </cell>
          <cell r="M2227">
            <v>9999</v>
          </cell>
        </row>
        <row r="2228">
          <cell r="K2228">
            <v>20000000</v>
          </cell>
          <cell r="L2228">
            <v>0</v>
          </cell>
          <cell r="M2228">
            <v>9999</v>
          </cell>
        </row>
        <row r="2229">
          <cell r="K2229">
            <v>20000000</v>
          </cell>
          <cell r="L2229">
            <v>0</v>
          </cell>
          <cell r="M2229">
            <v>9999</v>
          </cell>
        </row>
        <row r="2230">
          <cell r="K2230">
            <v>20000000</v>
          </cell>
          <cell r="L2230">
            <v>0</v>
          </cell>
          <cell r="M2230">
            <v>9999</v>
          </cell>
        </row>
        <row r="2231">
          <cell r="K2231">
            <v>20000000</v>
          </cell>
          <cell r="L2231">
            <v>0</v>
          </cell>
          <cell r="M2231">
            <v>9999</v>
          </cell>
        </row>
        <row r="2232">
          <cell r="K2232">
            <v>20000000</v>
          </cell>
          <cell r="L2232">
            <v>0</v>
          </cell>
          <cell r="M2232">
            <v>9999</v>
          </cell>
        </row>
        <row r="2233">
          <cell r="K2233">
            <v>19000000</v>
          </cell>
          <cell r="L2233">
            <v>0</v>
          </cell>
          <cell r="M2233">
            <v>9999</v>
          </cell>
        </row>
        <row r="2234">
          <cell r="K2234">
            <v>18700000</v>
          </cell>
          <cell r="L2234">
            <v>0</v>
          </cell>
          <cell r="M2234">
            <v>9999</v>
          </cell>
        </row>
        <row r="2235">
          <cell r="K2235">
            <v>15000000</v>
          </cell>
          <cell r="L2235">
            <v>0</v>
          </cell>
          <cell r="M2235">
            <v>9999</v>
          </cell>
        </row>
        <row r="2236">
          <cell r="K2236">
            <v>14500000</v>
          </cell>
          <cell r="L2236">
            <v>0</v>
          </cell>
          <cell r="M2236">
            <v>9999</v>
          </cell>
        </row>
        <row r="2237">
          <cell r="K2237">
            <v>14300000</v>
          </cell>
          <cell r="L2237">
            <v>0</v>
          </cell>
          <cell r="M2237">
            <v>9999</v>
          </cell>
        </row>
        <row r="2238">
          <cell r="K2238">
            <v>14000000</v>
          </cell>
          <cell r="L2238">
            <v>0</v>
          </cell>
          <cell r="M2238">
            <v>9999</v>
          </cell>
        </row>
        <row r="2239">
          <cell r="K2239">
            <v>12000000</v>
          </cell>
          <cell r="L2239">
            <v>0</v>
          </cell>
          <cell r="M2239">
            <v>9999</v>
          </cell>
        </row>
        <row r="2240">
          <cell r="K2240">
            <v>12000000</v>
          </cell>
          <cell r="L2240">
            <v>0</v>
          </cell>
          <cell r="M2240">
            <v>9999</v>
          </cell>
        </row>
        <row r="2241">
          <cell r="K2241">
            <v>11100000</v>
          </cell>
          <cell r="L2241">
            <v>0</v>
          </cell>
          <cell r="M2241">
            <v>9999</v>
          </cell>
        </row>
        <row r="2242">
          <cell r="K2242">
            <v>11000000</v>
          </cell>
          <cell r="L2242">
            <v>0</v>
          </cell>
          <cell r="M2242">
            <v>9999</v>
          </cell>
        </row>
        <row r="2243">
          <cell r="K2243">
            <v>10000000</v>
          </cell>
          <cell r="L2243">
            <v>0</v>
          </cell>
          <cell r="M2243">
            <v>9999</v>
          </cell>
        </row>
        <row r="2244">
          <cell r="K2244">
            <v>10000000</v>
          </cell>
          <cell r="L2244">
            <v>0</v>
          </cell>
          <cell r="M2244">
            <v>9999</v>
          </cell>
        </row>
        <row r="2245">
          <cell r="K2245">
            <v>10000000</v>
          </cell>
          <cell r="L2245">
            <v>0</v>
          </cell>
          <cell r="M2245">
            <v>9999</v>
          </cell>
        </row>
        <row r="2246">
          <cell r="K2246">
            <v>10000000</v>
          </cell>
          <cell r="L2246">
            <v>0</v>
          </cell>
          <cell r="M2246">
            <v>9999</v>
          </cell>
        </row>
        <row r="2247">
          <cell r="K2247">
            <v>10000000</v>
          </cell>
          <cell r="L2247">
            <v>0</v>
          </cell>
          <cell r="M2247">
            <v>9999</v>
          </cell>
        </row>
        <row r="2248">
          <cell r="K2248">
            <v>10000000</v>
          </cell>
          <cell r="L2248">
            <v>0</v>
          </cell>
          <cell r="M2248">
            <v>9999</v>
          </cell>
        </row>
        <row r="2249">
          <cell r="K2249">
            <v>10000000</v>
          </cell>
          <cell r="L2249">
            <v>0</v>
          </cell>
          <cell r="M2249">
            <v>9999</v>
          </cell>
        </row>
        <row r="2250">
          <cell r="K2250">
            <v>9000000</v>
          </cell>
          <cell r="L2250">
            <v>0</v>
          </cell>
          <cell r="M2250">
            <v>9999</v>
          </cell>
        </row>
        <row r="2251">
          <cell r="K2251">
            <v>9000000</v>
          </cell>
          <cell r="L2251">
            <v>0</v>
          </cell>
          <cell r="M2251">
            <v>9999</v>
          </cell>
        </row>
        <row r="2252">
          <cell r="K2252">
            <v>9000000</v>
          </cell>
          <cell r="L2252">
            <v>0</v>
          </cell>
          <cell r="M2252">
            <v>9999</v>
          </cell>
        </row>
        <row r="2253">
          <cell r="K2253">
            <v>9000000</v>
          </cell>
          <cell r="L2253">
            <v>0</v>
          </cell>
          <cell r="M2253">
            <v>9999</v>
          </cell>
        </row>
        <row r="2254">
          <cell r="K2254">
            <v>8000000</v>
          </cell>
          <cell r="L2254">
            <v>0</v>
          </cell>
          <cell r="M2254">
            <v>9999</v>
          </cell>
        </row>
        <row r="2255">
          <cell r="K2255">
            <v>8000000</v>
          </cell>
          <cell r="L2255">
            <v>0</v>
          </cell>
          <cell r="M2255">
            <v>9999</v>
          </cell>
        </row>
        <row r="2256">
          <cell r="K2256">
            <v>8000000</v>
          </cell>
          <cell r="L2256">
            <v>0</v>
          </cell>
          <cell r="M2256">
            <v>9999</v>
          </cell>
        </row>
        <row r="2257">
          <cell r="K2257">
            <v>7500000</v>
          </cell>
          <cell r="L2257">
            <v>0</v>
          </cell>
          <cell r="M2257">
            <v>9999</v>
          </cell>
        </row>
        <row r="2258">
          <cell r="K2258">
            <v>7250000</v>
          </cell>
          <cell r="L2258">
            <v>0</v>
          </cell>
          <cell r="M2258">
            <v>9999</v>
          </cell>
        </row>
        <row r="2259">
          <cell r="K2259">
            <v>7000000</v>
          </cell>
          <cell r="L2259">
            <v>0</v>
          </cell>
          <cell r="M2259">
            <v>9999</v>
          </cell>
        </row>
        <row r="2260">
          <cell r="K2260">
            <v>7000000</v>
          </cell>
          <cell r="L2260">
            <v>0</v>
          </cell>
          <cell r="M2260">
            <v>9999</v>
          </cell>
        </row>
        <row r="2261">
          <cell r="K2261">
            <v>7000000</v>
          </cell>
          <cell r="L2261">
            <v>0</v>
          </cell>
          <cell r="M2261">
            <v>9999</v>
          </cell>
        </row>
        <row r="2262">
          <cell r="K2262">
            <v>7000000</v>
          </cell>
          <cell r="L2262">
            <v>0</v>
          </cell>
          <cell r="M2262">
            <v>9999</v>
          </cell>
        </row>
        <row r="2263">
          <cell r="K2263">
            <v>7000000</v>
          </cell>
          <cell r="L2263">
            <v>0</v>
          </cell>
          <cell r="M2263">
            <v>9999</v>
          </cell>
        </row>
        <row r="2264">
          <cell r="K2264">
            <v>7000000</v>
          </cell>
          <cell r="L2264">
            <v>0</v>
          </cell>
          <cell r="M2264">
            <v>9999</v>
          </cell>
        </row>
        <row r="2265">
          <cell r="K2265">
            <v>7000000</v>
          </cell>
          <cell r="L2265">
            <v>0</v>
          </cell>
          <cell r="M2265">
            <v>9999</v>
          </cell>
        </row>
        <row r="2266">
          <cell r="K2266">
            <v>7000000</v>
          </cell>
          <cell r="L2266">
            <v>0</v>
          </cell>
          <cell r="M2266">
            <v>9999</v>
          </cell>
        </row>
        <row r="2267">
          <cell r="K2267">
            <v>7000000</v>
          </cell>
          <cell r="L2267">
            <v>0</v>
          </cell>
          <cell r="M2267">
            <v>9999</v>
          </cell>
        </row>
        <row r="2268">
          <cell r="K2268">
            <v>7000000</v>
          </cell>
          <cell r="L2268">
            <v>0</v>
          </cell>
          <cell r="M2268">
            <v>9999</v>
          </cell>
        </row>
        <row r="2269">
          <cell r="K2269">
            <v>7000000</v>
          </cell>
          <cell r="L2269">
            <v>0</v>
          </cell>
          <cell r="M2269">
            <v>9999</v>
          </cell>
        </row>
        <row r="2270">
          <cell r="K2270">
            <v>7000000</v>
          </cell>
          <cell r="L2270">
            <v>0</v>
          </cell>
          <cell r="M2270">
            <v>9999</v>
          </cell>
        </row>
        <row r="2271">
          <cell r="K2271">
            <v>7000000</v>
          </cell>
          <cell r="L2271">
            <v>0</v>
          </cell>
          <cell r="M2271">
            <v>9999</v>
          </cell>
        </row>
        <row r="2272">
          <cell r="K2272">
            <v>7000000</v>
          </cell>
          <cell r="L2272">
            <v>0</v>
          </cell>
          <cell r="M2272">
            <v>9999</v>
          </cell>
        </row>
        <row r="2273">
          <cell r="K2273">
            <v>6500000</v>
          </cell>
          <cell r="L2273">
            <v>0</v>
          </cell>
          <cell r="M2273">
            <v>9999</v>
          </cell>
        </row>
        <row r="2274">
          <cell r="K2274">
            <v>6200000</v>
          </cell>
          <cell r="L2274">
            <v>0</v>
          </cell>
          <cell r="M2274">
            <v>9999</v>
          </cell>
        </row>
        <row r="2275">
          <cell r="K2275">
            <v>6000000</v>
          </cell>
          <cell r="L2275">
            <v>0</v>
          </cell>
          <cell r="M2275">
            <v>9999</v>
          </cell>
        </row>
        <row r="2276">
          <cell r="K2276">
            <v>6000000</v>
          </cell>
          <cell r="L2276">
            <v>0</v>
          </cell>
          <cell r="M2276">
            <v>9999</v>
          </cell>
        </row>
        <row r="2277">
          <cell r="K2277">
            <v>6000000</v>
          </cell>
          <cell r="L2277">
            <v>0</v>
          </cell>
          <cell r="M2277">
            <v>9999</v>
          </cell>
        </row>
        <row r="2278">
          <cell r="K2278">
            <v>6000000</v>
          </cell>
          <cell r="L2278">
            <v>0</v>
          </cell>
          <cell r="M2278">
            <v>9999</v>
          </cell>
        </row>
        <row r="2279">
          <cell r="K2279">
            <v>6000000</v>
          </cell>
          <cell r="L2279">
            <v>0</v>
          </cell>
          <cell r="M2279">
            <v>9999</v>
          </cell>
        </row>
        <row r="2280">
          <cell r="K2280">
            <v>6000000</v>
          </cell>
          <cell r="L2280">
            <v>0</v>
          </cell>
          <cell r="M2280">
            <v>9999</v>
          </cell>
        </row>
        <row r="2281">
          <cell r="K2281">
            <v>5900000</v>
          </cell>
          <cell r="L2281">
            <v>0</v>
          </cell>
          <cell r="M2281">
            <v>9999</v>
          </cell>
        </row>
        <row r="2282">
          <cell r="K2282">
            <v>5700000</v>
          </cell>
          <cell r="L2282">
            <v>0</v>
          </cell>
          <cell r="M2282">
            <v>9999</v>
          </cell>
        </row>
        <row r="2283">
          <cell r="K2283">
            <v>5600000</v>
          </cell>
          <cell r="L2283">
            <v>0</v>
          </cell>
          <cell r="M2283">
            <v>9999</v>
          </cell>
        </row>
        <row r="2284">
          <cell r="K2284">
            <v>5600000</v>
          </cell>
          <cell r="L2284">
            <v>0</v>
          </cell>
          <cell r="M2284">
            <v>9999</v>
          </cell>
        </row>
        <row r="2285">
          <cell r="K2285">
            <v>5500000</v>
          </cell>
          <cell r="L2285">
            <v>0</v>
          </cell>
          <cell r="M2285">
            <v>9999</v>
          </cell>
        </row>
        <row r="2286">
          <cell r="K2286">
            <v>5500000</v>
          </cell>
          <cell r="L2286">
            <v>0</v>
          </cell>
          <cell r="M2286">
            <v>9999</v>
          </cell>
        </row>
        <row r="2287">
          <cell r="K2287">
            <v>5500000</v>
          </cell>
          <cell r="L2287">
            <v>0</v>
          </cell>
          <cell r="M2287">
            <v>9999</v>
          </cell>
        </row>
        <row r="2288">
          <cell r="K2288">
            <v>5500000</v>
          </cell>
          <cell r="L2288">
            <v>0</v>
          </cell>
          <cell r="M2288">
            <v>9999</v>
          </cell>
        </row>
        <row r="2289">
          <cell r="K2289">
            <v>5000000</v>
          </cell>
          <cell r="L2289">
            <v>0</v>
          </cell>
          <cell r="M2289">
            <v>9999</v>
          </cell>
        </row>
        <row r="2290">
          <cell r="K2290">
            <v>5000000</v>
          </cell>
          <cell r="L2290">
            <v>0</v>
          </cell>
          <cell r="M2290">
            <v>9999</v>
          </cell>
        </row>
        <row r="2291">
          <cell r="K2291">
            <v>5000000</v>
          </cell>
          <cell r="L2291">
            <v>0</v>
          </cell>
          <cell r="M2291">
            <v>9999</v>
          </cell>
        </row>
        <row r="2292">
          <cell r="K2292">
            <v>5000000</v>
          </cell>
          <cell r="L2292">
            <v>0</v>
          </cell>
          <cell r="M2292">
            <v>9999</v>
          </cell>
        </row>
        <row r="2293">
          <cell r="K2293">
            <v>5000000</v>
          </cell>
          <cell r="L2293">
            <v>0</v>
          </cell>
          <cell r="M2293">
            <v>9999</v>
          </cell>
        </row>
        <row r="2294">
          <cell r="K2294">
            <v>5000000</v>
          </cell>
          <cell r="L2294">
            <v>0</v>
          </cell>
          <cell r="M2294">
            <v>9999</v>
          </cell>
        </row>
        <row r="2295">
          <cell r="K2295">
            <v>5000000</v>
          </cell>
          <cell r="L2295">
            <v>0</v>
          </cell>
          <cell r="M2295">
            <v>9999</v>
          </cell>
        </row>
        <row r="2296">
          <cell r="K2296">
            <v>5000000</v>
          </cell>
          <cell r="L2296">
            <v>0</v>
          </cell>
          <cell r="M2296">
            <v>9999</v>
          </cell>
        </row>
        <row r="2297">
          <cell r="K2297">
            <v>5000000</v>
          </cell>
          <cell r="L2297">
            <v>0</v>
          </cell>
          <cell r="M2297">
            <v>9999</v>
          </cell>
        </row>
        <row r="2298">
          <cell r="K2298">
            <v>5000000</v>
          </cell>
          <cell r="L2298">
            <v>0</v>
          </cell>
          <cell r="M2298">
            <v>9999</v>
          </cell>
        </row>
        <row r="2299">
          <cell r="K2299">
            <v>5000000</v>
          </cell>
          <cell r="L2299">
            <v>0</v>
          </cell>
          <cell r="M2299">
            <v>9999</v>
          </cell>
        </row>
        <row r="2300">
          <cell r="K2300">
            <v>5000000</v>
          </cell>
          <cell r="L2300">
            <v>0</v>
          </cell>
          <cell r="M2300">
            <v>9999</v>
          </cell>
        </row>
        <row r="2301">
          <cell r="K2301">
            <v>5000000</v>
          </cell>
          <cell r="L2301">
            <v>0</v>
          </cell>
          <cell r="M2301">
            <v>9999</v>
          </cell>
        </row>
        <row r="2302">
          <cell r="K2302">
            <v>5000000</v>
          </cell>
          <cell r="L2302">
            <v>0</v>
          </cell>
          <cell r="M2302">
            <v>9999</v>
          </cell>
        </row>
        <row r="2303">
          <cell r="K2303">
            <v>5000000</v>
          </cell>
          <cell r="L2303">
            <v>0</v>
          </cell>
          <cell r="M2303">
            <v>9999</v>
          </cell>
        </row>
        <row r="2304">
          <cell r="K2304">
            <v>5000000</v>
          </cell>
          <cell r="L2304">
            <v>0</v>
          </cell>
          <cell r="M2304">
            <v>9999</v>
          </cell>
        </row>
        <row r="2305">
          <cell r="K2305">
            <v>5000000</v>
          </cell>
          <cell r="L2305">
            <v>0</v>
          </cell>
          <cell r="M2305">
            <v>9999</v>
          </cell>
        </row>
        <row r="2306">
          <cell r="K2306">
            <v>5000000</v>
          </cell>
          <cell r="L2306">
            <v>0</v>
          </cell>
          <cell r="M2306">
            <v>9999</v>
          </cell>
        </row>
        <row r="2307">
          <cell r="K2307">
            <v>5000000</v>
          </cell>
          <cell r="L2307">
            <v>0</v>
          </cell>
          <cell r="M2307">
            <v>9999</v>
          </cell>
        </row>
        <row r="2308">
          <cell r="K2308">
            <v>5000000</v>
          </cell>
          <cell r="L2308">
            <v>0</v>
          </cell>
          <cell r="M2308">
            <v>9999</v>
          </cell>
        </row>
        <row r="2309">
          <cell r="K2309">
            <v>5000000</v>
          </cell>
          <cell r="L2309">
            <v>0</v>
          </cell>
          <cell r="M2309">
            <v>9999</v>
          </cell>
        </row>
        <row r="2310">
          <cell r="K2310">
            <v>5000000</v>
          </cell>
          <cell r="L2310">
            <v>0</v>
          </cell>
          <cell r="M2310">
            <v>9999</v>
          </cell>
        </row>
        <row r="2311">
          <cell r="K2311">
            <v>5000000</v>
          </cell>
          <cell r="L2311">
            <v>0</v>
          </cell>
          <cell r="M2311">
            <v>9999</v>
          </cell>
        </row>
        <row r="2312">
          <cell r="K2312">
            <v>5000000</v>
          </cell>
          <cell r="L2312">
            <v>0</v>
          </cell>
          <cell r="M2312">
            <v>9999</v>
          </cell>
        </row>
        <row r="2313">
          <cell r="K2313">
            <v>5000000</v>
          </cell>
          <cell r="L2313">
            <v>0</v>
          </cell>
          <cell r="M2313">
            <v>9999</v>
          </cell>
        </row>
        <row r="2314">
          <cell r="K2314">
            <v>5000000</v>
          </cell>
          <cell r="L2314">
            <v>0</v>
          </cell>
          <cell r="M2314">
            <v>9999</v>
          </cell>
        </row>
        <row r="2315">
          <cell r="K2315">
            <v>5000000</v>
          </cell>
          <cell r="L2315">
            <v>0</v>
          </cell>
          <cell r="M2315">
            <v>9999</v>
          </cell>
        </row>
        <row r="2316">
          <cell r="K2316">
            <v>5000000</v>
          </cell>
          <cell r="L2316">
            <v>0</v>
          </cell>
          <cell r="M2316">
            <v>9999</v>
          </cell>
        </row>
        <row r="2317">
          <cell r="K2317">
            <v>5000000</v>
          </cell>
          <cell r="L2317">
            <v>0</v>
          </cell>
          <cell r="M2317">
            <v>9999</v>
          </cell>
        </row>
        <row r="2318">
          <cell r="K2318">
            <v>5000000</v>
          </cell>
          <cell r="L2318">
            <v>0</v>
          </cell>
          <cell r="M2318">
            <v>9999</v>
          </cell>
        </row>
        <row r="2319">
          <cell r="K2319">
            <v>5000000</v>
          </cell>
          <cell r="L2319">
            <v>0</v>
          </cell>
          <cell r="M2319">
            <v>9999</v>
          </cell>
        </row>
        <row r="2320">
          <cell r="K2320">
            <v>4500000</v>
          </cell>
          <cell r="L2320">
            <v>0</v>
          </cell>
          <cell r="M2320">
            <v>9999</v>
          </cell>
        </row>
        <row r="2321">
          <cell r="K2321">
            <v>4500000</v>
          </cell>
          <cell r="L2321">
            <v>0</v>
          </cell>
          <cell r="M2321">
            <v>9999</v>
          </cell>
        </row>
        <row r="2322">
          <cell r="K2322">
            <v>4500000</v>
          </cell>
          <cell r="L2322">
            <v>0</v>
          </cell>
          <cell r="M2322">
            <v>9999</v>
          </cell>
        </row>
        <row r="2323">
          <cell r="K2323">
            <v>4500000</v>
          </cell>
          <cell r="L2323">
            <v>0</v>
          </cell>
          <cell r="M2323">
            <v>9999</v>
          </cell>
        </row>
        <row r="2324">
          <cell r="K2324">
            <v>4500000</v>
          </cell>
          <cell r="L2324">
            <v>0</v>
          </cell>
          <cell r="M2324">
            <v>9999</v>
          </cell>
        </row>
        <row r="2325">
          <cell r="K2325">
            <v>4500000</v>
          </cell>
          <cell r="L2325">
            <v>0</v>
          </cell>
          <cell r="M2325">
            <v>9999</v>
          </cell>
        </row>
        <row r="2326">
          <cell r="K2326">
            <v>4500000</v>
          </cell>
          <cell r="L2326">
            <v>0</v>
          </cell>
          <cell r="M2326">
            <v>9999</v>
          </cell>
        </row>
        <row r="2327">
          <cell r="K2327">
            <v>4000000</v>
          </cell>
          <cell r="L2327">
            <v>0</v>
          </cell>
          <cell r="M2327">
            <v>9999</v>
          </cell>
        </row>
        <row r="2328">
          <cell r="K2328">
            <v>4000000</v>
          </cell>
          <cell r="L2328">
            <v>0</v>
          </cell>
          <cell r="M2328">
            <v>9999</v>
          </cell>
        </row>
        <row r="2329">
          <cell r="K2329">
            <v>4000000</v>
          </cell>
          <cell r="L2329">
            <v>0</v>
          </cell>
          <cell r="M2329">
            <v>9999</v>
          </cell>
        </row>
        <row r="2330">
          <cell r="K2330">
            <v>4000000</v>
          </cell>
          <cell r="L2330">
            <v>0</v>
          </cell>
          <cell r="M2330">
            <v>9999</v>
          </cell>
        </row>
        <row r="2331">
          <cell r="K2331">
            <v>4000000</v>
          </cell>
          <cell r="L2331">
            <v>0</v>
          </cell>
          <cell r="M2331">
            <v>9999</v>
          </cell>
        </row>
        <row r="2332">
          <cell r="K2332">
            <v>4000000</v>
          </cell>
          <cell r="L2332">
            <v>0</v>
          </cell>
          <cell r="M2332">
            <v>9999</v>
          </cell>
        </row>
        <row r="2333">
          <cell r="K2333">
            <v>4000000</v>
          </cell>
          <cell r="L2333">
            <v>0</v>
          </cell>
          <cell r="M2333">
            <v>9999</v>
          </cell>
        </row>
        <row r="2334">
          <cell r="K2334">
            <v>4000000</v>
          </cell>
          <cell r="L2334">
            <v>0</v>
          </cell>
          <cell r="M2334">
            <v>9999</v>
          </cell>
        </row>
        <row r="2335">
          <cell r="K2335">
            <v>4000000</v>
          </cell>
          <cell r="L2335">
            <v>0</v>
          </cell>
          <cell r="M2335">
            <v>9999</v>
          </cell>
        </row>
        <row r="2336">
          <cell r="K2336">
            <v>4000000</v>
          </cell>
          <cell r="L2336">
            <v>0</v>
          </cell>
          <cell r="M2336">
            <v>9999</v>
          </cell>
        </row>
        <row r="2337">
          <cell r="K2337">
            <v>4000000</v>
          </cell>
          <cell r="L2337">
            <v>0</v>
          </cell>
          <cell r="M2337">
            <v>9999</v>
          </cell>
        </row>
        <row r="2338">
          <cell r="K2338">
            <v>4000000</v>
          </cell>
          <cell r="L2338">
            <v>0</v>
          </cell>
          <cell r="M2338">
            <v>9999</v>
          </cell>
        </row>
        <row r="2339">
          <cell r="K2339">
            <v>3500000</v>
          </cell>
          <cell r="L2339">
            <v>0</v>
          </cell>
          <cell r="M2339">
            <v>9999</v>
          </cell>
        </row>
        <row r="2340">
          <cell r="K2340">
            <v>3500000</v>
          </cell>
          <cell r="L2340">
            <v>0</v>
          </cell>
          <cell r="M2340">
            <v>9999</v>
          </cell>
        </row>
        <row r="2341">
          <cell r="K2341">
            <v>3500000</v>
          </cell>
          <cell r="L2341">
            <v>0</v>
          </cell>
          <cell r="M2341">
            <v>9999</v>
          </cell>
        </row>
        <row r="2342">
          <cell r="K2342">
            <v>3500000</v>
          </cell>
          <cell r="L2342">
            <v>0</v>
          </cell>
          <cell r="M2342">
            <v>9999</v>
          </cell>
        </row>
        <row r="2343">
          <cell r="K2343">
            <v>3500000</v>
          </cell>
          <cell r="L2343">
            <v>0</v>
          </cell>
          <cell r="M2343">
            <v>9999</v>
          </cell>
        </row>
        <row r="2344">
          <cell r="K2344">
            <v>3000000</v>
          </cell>
          <cell r="L2344">
            <v>0</v>
          </cell>
          <cell r="M2344">
            <v>9999</v>
          </cell>
        </row>
        <row r="2345">
          <cell r="K2345">
            <v>3000000</v>
          </cell>
          <cell r="L2345">
            <v>0</v>
          </cell>
          <cell r="M2345">
            <v>9999</v>
          </cell>
        </row>
        <row r="2346">
          <cell r="K2346">
            <v>3000000</v>
          </cell>
          <cell r="L2346">
            <v>0</v>
          </cell>
          <cell r="M2346">
            <v>9999</v>
          </cell>
        </row>
        <row r="2347">
          <cell r="K2347">
            <v>3000000</v>
          </cell>
          <cell r="L2347">
            <v>0</v>
          </cell>
          <cell r="M2347">
            <v>9999</v>
          </cell>
        </row>
        <row r="2348">
          <cell r="K2348">
            <v>2500000</v>
          </cell>
          <cell r="L2348">
            <v>0</v>
          </cell>
          <cell r="M2348">
            <v>9999</v>
          </cell>
        </row>
        <row r="2349">
          <cell r="K2349">
            <v>2500000</v>
          </cell>
          <cell r="L2349">
            <v>0</v>
          </cell>
          <cell r="M2349">
            <v>9999</v>
          </cell>
        </row>
        <row r="2350">
          <cell r="K2350">
            <v>2000000</v>
          </cell>
          <cell r="L2350">
            <v>0</v>
          </cell>
          <cell r="M2350">
            <v>9999</v>
          </cell>
        </row>
        <row r="2351">
          <cell r="K2351">
            <v>2000000</v>
          </cell>
          <cell r="L2351">
            <v>0</v>
          </cell>
          <cell r="M2351">
            <v>9999</v>
          </cell>
        </row>
        <row r="2352">
          <cell r="K2352">
            <v>2000000</v>
          </cell>
          <cell r="L2352">
            <v>0</v>
          </cell>
          <cell r="M2352">
            <v>9999</v>
          </cell>
        </row>
        <row r="2353">
          <cell r="K2353">
            <v>2000000</v>
          </cell>
          <cell r="L2353">
            <v>0</v>
          </cell>
          <cell r="M2353">
            <v>9999</v>
          </cell>
        </row>
        <row r="2354">
          <cell r="K2354">
            <v>2000000</v>
          </cell>
          <cell r="L2354">
            <v>0</v>
          </cell>
          <cell r="M2354">
            <v>9999</v>
          </cell>
        </row>
        <row r="2355">
          <cell r="K2355">
            <v>2000000</v>
          </cell>
          <cell r="L2355">
            <v>0</v>
          </cell>
          <cell r="M2355">
            <v>9999</v>
          </cell>
        </row>
        <row r="2356">
          <cell r="K2356">
            <v>2000000</v>
          </cell>
          <cell r="L2356">
            <v>0</v>
          </cell>
          <cell r="M2356">
            <v>9999</v>
          </cell>
        </row>
        <row r="2357">
          <cell r="K2357">
            <v>2000000</v>
          </cell>
          <cell r="L2357">
            <v>0</v>
          </cell>
          <cell r="M2357">
            <v>9999</v>
          </cell>
        </row>
        <row r="2358">
          <cell r="K2358">
            <v>2000000</v>
          </cell>
          <cell r="L2358">
            <v>0</v>
          </cell>
          <cell r="M2358">
            <v>9999</v>
          </cell>
        </row>
        <row r="2359">
          <cell r="K2359">
            <v>2000000</v>
          </cell>
          <cell r="L2359">
            <v>0</v>
          </cell>
          <cell r="M2359">
            <v>9999</v>
          </cell>
        </row>
        <row r="2360">
          <cell r="K2360">
            <v>2000000</v>
          </cell>
          <cell r="L2360">
            <v>0</v>
          </cell>
          <cell r="M2360">
            <v>9999</v>
          </cell>
        </row>
        <row r="2361">
          <cell r="K2361">
            <v>2000000</v>
          </cell>
          <cell r="L2361">
            <v>0</v>
          </cell>
          <cell r="M2361">
            <v>9999</v>
          </cell>
        </row>
        <row r="2362">
          <cell r="K2362">
            <v>2000000</v>
          </cell>
          <cell r="L2362">
            <v>0</v>
          </cell>
          <cell r="M2362">
            <v>9999</v>
          </cell>
        </row>
        <row r="2363">
          <cell r="K2363">
            <v>2000000</v>
          </cell>
          <cell r="L2363">
            <v>0</v>
          </cell>
          <cell r="M2363">
            <v>9999</v>
          </cell>
        </row>
        <row r="2364">
          <cell r="K2364">
            <v>2000000</v>
          </cell>
          <cell r="L2364">
            <v>0</v>
          </cell>
          <cell r="M2364">
            <v>9999</v>
          </cell>
        </row>
        <row r="2365">
          <cell r="K2365">
            <v>1500000</v>
          </cell>
          <cell r="L2365">
            <v>0</v>
          </cell>
          <cell r="M2365">
            <v>9999</v>
          </cell>
        </row>
        <row r="2366">
          <cell r="K2366">
            <v>1000000</v>
          </cell>
          <cell r="L2366">
            <v>0</v>
          </cell>
          <cell r="M2366">
            <v>9999</v>
          </cell>
        </row>
        <row r="2367">
          <cell r="K2367">
            <v>0</v>
          </cell>
          <cell r="L2367">
            <v>93858828994</v>
          </cell>
          <cell r="M2367">
            <v>0</v>
          </cell>
        </row>
        <row r="2368">
          <cell r="K2368">
            <v>0</v>
          </cell>
          <cell r="L2368">
            <v>0</v>
          </cell>
        </row>
        <row r="2369">
          <cell r="K2369">
            <v>0</v>
          </cell>
          <cell r="L2369">
            <v>0</v>
          </cell>
        </row>
        <row r="2370">
          <cell r="K2370">
            <v>0</v>
          </cell>
          <cell r="L2370">
            <v>0</v>
          </cell>
        </row>
        <row r="2371">
          <cell r="K2371">
            <v>0</v>
          </cell>
          <cell r="L2371">
            <v>0</v>
          </cell>
        </row>
        <row r="2372">
          <cell r="K2372">
            <v>0</v>
          </cell>
          <cell r="L2372">
            <v>0</v>
          </cell>
        </row>
        <row r="2373">
          <cell r="K2373">
            <v>0</v>
          </cell>
          <cell r="L2373">
            <v>0</v>
          </cell>
        </row>
        <row r="2374">
          <cell r="K2374">
            <v>0</v>
          </cell>
          <cell r="L2374">
            <v>0</v>
          </cell>
        </row>
        <row r="2375">
          <cell r="K2375">
            <v>0</v>
          </cell>
          <cell r="L2375">
            <v>0</v>
          </cell>
        </row>
        <row r="2376">
          <cell r="K2376">
            <v>0</v>
          </cell>
          <cell r="L2376">
            <v>0</v>
          </cell>
        </row>
        <row r="2377">
          <cell r="K2377">
            <v>0</v>
          </cell>
          <cell r="L2377">
            <v>0</v>
          </cell>
        </row>
        <row r="2378">
          <cell r="K2378">
            <v>0</v>
          </cell>
          <cell r="L2378">
            <v>0</v>
          </cell>
        </row>
        <row r="2379">
          <cell r="K2379">
            <v>0</v>
          </cell>
          <cell r="L2379">
            <v>0</v>
          </cell>
        </row>
        <row r="2380">
          <cell r="K2380">
            <v>0</v>
          </cell>
          <cell r="L2380">
            <v>0</v>
          </cell>
        </row>
        <row r="2381">
          <cell r="K2381">
            <v>0</v>
          </cell>
          <cell r="L2381">
            <v>0</v>
          </cell>
        </row>
        <row r="2382">
          <cell r="K2382">
            <v>0</v>
          </cell>
          <cell r="L2382">
            <v>0</v>
          </cell>
        </row>
        <row r="2383">
          <cell r="K2383">
            <v>0</v>
          </cell>
          <cell r="L2383">
            <v>0</v>
          </cell>
        </row>
        <row r="2384">
          <cell r="K2384">
            <v>0</v>
          </cell>
          <cell r="L2384">
            <v>0</v>
          </cell>
        </row>
        <row r="2385">
          <cell r="K2385">
            <v>0</v>
          </cell>
          <cell r="L2385">
            <v>0</v>
          </cell>
        </row>
        <row r="2386">
          <cell r="K2386">
            <v>0</v>
          </cell>
          <cell r="L2386">
            <v>0</v>
          </cell>
        </row>
        <row r="2387">
          <cell r="K2387">
            <v>0</v>
          </cell>
          <cell r="L2387">
            <v>0</v>
          </cell>
        </row>
        <row r="2388">
          <cell r="K2388">
            <v>0</v>
          </cell>
          <cell r="L2388">
            <v>0</v>
          </cell>
        </row>
        <row r="2389">
          <cell r="K2389">
            <v>0</v>
          </cell>
          <cell r="L2389">
            <v>0</v>
          </cell>
        </row>
        <row r="2390">
          <cell r="K2390">
            <v>0</v>
          </cell>
          <cell r="L2390">
            <v>0</v>
          </cell>
        </row>
        <row r="2391">
          <cell r="K2391">
            <v>0</v>
          </cell>
          <cell r="L2391">
            <v>0</v>
          </cell>
        </row>
        <row r="2392">
          <cell r="K2392">
            <v>0</v>
          </cell>
          <cell r="L2392">
            <v>0</v>
          </cell>
        </row>
        <row r="2393">
          <cell r="K2393">
            <v>0</v>
          </cell>
          <cell r="L2393">
            <v>0</v>
          </cell>
        </row>
        <row r="2394">
          <cell r="K2394">
            <v>0</v>
          </cell>
          <cell r="L2394">
            <v>0</v>
          </cell>
        </row>
        <row r="2395">
          <cell r="K2395">
            <v>0</v>
          </cell>
          <cell r="L2395">
            <v>0</v>
          </cell>
        </row>
        <row r="2396">
          <cell r="K2396">
            <v>0</v>
          </cell>
          <cell r="L2396">
            <v>0</v>
          </cell>
        </row>
        <row r="2397">
          <cell r="K2397">
            <v>0</v>
          </cell>
          <cell r="L2397">
            <v>0</v>
          </cell>
        </row>
        <row r="2398">
          <cell r="K2398">
            <v>0</v>
          </cell>
          <cell r="L2398">
            <v>0</v>
          </cell>
        </row>
        <row r="2399">
          <cell r="K2399">
            <v>0</v>
          </cell>
          <cell r="L2399">
            <v>0</v>
          </cell>
        </row>
        <row r="2400">
          <cell r="K2400">
            <v>0</v>
          </cell>
          <cell r="L2400">
            <v>0</v>
          </cell>
        </row>
        <row r="2401">
          <cell r="K2401">
            <v>0</v>
          </cell>
          <cell r="L2401">
            <v>0</v>
          </cell>
        </row>
        <row r="2402">
          <cell r="K2402">
            <v>0</v>
          </cell>
          <cell r="L2402">
            <v>0</v>
          </cell>
        </row>
        <row r="2403">
          <cell r="K2403">
            <v>0</v>
          </cell>
          <cell r="L2403">
            <v>0</v>
          </cell>
        </row>
        <row r="2404">
          <cell r="K2404">
            <v>0</v>
          </cell>
          <cell r="L2404">
            <v>0</v>
          </cell>
        </row>
        <row r="2405">
          <cell r="K2405">
            <v>0</v>
          </cell>
          <cell r="L2405">
            <v>0</v>
          </cell>
        </row>
        <row r="2406">
          <cell r="K2406">
            <v>0</v>
          </cell>
          <cell r="L2406">
            <v>0</v>
          </cell>
        </row>
        <row r="2407">
          <cell r="K2407">
            <v>0</v>
          </cell>
          <cell r="L2407">
            <v>0</v>
          </cell>
        </row>
        <row r="2408">
          <cell r="K2408">
            <v>0</v>
          </cell>
          <cell r="L2408">
            <v>0</v>
          </cell>
        </row>
        <row r="2409">
          <cell r="K2409">
            <v>0</v>
          </cell>
          <cell r="L2409">
            <v>0</v>
          </cell>
        </row>
        <row r="2410">
          <cell r="K2410">
            <v>0</v>
          </cell>
          <cell r="L2410">
            <v>0</v>
          </cell>
        </row>
        <row r="2411">
          <cell r="K2411">
            <v>0</v>
          </cell>
          <cell r="L2411">
            <v>0</v>
          </cell>
        </row>
        <row r="2412">
          <cell r="K2412">
            <v>0</v>
          </cell>
          <cell r="L2412">
            <v>0</v>
          </cell>
        </row>
        <row r="2413">
          <cell r="K2413">
            <v>0</v>
          </cell>
          <cell r="L2413">
            <v>0</v>
          </cell>
        </row>
        <row r="2414">
          <cell r="K2414">
            <v>0</v>
          </cell>
          <cell r="L2414">
            <v>0</v>
          </cell>
        </row>
        <row r="2415">
          <cell r="K2415">
            <v>0</v>
          </cell>
          <cell r="L2415">
            <v>0</v>
          </cell>
        </row>
        <row r="2416">
          <cell r="K2416">
            <v>0</v>
          </cell>
          <cell r="L2416">
            <v>0</v>
          </cell>
        </row>
        <row r="2417">
          <cell r="K2417">
            <v>0</v>
          </cell>
          <cell r="L2417">
            <v>0</v>
          </cell>
        </row>
        <row r="2418">
          <cell r="K2418">
            <v>0</v>
          </cell>
          <cell r="L2418">
            <v>0</v>
          </cell>
        </row>
        <row r="2419">
          <cell r="K2419">
            <v>0</v>
          </cell>
          <cell r="L2419">
            <v>0</v>
          </cell>
        </row>
        <row r="2420">
          <cell r="K2420">
            <v>0</v>
          </cell>
          <cell r="L2420">
            <v>0</v>
          </cell>
        </row>
        <row r="2421">
          <cell r="K2421">
            <v>0</v>
          </cell>
          <cell r="L2421">
            <v>0</v>
          </cell>
        </row>
        <row r="2422">
          <cell r="K2422">
            <v>0</v>
          </cell>
          <cell r="L2422">
            <v>0</v>
          </cell>
        </row>
        <row r="2423">
          <cell r="K2423">
            <v>0</v>
          </cell>
          <cell r="L2423">
            <v>0</v>
          </cell>
        </row>
        <row r="2424">
          <cell r="K2424">
            <v>0</v>
          </cell>
          <cell r="L2424">
            <v>0</v>
          </cell>
        </row>
        <row r="2425">
          <cell r="K2425">
            <v>0</v>
          </cell>
          <cell r="L2425">
            <v>0</v>
          </cell>
        </row>
        <row r="2426">
          <cell r="K2426">
            <v>0</v>
          </cell>
          <cell r="L2426">
            <v>0</v>
          </cell>
        </row>
        <row r="2427">
          <cell r="K2427">
            <v>0</v>
          </cell>
          <cell r="L2427">
            <v>0</v>
          </cell>
        </row>
        <row r="2428">
          <cell r="K2428">
            <v>0</v>
          </cell>
          <cell r="L2428">
            <v>0</v>
          </cell>
        </row>
        <row r="2429">
          <cell r="K2429">
            <v>0</v>
          </cell>
          <cell r="L2429">
            <v>0</v>
          </cell>
        </row>
        <row r="2430">
          <cell r="K2430">
            <v>0</v>
          </cell>
          <cell r="L2430">
            <v>0</v>
          </cell>
        </row>
        <row r="2431">
          <cell r="K2431">
            <v>0</v>
          </cell>
          <cell r="L2431">
            <v>0</v>
          </cell>
        </row>
        <row r="2432">
          <cell r="K2432">
            <v>0</v>
          </cell>
          <cell r="L2432">
            <v>0</v>
          </cell>
        </row>
        <row r="2433">
          <cell r="K2433">
            <v>0</v>
          </cell>
          <cell r="L2433">
            <v>0</v>
          </cell>
        </row>
        <row r="2434">
          <cell r="K2434">
            <v>0</v>
          </cell>
          <cell r="L2434">
            <v>0</v>
          </cell>
        </row>
        <row r="2435">
          <cell r="K2435">
            <v>0</v>
          </cell>
          <cell r="L2435">
            <v>0</v>
          </cell>
        </row>
        <row r="2436">
          <cell r="K2436">
            <v>0</v>
          </cell>
          <cell r="L2436">
            <v>0</v>
          </cell>
        </row>
        <row r="2437">
          <cell r="K2437">
            <v>0</v>
          </cell>
          <cell r="L2437">
            <v>0</v>
          </cell>
        </row>
        <row r="2438">
          <cell r="K2438">
            <v>0</v>
          </cell>
          <cell r="L2438">
            <v>0</v>
          </cell>
        </row>
        <row r="2439">
          <cell r="K2439">
            <v>0</v>
          </cell>
          <cell r="L2439">
            <v>0</v>
          </cell>
        </row>
        <row r="2440">
          <cell r="K2440">
            <v>0</v>
          </cell>
          <cell r="L2440">
            <v>0</v>
          </cell>
        </row>
        <row r="2441">
          <cell r="K2441">
            <v>0</v>
          </cell>
          <cell r="L2441">
            <v>0</v>
          </cell>
        </row>
        <row r="2442">
          <cell r="K2442">
            <v>0</v>
          </cell>
          <cell r="L2442">
            <v>0</v>
          </cell>
        </row>
        <row r="2443">
          <cell r="K2443">
            <v>0</v>
          </cell>
          <cell r="L2443">
            <v>0</v>
          </cell>
        </row>
        <row r="2444">
          <cell r="K2444">
            <v>0</v>
          </cell>
          <cell r="L2444">
            <v>0</v>
          </cell>
        </row>
        <row r="2445">
          <cell r="K2445">
            <v>0</v>
          </cell>
          <cell r="L2445">
            <v>0</v>
          </cell>
        </row>
        <row r="2446">
          <cell r="K2446">
            <v>0</v>
          </cell>
          <cell r="L2446">
            <v>0</v>
          </cell>
        </row>
        <row r="2447">
          <cell r="K2447">
            <v>0</v>
          </cell>
          <cell r="L2447">
            <v>0</v>
          </cell>
        </row>
        <row r="2448">
          <cell r="K2448">
            <v>0</v>
          </cell>
          <cell r="L2448">
            <v>0</v>
          </cell>
        </row>
        <row r="2449">
          <cell r="K2449">
            <v>0</v>
          </cell>
          <cell r="L2449">
            <v>0</v>
          </cell>
        </row>
        <row r="2450">
          <cell r="K2450">
            <v>0</v>
          </cell>
          <cell r="L2450">
            <v>0</v>
          </cell>
        </row>
        <row r="2451">
          <cell r="K2451">
            <v>0</v>
          </cell>
          <cell r="L2451">
            <v>0</v>
          </cell>
        </row>
        <row r="2452">
          <cell r="K2452">
            <v>0</v>
          </cell>
          <cell r="L2452">
            <v>0</v>
          </cell>
        </row>
        <row r="2453">
          <cell r="K2453">
            <v>0</v>
          </cell>
          <cell r="L2453">
            <v>0</v>
          </cell>
        </row>
        <row r="2454">
          <cell r="K2454">
            <v>0</v>
          </cell>
          <cell r="L2454">
            <v>0</v>
          </cell>
        </row>
        <row r="2455">
          <cell r="K2455">
            <v>0</v>
          </cell>
          <cell r="L2455">
            <v>0</v>
          </cell>
        </row>
        <row r="2456">
          <cell r="K2456">
            <v>0</v>
          </cell>
          <cell r="L2456">
            <v>0</v>
          </cell>
        </row>
        <row r="2457">
          <cell r="K2457">
            <v>0</v>
          </cell>
          <cell r="L2457">
            <v>0</v>
          </cell>
        </row>
        <row r="2458">
          <cell r="K2458">
            <v>0</v>
          </cell>
          <cell r="L2458">
            <v>0</v>
          </cell>
        </row>
        <row r="2459">
          <cell r="K2459">
            <v>0</v>
          </cell>
          <cell r="L2459">
            <v>0</v>
          </cell>
        </row>
        <row r="2460">
          <cell r="K2460">
            <v>0</v>
          </cell>
          <cell r="L2460">
            <v>0</v>
          </cell>
        </row>
        <row r="2461">
          <cell r="K2461">
            <v>0</v>
          </cell>
          <cell r="L2461">
            <v>0</v>
          </cell>
        </row>
        <row r="2462">
          <cell r="K2462">
            <v>0</v>
          </cell>
          <cell r="L2462">
            <v>0</v>
          </cell>
        </row>
        <row r="2463">
          <cell r="K2463">
            <v>0</v>
          </cell>
          <cell r="L2463">
            <v>0</v>
          </cell>
        </row>
        <row r="2464">
          <cell r="K2464">
            <v>0</v>
          </cell>
          <cell r="L2464">
            <v>0</v>
          </cell>
        </row>
        <row r="2465">
          <cell r="K2465">
            <v>0</v>
          </cell>
          <cell r="L2465">
            <v>0</v>
          </cell>
        </row>
        <row r="2466">
          <cell r="K2466">
            <v>0</v>
          </cell>
          <cell r="L2466">
            <v>0</v>
          </cell>
        </row>
        <row r="2467">
          <cell r="K2467">
            <v>0</v>
          </cell>
          <cell r="L2467">
            <v>0</v>
          </cell>
        </row>
        <row r="2468">
          <cell r="K2468">
            <v>0</v>
          </cell>
          <cell r="L2468">
            <v>0</v>
          </cell>
        </row>
        <row r="2469">
          <cell r="K2469">
            <v>0</v>
          </cell>
          <cell r="L2469">
            <v>0</v>
          </cell>
        </row>
        <row r="2470">
          <cell r="K2470">
            <v>0</v>
          </cell>
          <cell r="L2470">
            <v>0</v>
          </cell>
        </row>
        <row r="2471">
          <cell r="K2471">
            <v>0</v>
          </cell>
          <cell r="L2471">
            <v>0</v>
          </cell>
        </row>
        <row r="2472">
          <cell r="K2472">
            <v>0</v>
          </cell>
          <cell r="L2472">
            <v>0</v>
          </cell>
        </row>
        <row r="2473">
          <cell r="K2473">
            <v>0</v>
          </cell>
          <cell r="L2473">
            <v>0</v>
          </cell>
        </row>
        <row r="2474">
          <cell r="K2474">
            <v>0</v>
          </cell>
          <cell r="L2474">
            <v>0</v>
          </cell>
        </row>
        <row r="2475">
          <cell r="K2475">
            <v>0</v>
          </cell>
          <cell r="L2475">
            <v>0</v>
          </cell>
        </row>
        <row r="2476">
          <cell r="K2476">
            <v>0</v>
          </cell>
          <cell r="L2476">
            <v>0</v>
          </cell>
        </row>
        <row r="2477">
          <cell r="K2477">
            <v>0</v>
          </cell>
          <cell r="L2477">
            <v>0</v>
          </cell>
        </row>
        <row r="2478">
          <cell r="K2478">
            <v>0</v>
          </cell>
          <cell r="L2478">
            <v>0</v>
          </cell>
        </row>
        <row r="2479">
          <cell r="K2479">
            <v>0</v>
          </cell>
          <cell r="L2479">
            <v>0</v>
          </cell>
        </row>
        <row r="2480">
          <cell r="K2480">
            <v>0</v>
          </cell>
          <cell r="L2480">
            <v>0</v>
          </cell>
        </row>
        <row r="2481">
          <cell r="K2481">
            <v>0</v>
          </cell>
          <cell r="L2481">
            <v>0</v>
          </cell>
        </row>
        <row r="2482">
          <cell r="K2482">
            <v>0</v>
          </cell>
          <cell r="L2482">
            <v>0</v>
          </cell>
        </row>
        <row r="2483">
          <cell r="K2483">
            <v>0</v>
          </cell>
          <cell r="L2483">
            <v>0</v>
          </cell>
        </row>
        <row r="2484">
          <cell r="K2484">
            <v>0</v>
          </cell>
          <cell r="L2484">
            <v>0</v>
          </cell>
        </row>
        <row r="2485">
          <cell r="K2485">
            <v>0</v>
          </cell>
          <cell r="L2485">
            <v>0</v>
          </cell>
        </row>
        <row r="2486">
          <cell r="K2486">
            <v>0</v>
          </cell>
          <cell r="L2486">
            <v>0</v>
          </cell>
        </row>
        <row r="2487">
          <cell r="K2487">
            <v>0</v>
          </cell>
          <cell r="L2487">
            <v>0</v>
          </cell>
        </row>
        <row r="2488">
          <cell r="K2488">
            <v>0</v>
          </cell>
          <cell r="L2488">
            <v>0</v>
          </cell>
        </row>
        <row r="2489">
          <cell r="K2489">
            <v>0</v>
          </cell>
          <cell r="L2489">
            <v>0</v>
          </cell>
        </row>
        <row r="2490">
          <cell r="K2490">
            <v>0</v>
          </cell>
          <cell r="L2490">
            <v>0</v>
          </cell>
        </row>
        <row r="2491">
          <cell r="K2491">
            <v>0</v>
          </cell>
          <cell r="L2491">
            <v>0</v>
          </cell>
        </row>
        <row r="2492">
          <cell r="K2492">
            <v>0</v>
          </cell>
          <cell r="L2492">
            <v>0</v>
          </cell>
        </row>
        <row r="2493">
          <cell r="K2493">
            <v>0</v>
          </cell>
          <cell r="L2493">
            <v>0</v>
          </cell>
        </row>
        <row r="2494">
          <cell r="K2494">
            <v>0</v>
          </cell>
          <cell r="L2494">
            <v>0</v>
          </cell>
        </row>
        <row r="2495">
          <cell r="K2495">
            <v>0</v>
          </cell>
          <cell r="L2495">
            <v>0</v>
          </cell>
        </row>
        <row r="2496">
          <cell r="K2496">
            <v>0</v>
          </cell>
          <cell r="L2496">
            <v>0</v>
          </cell>
        </row>
        <row r="2497">
          <cell r="K2497">
            <v>0</v>
          </cell>
          <cell r="L2497">
            <v>0</v>
          </cell>
        </row>
        <row r="2498">
          <cell r="K2498">
            <v>0</v>
          </cell>
          <cell r="L2498">
            <v>0</v>
          </cell>
        </row>
        <row r="2499">
          <cell r="K2499">
            <v>0</v>
          </cell>
          <cell r="L2499">
            <v>0</v>
          </cell>
        </row>
        <row r="2500">
          <cell r="K2500">
            <v>0</v>
          </cell>
          <cell r="L2500">
            <v>0</v>
          </cell>
        </row>
        <row r="2501">
          <cell r="K2501">
            <v>0</v>
          </cell>
          <cell r="L2501">
            <v>0</v>
          </cell>
        </row>
        <row r="2502">
          <cell r="K2502">
            <v>0</v>
          </cell>
          <cell r="L2502">
            <v>0</v>
          </cell>
        </row>
        <row r="2503">
          <cell r="K2503">
            <v>0</v>
          </cell>
          <cell r="L2503">
            <v>0</v>
          </cell>
        </row>
        <row r="2504">
          <cell r="K2504">
            <v>0</v>
          </cell>
          <cell r="L2504">
            <v>0</v>
          </cell>
        </row>
        <row r="2505">
          <cell r="K2505">
            <v>0</v>
          </cell>
          <cell r="L2505">
            <v>0</v>
          </cell>
        </row>
        <row r="2506">
          <cell r="K2506">
            <v>0</v>
          </cell>
          <cell r="L2506">
            <v>0</v>
          </cell>
        </row>
        <row r="2507">
          <cell r="K2507">
            <v>0</v>
          </cell>
          <cell r="L2507">
            <v>0</v>
          </cell>
        </row>
        <row r="2508">
          <cell r="K2508">
            <v>0</v>
          </cell>
          <cell r="L2508">
            <v>0</v>
          </cell>
        </row>
        <row r="2509">
          <cell r="K2509">
            <v>0</v>
          </cell>
          <cell r="L2509">
            <v>0</v>
          </cell>
        </row>
        <row r="2510">
          <cell r="K2510">
            <v>0</v>
          </cell>
          <cell r="L2510">
            <v>0</v>
          </cell>
        </row>
        <row r="2511">
          <cell r="K2511">
            <v>0</v>
          </cell>
          <cell r="L2511">
            <v>0</v>
          </cell>
        </row>
        <row r="2512">
          <cell r="K2512">
            <v>0</v>
          </cell>
          <cell r="L2512">
            <v>0</v>
          </cell>
        </row>
        <row r="2513">
          <cell r="K2513">
            <v>0</v>
          </cell>
          <cell r="L2513">
            <v>0</v>
          </cell>
        </row>
        <row r="2514">
          <cell r="K2514">
            <v>0</v>
          </cell>
          <cell r="L2514">
            <v>0</v>
          </cell>
        </row>
        <row r="2515">
          <cell r="K2515">
            <v>0</v>
          </cell>
          <cell r="L2515">
            <v>0</v>
          </cell>
        </row>
        <row r="2516">
          <cell r="K2516">
            <v>0</v>
          </cell>
          <cell r="L2516">
            <v>0</v>
          </cell>
        </row>
        <row r="2517">
          <cell r="K2517">
            <v>0</v>
          </cell>
          <cell r="L2517">
            <v>0</v>
          </cell>
        </row>
        <row r="2518">
          <cell r="K2518">
            <v>0</v>
          </cell>
          <cell r="L2518">
            <v>0</v>
          </cell>
        </row>
        <row r="2519">
          <cell r="K2519">
            <v>0</v>
          </cell>
          <cell r="L2519">
            <v>0</v>
          </cell>
        </row>
        <row r="2520">
          <cell r="K2520">
            <v>0</v>
          </cell>
          <cell r="L2520">
            <v>0</v>
          </cell>
        </row>
        <row r="2521">
          <cell r="K2521">
            <v>0</v>
          </cell>
          <cell r="L2521">
            <v>0</v>
          </cell>
        </row>
        <row r="2522">
          <cell r="K2522">
            <v>0</v>
          </cell>
          <cell r="L2522">
            <v>0</v>
          </cell>
        </row>
        <row r="2523">
          <cell r="K2523">
            <v>0</v>
          </cell>
          <cell r="L2523">
            <v>0</v>
          </cell>
        </row>
        <row r="2524">
          <cell r="K2524">
            <v>0</v>
          </cell>
          <cell r="L2524">
            <v>0</v>
          </cell>
        </row>
        <row r="2525">
          <cell r="K2525">
            <v>0</v>
          </cell>
          <cell r="L2525">
            <v>0</v>
          </cell>
        </row>
        <row r="2526">
          <cell r="K2526">
            <v>0</v>
          </cell>
          <cell r="L2526">
            <v>0</v>
          </cell>
        </row>
        <row r="2527">
          <cell r="K2527">
            <v>0</v>
          </cell>
          <cell r="L2527">
            <v>0</v>
          </cell>
        </row>
        <row r="2528">
          <cell r="K2528">
            <v>0</v>
          </cell>
          <cell r="L2528">
            <v>0</v>
          </cell>
        </row>
        <row r="2529">
          <cell r="K2529">
            <v>0</v>
          </cell>
          <cell r="L2529">
            <v>0</v>
          </cell>
        </row>
        <row r="2530">
          <cell r="K2530">
            <v>0</v>
          </cell>
          <cell r="L2530">
            <v>0</v>
          </cell>
        </row>
        <row r="2531">
          <cell r="K2531">
            <v>0</v>
          </cell>
          <cell r="L2531">
            <v>0</v>
          </cell>
        </row>
        <row r="2532">
          <cell r="K2532">
            <v>0</v>
          </cell>
          <cell r="L2532">
            <v>0</v>
          </cell>
        </row>
        <row r="2533">
          <cell r="K2533">
            <v>0</v>
          </cell>
          <cell r="L2533">
            <v>0</v>
          </cell>
        </row>
        <row r="2534">
          <cell r="K2534">
            <v>0</v>
          </cell>
          <cell r="L2534">
            <v>0</v>
          </cell>
        </row>
        <row r="2535">
          <cell r="K2535">
            <v>0</v>
          </cell>
          <cell r="L2535">
            <v>0</v>
          </cell>
        </row>
        <row r="2536">
          <cell r="K2536">
            <v>0</v>
          </cell>
          <cell r="L2536">
            <v>0</v>
          </cell>
        </row>
        <row r="2537">
          <cell r="K2537">
            <v>0</v>
          </cell>
          <cell r="L2537">
            <v>0</v>
          </cell>
        </row>
        <row r="2538">
          <cell r="K2538">
            <v>0</v>
          </cell>
          <cell r="L2538">
            <v>0</v>
          </cell>
        </row>
        <row r="2539">
          <cell r="K2539">
            <v>0</v>
          </cell>
          <cell r="L2539">
            <v>0</v>
          </cell>
        </row>
        <row r="2540">
          <cell r="K2540">
            <v>0</v>
          </cell>
          <cell r="L2540">
            <v>0</v>
          </cell>
        </row>
        <row r="2541">
          <cell r="K2541">
            <v>0</v>
          </cell>
          <cell r="L2541">
            <v>0</v>
          </cell>
        </row>
        <row r="2542">
          <cell r="K2542">
            <v>0</v>
          </cell>
          <cell r="L2542">
            <v>0</v>
          </cell>
        </row>
        <row r="2543">
          <cell r="K2543">
            <v>0</v>
          </cell>
          <cell r="L2543">
            <v>0</v>
          </cell>
        </row>
        <row r="2544">
          <cell r="K2544">
            <v>0</v>
          </cell>
          <cell r="L2544">
            <v>0</v>
          </cell>
        </row>
        <row r="2545">
          <cell r="K2545">
            <v>0</v>
          </cell>
          <cell r="L2545">
            <v>0</v>
          </cell>
        </row>
        <row r="2546">
          <cell r="K2546">
            <v>0</v>
          </cell>
          <cell r="L2546">
            <v>0</v>
          </cell>
        </row>
        <row r="2547">
          <cell r="K2547">
            <v>0</v>
          </cell>
          <cell r="L2547">
            <v>0</v>
          </cell>
        </row>
        <row r="2548">
          <cell r="K2548">
            <v>0</v>
          </cell>
          <cell r="L2548">
            <v>0</v>
          </cell>
        </row>
        <row r="2549">
          <cell r="K2549">
            <v>0</v>
          </cell>
          <cell r="L2549">
            <v>0</v>
          </cell>
        </row>
        <row r="2550">
          <cell r="K2550">
            <v>0</v>
          </cell>
          <cell r="L2550">
            <v>0</v>
          </cell>
        </row>
        <row r="2551">
          <cell r="K2551">
            <v>0</v>
          </cell>
          <cell r="L2551">
            <v>0</v>
          </cell>
        </row>
        <row r="2552">
          <cell r="K2552">
            <v>0</v>
          </cell>
          <cell r="L2552">
            <v>0</v>
          </cell>
        </row>
        <row r="2553">
          <cell r="K2553">
            <v>0</v>
          </cell>
          <cell r="L2553">
            <v>0</v>
          </cell>
        </row>
        <row r="2554">
          <cell r="K2554">
            <v>0</v>
          </cell>
          <cell r="L2554">
            <v>0</v>
          </cell>
        </row>
        <row r="2555">
          <cell r="K2555">
            <v>0</v>
          </cell>
          <cell r="L2555">
            <v>0</v>
          </cell>
        </row>
        <row r="2556">
          <cell r="K2556">
            <v>0</v>
          </cell>
          <cell r="L2556">
            <v>0</v>
          </cell>
        </row>
        <row r="2557">
          <cell r="K2557">
            <v>0</v>
          </cell>
          <cell r="L2557">
            <v>0</v>
          </cell>
        </row>
        <row r="2558">
          <cell r="K2558">
            <v>0</v>
          </cell>
          <cell r="L2558">
            <v>0</v>
          </cell>
        </row>
        <row r="2559">
          <cell r="K2559">
            <v>0</v>
          </cell>
          <cell r="L2559">
            <v>0</v>
          </cell>
        </row>
        <row r="2560">
          <cell r="K2560">
            <v>0</v>
          </cell>
          <cell r="L2560">
            <v>0</v>
          </cell>
        </row>
        <row r="2561">
          <cell r="K2561">
            <v>0</v>
          </cell>
          <cell r="L2561">
            <v>0</v>
          </cell>
        </row>
        <row r="2562">
          <cell r="K2562">
            <v>0</v>
          </cell>
          <cell r="L2562">
            <v>0</v>
          </cell>
        </row>
        <row r="2563">
          <cell r="K2563">
            <v>0</v>
          </cell>
          <cell r="L2563">
            <v>0</v>
          </cell>
        </row>
        <row r="2564">
          <cell r="K2564">
            <v>0</v>
          </cell>
          <cell r="L2564">
            <v>0</v>
          </cell>
        </row>
        <row r="2565">
          <cell r="K2565">
            <v>0</v>
          </cell>
          <cell r="L2565">
            <v>0</v>
          </cell>
        </row>
        <row r="2566">
          <cell r="K2566">
            <v>0</v>
          </cell>
          <cell r="L2566">
            <v>0</v>
          </cell>
        </row>
        <row r="2567">
          <cell r="K2567">
            <v>0</v>
          </cell>
          <cell r="L2567">
            <v>0</v>
          </cell>
        </row>
        <row r="2568">
          <cell r="K2568">
            <v>0</v>
          </cell>
          <cell r="L2568">
            <v>0</v>
          </cell>
        </row>
        <row r="2569">
          <cell r="K2569">
            <v>0</v>
          </cell>
          <cell r="L2569">
            <v>0</v>
          </cell>
        </row>
        <row r="2570">
          <cell r="K2570">
            <v>0</v>
          </cell>
          <cell r="L2570">
            <v>0</v>
          </cell>
        </row>
        <row r="2571">
          <cell r="K2571">
            <v>0</v>
          </cell>
          <cell r="L2571">
            <v>0</v>
          </cell>
        </row>
        <row r="2572">
          <cell r="K2572">
            <v>0</v>
          </cell>
          <cell r="L2572">
            <v>0</v>
          </cell>
        </row>
        <row r="2573">
          <cell r="K2573">
            <v>0</v>
          </cell>
          <cell r="L2573">
            <v>0</v>
          </cell>
        </row>
        <row r="2574">
          <cell r="K2574">
            <v>0</v>
          </cell>
          <cell r="L2574">
            <v>0</v>
          </cell>
        </row>
        <row r="2575">
          <cell r="K2575">
            <v>0</v>
          </cell>
          <cell r="L2575">
            <v>0</v>
          </cell>
        </row>
        <row r="2576">
          <cell r="K2576">
            <v>0</v>
          </cell>
          <cell r="L2576">
            <v>0</v>
          </cell>
        </row>
        <row r="2577">
          <cell r="K2577">
            <v>0</v>
          </cell>
          <cell r="L2577">
            <v>0</v>
          </cell>
        </row>
        <row r="2578">
          <cell r="K2578">
            <v>0</v>
          </cell>
          <cell r="L2578">
            <v>0</v>
          </cell>
        </row>
        <row r="2579">
          <cell r="K2579">
            <v>0</v>
          </cell>
          <cell r="L2579">
            <v>0</v>
          </cell>
        </row>
        <row r="2580">
          <cell r="K2580">
            <v>0</v>
          </cell>
          <cell r="L2580">
            <v>0</v>
          </cell>
        </row>
        <row r="2581">
          <cell r="K2581">
            <v>0</v>
          </cell>
          <cell r="L2581">
            <v>0</v>
          </cell>
        </row>
        <row r="2582">
          <cell r="K2582">
            <v>0</v>
          </cell>
          <cell r="L2582">
            <v>0</v>
          </cell>
        </row>
        <row r="2583">
          <cell r="K2583">
            <v>0</v>
          </cell>
          <cell r="L2583">
            <v>0</v>
          </cell>
        </row>
        <row r="2584">
          <cell r="K2584">
            <v>0</v>
          </cell>
          <cell r="L2584">
            <v>0</v>
          </cell>
        </row>
        <row r="2585">
          <cell r="K2585">
            <v>0</v>
          </cell>
          <cell r="L2585">
            <v>0</v>
          </cell>
        </row>
        <row r="2586">
          <cell r="K2586">
            <v>0</v>
          </cell>
          <cell r="L2586">
            <v>0</v>
          </cell>
        </row>
        <row r="2587">
          <cell r="K2587">
            <v>0</v>
          </cell>
          <cell r="L2587">
            <v>0</v>
          </cell>
        </row>
        <row r="2588">
          <cell r="K2588">
            <v>0</v>
          </cell>
          <cell r="L2588">
            <v>0</v>
          </cell>
        </row>
        <row r="2589">
          <cell r="K2589">
            <v>0</v>
          </cell>
          <cell r="L2589">
            <v>0</v>
          </cell>
        </row>
        <row r="2590">
          <cell r="K2590">
            <v>0</v>
          </cell>
          <cell r="L2590">
            <v>0</v>
          </cell>
        </row>
        <row r="2591">
          <cell r="K2591">
            <v>0</v>
          </cell>
          <cell r="L2591">
            <v>0</v>
          </cell>
        </row>
        <row r="2592">
          <cell r="K2592">
            <v>0</v>
          </cell>
          <cell r="L2592">
            <v>0</v>
          </cell>
        </row>
        <row r="2593">
          <cell r="K2593">
            <v>0</v>
          </cell>
          <cell r="L2593">
            <v>0</v>
          </cell>
        </row>
        <row r="2594">
          <cell r="K2594">
            <v>0</v>
          </cell>
          <cell r="L2594">
            <v>0</v>
          </cell>
        </row>
        <row r="2595">
          <cell r="K2595">
            <v>0</v>
          </cell>
          <cell r="L2595">
            <v>0</v>
          </cell>
        </row>
        <row r="2596">
          <cell r="K2596">
            <v>535321562394</v>
          </cell>
          <cell r="L2596">
            <v>535050550690</v>
          </cell>
        </row>
        <row r="2597">
          <cell r="K2597">
            <v>3260196152</v>
          </cell>
          <cell r="L2597">
            <v>0</v>
          </cell>
          <cell r="M2597">
            <v>1100</v>
          </cell>
        </row>
        <row r="2598">
          <cell r="K2598">
            <v>0</v>
          </cell>
          <cell r="L2598">
            <v>3260196152</v>
          </cell>
          <cell r="M2598">
            <v>6100</v>
          </cell>
        </row>
        <row r="2599">
          <cell r="K2599">
            <v>66883114</v>
          </cell>
          <cell r="L2599">
            <v>0</v>
          </cell>
          <cell r="M2599">
            <v>2553</v>
          </cell>
        </row>
        <row r="2600">
          <cell r="K2600">
            <v>0</v>
          </cell>
          <cell r="L2600">
            <v>66883114</v>
          </cell>
          <cell r="M2600">
            <v>7200</v>
          </cell>
        </row>
        <row r="2601">
          <cell r="K2601">
            <v>0</v>
          </cell>
          <cell r="L2601">
            <v>91810955922</v>
          </cell>
          <cell r="M2601">
            <v>7200</v>
          </cell>
        </row>
        <row r="2602">
          <cell r="K2602">
            <v>91810955922</v>
          </cell>
          <cell r="L2602">
            <v>0</v>
          </cell>
          <cell r="M2602">
            <v>0</v>
          </cell>
        </row>
        <row r="2603">
          <cell r="K2603">
            <v>0</v>
          </cell>
          <cell r="L2603">
            <v>0</v>
          </cell>
          <cell r="M2603">
            <v>7600</v>
          </cell>
        </row>
        <row r="2604">
          <cell r="K2604">
            <v>0</v>
          </cell>
          <cell r="L2604">
            <v>271011704</v>
          </cell>
          <cell r="M2604">
            <v>1502</v>
          </cell>
        </row>
        <row r="2605">
          <cell r="K2605">
            <v>0</v>
          </cell>
          <cell r="L2605">
            <v>0</v>
          </cell>
        </row>
        <row r="2606">
          <cell r="K2606">
            <v>0</v>
          </cell>
          <cell r="L2606">
            <v>0</v>
          </cell>
        </row>
        <row r="2607">
          <cell r="K2607">
            <v>0</v>
          </cell>
          <cell r="L2607">
            <v>0</v>
          </cell>
        </row>
        <row r="2608">
          <cell r="K2608">
            <v>0</v>
          </cell>
          <cell r="L2608">
            <v>0</v>
          </cell>
        </row>
        <row r="2609">
          <cell r="K2609">
            <v>0</v>
          </cell>
          <cell r="L2609">
            <v>0</v>
          </cell>
        </row>
        <row r="2610">
          <cell r="K2610">
            <v>0</v>
          </cell>
          <cell r="L2610">
            <v>0</v>
          </cell>
        </row>
        <row r="2611">
          <cell r="K2611">
            <v>0</v>
          </cell>
          <cell r="L2611">
            <v>0</v>
          </cell>
        </row>
        <row r="2612">
          <cell r="K2612">
            <v>0</v>
          </cell>
          <cell r="L2612">
            <v>0</v>
          </cell>
        </row>
        <row r="2613">
          <cell r="K2613">
            <v>0</v>
          </cell>
          <cell r="L2613">
            <v>0</v>
          </cell>
        </row>
        <row r="2614">
          <cell r="K2614">
            <v>0</v>
          </cell>
          <cell r="L2614">
            <v>0</v>
          </cell>
        </row>
        <row r="2615">
          <cell r="K2615">
            <v>0</v>
          </cell>
          <cell r="L2615">
            <v>0</v>
          </cell>
        </row>
        <row r="2616">
          <cell r="K2616">
            <v>0</v>
          </cell>
          <cell r="L2616">
            <v>0</v>
          </cell>
        </row>
        <row r="2617">
          <cell r="K2617">
            <v>0</v>
          </cell>
          <cell r="L2617">
            <v>0</v>
          </cell>
        </row>
        <row r="2618">
          <cell r="K2618">
            <v>0</v>
          </cell>
          <cell r="L2618">
            <v>0</v>
          </cell>
        </row>
        <row r="2619">
          <cell r="K2619">
            <v>0</v>
          </cell>
          <cell r="L2619">
            <v>0</v>
          </cell>
        </row>
        <row r="2620">
          <cell r="K2620">
            <v>0</v>
          </cell>
          <cell r="L2620">
            <v>0</v>
          </cell>
        </row>
        <row r="2621">
          <cell r="K2621">
            <v>24035090</v>
          </cell>
          <cell r="L2621">
            <v>66379455113</v>
          </cell>
          <cell r="M2621" t="str">
            <v>Total</v>
          </cell>
        </row>
        <row r="2622">
          <cell r="K2622">
            <v>-66355420023</v>
          </cell>
        </row>
        <row r="2672">
          <cell r="K2672">
            <v>26313090</v>
          </cell>
          <cell r="L2672">
            <v>66379455113</v>
          </cell>
        </row>
        <row r="2674">
          <cell r="K2674">
            <v>-66353142023</v>
          </cell>
        </row>
      </sheetData>
      <sheetData sheetId="41"/>
      <sheetData sheetId="42"/>
      <sheetData sheetId="43"/>
      <sheetData sheetId="44"/>
      <sheetData sheetId="45"/>
      <sheetData sheetId="46"/>
      <sheetData sheetId="47"/>
      <sheetData sheetId="48">
        <row r="11">
          <cell r="E11" t="str">
            <v xml:space="preserve">حقوق ودستمزد ومزايا </v>
          </cell>
        </row>
      </sheetData>
      <sheetData sheetId="49">
        <row r="11">
          <cell r="I11">
            <v>1682819390</v>
          </cell>
        </row>
      </sheetData>
      <sheetData sheetId="50"/>
      <sheetData sheetId="51">
        <row r="10">
          <cell r="E10" t="str">
            <v xml:space="preserve">حقوق و دستمزد و مزايا </v>
          </cell>
        </row>
      </sheetData>
      <sheetData sheetId="52">
        <row r="10">
          <cell r="E10" t="str">
            <v xml:space="preserve">حقوق و دستمزد و مزايا </v>
          </cell>
        </row>
      </sheetData>
      <sheetData sheetId="53"/>
      <sheetData sheetId="54"/>
      <sheetData sheetId="55"/>
      <sheetData sheetId="56"/>
      <sheetData sheetId="57"/>
      <sheetData sheetId="58"/>
      <sheetData sheetId="59"/>
      <sheetData sheetId="60"/>
      <sheetData sheetId="6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3">
          <cell r="K3">
            <v>2861056970</v>
          </cell>
          <cell r="L3">
            <v>0</v>
          </cell>
          <cell r="M3">
            <v>4101</v>
          </cell>
        </row>
        <row r="4">
          <cell r="K4">
            <v>2220541035</v>
          </cell>
          <cell r="L4">
            <v>0</v>
          </cell>
          <cell r="M4">
            <v>4102</v>
          </cell>
        </row>
        <row r="5">
          <cell r="K5">
            <v>769713796</v>
          </cell>
          <cell r="L5">
            <v>0</v>
          </cell>
          <cell r="M5">
            <v>4103</v>
          </cell>
        </row>
        <row r="6">
          <cell r="K6">
            <v>30657220</v>
          </cell>
          <cell r="L6">
            <v>0</v>
          </cell>
          <cell r="M6">
            <v>4101</v>
          </cell>
        </row>
        <row r="7">
          <cell r="K7">
            <v>23749190</v>
          </cell>
          <cell r="L7">
            <v>0</v>
          </cell>
          <cell r="M7">
            <v>4104</v>
          </cell>
        </row>
        <row r="8">
          <cell r="K8">
            <v>3661482</v>
          </cell>
          <cell r="L8">
            <v>0</v>
          </cell>
          <cell r="M8">
            <v>4105</v>
          </cell>
        </row>
        <row r="9">
          <cell r="K9">
            <v>884347</v>
          </cell>
          <cell r="L9">
            <v>0</v>
          </cell>
          <cell r="M9">
            <v>4104</v>
          </cell>
        </row>
        <row r="10">
          <cell r="K10">
            <v>866663</v>
          </cell>
          <cell r="L10">
            <v>0</v>
          </cell>
          <cell r="M10">
            <v>4106</v>
          </cell>
        </row>
        <row r="11">
          <cell r="K11">
            <v>0</v>
          </cell>
          <cell r="L11">
            <v>1522444465</v>
          </cell>
          <cell r="M11">
            <v>4102</v>
          </cell>
        </row>
        <row r="12">
          <cell r="K12">
            <v>0</v>
          </cell>
          <cell r="L12">
            <v>728034429</v>
          </cell>
          <cell r="M12">
            <v>4103</v>
          </cell>
        </row>
        <row r="13">
          <cell r="K13">
            <v>88489638863</v>
          </cell>
          <cell r="L13">
            <v>0</v>
          </cell>
          <cell r="M13">
            <v>5100</v>
          </cell>
        </row>
        <row r="14">
          <cell r="K14">
            <v>1107000235</v>
          </cell>
          <cell r="L14">
            <v>0</v>
          </cell>
          <cell r="M14">
            <v>5109</v>
          </cell>
        </row>
        <row r="15">
          <cell r="K15">
            <v>840242201</v>
          </cell>
          <cell r="L15">
            <v>0</v>
          </cell>
          <cell r="M15">
            <v>5103</v>
          </cell>
        </row>
        <row r="16">
          <cell r="K16">
            <v>83778720</v>
          </cell>
          <cell r="L16">
            <v>0</v>
          </cell>
          <cell r="M16">
            <v>5102</v>
          </cell>
        </row>
        <row r="17">
          <cell r="K17">
            <v>657317840</v>
          </cell>
          <cell r="L17">
            <v>0</v>
          </cell>
          <cell r="M17">
            <v>5501</v>
          </cell>
        </row>
        <row r="18">
          <cell r="K18">
            <v>508524800</v>
          </cell>
          <cell r="L18">
            <v>0</v>
          </cell>
          <cell r="M18">
            <v>5502</v>
          </cell>
        </row>
        <row r="19">
          <cell r="K19">
            <v>349751005</v>
          </cell>
          <cell r="L19">
            <v>0</v>
          </cell>
          <cell r="M19">
            <v>5503</v>
          </cell>
        </row>
        <row r="20">
          <cell r="K20">
            <v>346920400</v>
          </cell>
          <cell r="L20">
            <v>0</v>
          </cell>
          <cell r="M20">
            <v>5504</v>
          </cell>
        </row>
        <row r="21">
          <cell r="K21">
            <v>240316128</v>
          </cell>
          <cell r="L21">
            <v>0</v>
          </cell>
          <cell r="M21">
            <v>5505</v>
          </cell>
        </row>
        <row r="22">
          <cell r="K22">
            <v>159982040</v>
          </cell>
          <cell r="L22">
            <v>0</v>
          </cell>
          <cell r="M22">
            <v>5506</v>
          </cell>
        </row>
        <row r="23">
          <cell r="K23">
            <v>153710999</v>
          </cell>
          <cell r="L23">
            <v>0</v>
          </cell>
          <cell r="M23">
            <v>5507</v>
          </cell>
        </row>
        <row r="24">
          <cell r="K24">
            <v>150759928</v>
          </cell>
          <cell r="L24">
            <v>0</v>
          </cell>
          <cell r="M24">
            <v>5508</v>
          </cell>
        </row>
        <row r="25">
          <cell r="K25">
            <v>126467700</v>
          </cell>
          <cell r="L25">
            <v>0</v>
          </cell>
          <cell r="M25">
            <v>5509</v>
          </cell>
        </row>
        <row r="26">
          <cell r="K26">
            <v>115300000</v>
          </cell>
          <cell r="L26">
            <v>0</v>
          </cell>
          <cell r="M26">
            <v>5510</v>
          </cell>
        </row>
        <row r="27">
          <cell r="K27">
            <v>58909612</v>
          </cell>
          <cell r="L27">
            <v>0</v>
          </cell>
          <cell r="M27">
            <v>5511</v>
          </cell>
        </row>
        <row r="28">
          <cell r="K28">
            <v>42090609</v>
          </cell>
          <cell r="L28">
            <v>0</v>
          </cell>
          <cell r="M28">
            <v>5500</v>
          </cell>
        </row>
        <row r="29">
          <cell r="K29">
            <v>35935000</v>
          </cell>
          <cell r="L29">
            <v>0</v>
          </cell>
          <cell r="M29">
            <v>5500</v>
          </cell>
        </row>
        <row r="30">
          <cell r="K30">
            <v>34359563</v>
          </cell>
          <cell r="L30">
            <v>0</v>
          </cell>
          <cell r="M30">
            <v>5500</v>
          </cell>
        </row>
        <row r="31">
          <cell r="K31">
            <v>31953168</v>
          </cell>
          <cell r="L31">
            <v>0</v>
          </cell>
          <cell r="M31">
            <v>5500</v>
          </cell>
        </row>
        <row r="32">
          <cell r="K32">
            <v>21281680</v>
          </cell>
          <cell r="L32">
            <v>0</v>
          </cell>
          <cell r="M32">
            <v>5500</v>
          </cell>
        </row>
        <row r="33">
          <cell r="K33">
            <v>17757620</v>
          </cell>
          <cell r="L33">
            <v>0</v>
          </cell>
          <cell r="M33">
            <v>5500</v>
          </cell>
        </row>
        <row r="34">
          <cell r="K34">
            <v>10983400</v>
          </cell>
          <cell r="L34">
            <v>0</v>
          </cell>
          <cell r="M34">
            <v>5500</v>
          </cell>
        </row>
        <row r="35">
          <cell r="K35">
            <v>10240360</v>
          </cell>
          <cell r="L35">
            <v>0</v>
          </cell>
          <cell r="M35">
            <v>5500</v>
          </cell>
        </row>
        <row r="36">
          <cell r="K36">
            <v>9147497</v>
          </cell>
          <cell r="L36">
            <v>0</v>
          </cell>
          <cell r="M36">
            <v>5500</v>
          </cell>
        </row>
        <row r="37">
          <cell r="K37">
            <v>8855000</v>
          </cell>
          <cell r="L37">
            <v>0</v>
          </cell>
          <cell r="M37">
            <v>5500</v>
          </cell>
        </row>
        <row r="38">
          <cell r="K38">
            <v>7930832</v>
          </cell>
          <cell r="L38">
            <v>0</v>
          </cell>
          <cell r="M38">
            <v>5500</v>
          </cell>
        </row>
        <row r="39">
          <cell r="K39">
            <v>7413400</v>
          </cell>
          <cell r="L39">
            <v>0</v>
          </cell>
          <cell r="M39">
            <v>5500</v>
          </cell>
        </row>
        <row r="40">
          <cell r="K40">
            <v>7116928</v>
          </cell>
          <cell r="L40">
            <v>0</v>
          </cell>
          <cell r="M40">
            <v>5500</v>
          </cell>
        </row>
        <row r="41">
          <cell r="K41">
            <v>4627584</v>
          </cell>
          <cell r="L41">
            <v>0</v>
          </cell>
          <cell r="M41">
            <v>5500</v>
          </cell>
        </row>
        <row r="42">
          <cell r="K42">
            <v>2426168</v>
          </cell>
          <cell r="L42">
            <v>0</v>
          </cell>
          <cell r="M42">
            <v>5500</v>
          </cell>
        </row>
        <row r="43">
          <cell r="K43">
            <v>2379690</v>
          </cell>
          <cell r="L43">
            <v>0</v>
          </cell>
          <cell r="M43">
            <v>5500</v>
          </cell>
        </row>
        <row r="44">
          <cell r="K44">
            <v>1484020</v>
          </cell>
          <cell r="L44">
            <v>0</v>
          </cell>
          <cell r="M44">
            <v>5500</v>
          </cell>
        </row>
        <row r="45">
          <cell r="K45">
            <v>1374750</v>
          </cell>
          <cell r="L45">
            <v>0</v>
          </cell>
          <cell r="M45">
            <v>5500</v>
          </cell>
        </row>
        <row r="46">
          <cell r="K46">
            <v>1178528</v>
          </cell>
          <cell r="L46">
            <v>0</v>
          </cell>
          <cell r="M46">
            <v>5500</v>
          </cell>
        </row>
        <row r="47">
          <cell r="K47">
            <v>1013000</v>
          </cell>
          <cell r="L47">
            <v>0</v>
          </cell>
          <cell r="M47">
            <v>5500</v>
          </cell>
        </row>
        <row r="48">
          <cell r="K48">
            <v>937300</v>
          </cell>
          <cell r="L48">
            <v>0</v>
          </cell>
          <cell r="M48">
            <v>5500</v>
          </cell>
        </row>
        <row r="49">
          <cell r="K49">
            <v>754800</v>
          </cell>
          <cell r="L49">
            <v>0</v>
          </cell>
          <cell r="M49">
            <v>5500</v>
          </cell>
        </row>
        <row r="50">
          <cell r="K50">
            <v>709872</v>
          </cell>
          <cell r="L50">
            <v>0</v>
          </cell>
          <cell r="M50">
            <v>5500</v>
          </cell>
        </row>
        <row r="51">
          <cell r="K51">
            <v>458328</v>
          </cell>
          <cell r="L51">
            <v>0</v>
          </cell>
          <cell r="M51">
            <v>5500</v>
          </cell>
        </row>
        <row r="52">
          <cell r="K52">
            <v>425880</v>
          </cell>
          <cell r="L52">
            <v>0</v>
          </cell>
          <cell r="M52">
            <v>5500</v>
          </cell>
        </row>
        <row r="53">
          <cell r="K53">
            <v>412492</v>
          </cell>
          <cell r="L53">
            <v>0</v>
          </cell>
          <cell r="M53">
            <v>5500</v>
          </cell>
        </row>
        <row r="54">
          <cell r="K54">
            <v>60000</v>
          </cell>
          <cell r="L54">
            <v>0</v>
          </cell>
          <cell r="M54">
            <v>5500</v>
          </cell>
        </row>
        <row r="55">
          <cell r="K55">
            <v>18200000</v>
          </cell>
          <cell r="L55">
            <v>0</v>
          </cell>
          <cell r="M55">
            <v>5500</v>
          </cell>
        </row>
        <row r="56">
          <cell r="K56">
            <v>33900000</v>
          </cell>
          <cell r="L56">
            <v>0</v>
          </cell>
          <cell r="M56">
            <v>6100</v>
          </cell>
        </row>
        <row r="57">
          <cell r="K57">
            <v>6770000</v>
          </cell>
          <cell r="L57">
            <v>0</v>
          </cell>
          <cell r="M57">
            <v>6100</v>
          </cell>
        </row>
        <row r="58">
          <cell r="K58">
            <v>6194908</v>
          </cell>
          <cell r="L58">
            <v>0</v>
          </cell>
          <cell r="M58">
            <v>6100</v>
          </cell>
        </row>
        <row r="59">
          <cell r="K59">
            <v>5300000</v>
          </cell>
          <cell r="L59">
            <v>0</v>
          </cell>
          <cell r="M59">
            <v>6100</v>
          </cell>
        </row>
        <row r="60">
          <cell r="K60">
            <v>4000000</v>
          </cell>
          <cell r="L60">
            <v>0</v>
          </cell>
          <cell r="M60">
            <v>6100</v>
          </cell>
        </row>
        <row r="61">
          <cell r="K61">
            <v>4000000</v>
          </cell>
          <cell r="L61">
            <v>0</v>
          </cell>
          <cell r="M61">
            <v>6100</v>
          </cell>
        </row>
        <row r="62">
          <cell r="K62">
            <v>3841670</v>
          </cell>
          <cell r="L62">
            <v>0</v>
          </cell>
          <cell r="M62">
            <v>6100</v>
          </cell>
        </row>
        <row r="63">
          <cell r="K63">
            <v>3500000</v>
          </cell>
          <cell r="L63">
            <v>0</v>
          </cell>
          <cell r="M63">
            <v>6100</v>
          </cell>
        </row>
        <row r="64">
          <cell r="K64">
            <v>3391607</v>
          </cell>
          <cell r="L64">
            <v>0</v>
          </cell>
          <cell r="M64">
            <v>6100</v>
          </cell>
        </row>
        <row r="65">
          <cell r="K65">
            <v>3102215</v>
          </cell>
          <cell r="L65">
            <v>0</v>
          </cell>
          <cell r="M65">
            <v>6100</v>
          </cell>
        </row>
        <row r="66">
          <cell r="K66">
            <v>3000000</v>
          </cell>
          <cell r="L66">
            <v>0</v>
          </cell>
          <cell r="M66">
            <v>6100</v>
          </cell>
        </row>
        <row r="67">
          <cell r="K67">
            <v>3000000</v>
          </cell>
          <cell r="L67">
            <v>0</v>
          </cell>
          <cell r="M67">
            <v>6100</v>
          </cell>
        </row>
        <row r="68">
          <cell r="K68">
            <v>2700000</v>
          </cell>
          <cell r="L68">
            <v>0</v>
          </cell>
          <cell r="M68">
            <v>6100</v>
          </cell>
        </row>
        <row r="69">
          <cell r="K69">
            <v>2500000</v>
          </cell>
          <cell r="L69">
            <v>0</v>
          </cell>
          <cell r="M69">
            <v>6100</v>
          </cell>
        </row>
        <row r="70">
          <cell r="K70">
            <v>2400000</v>
          </cell>
          <cell r="L70">
            <v>0</v>
          </cell>
          <cell r="M70">
            <v>6100</v>
          </cell>
        </row>
        <row r="71">
          <cell r="K71">
            <v>2300000</v>
          </cell>
          <cell r="L71">
            <v>0</v>
          </cell>
          <cell r="M71">
            <v>6100</v>
          </cell>
        </row>
        <row r="72">
          <cell r="K72">
            <v>2300000</v>
          </cell>
          <cell r="L72">
            <v>0</v>
          </cell>
          <cell r="M72">
            <v>6100</v>
          </cell>
        </row>
        <row r="73">
          <cell r="K73">
            <v>2300000</v>
          </cell>
          <cell r="L73">
            <v>0</v>
          </cell>
          <cell r="M73">
            <v>6100</v>
          </cell>
        </row>
        <row r="74">
          <cell r="K74">
            <v>2300000</v>
          </cell>
          <cell r="L74">
            <v>0</v>
          </cell>
          <cell r="M74">
            <v>6100</v>
          </cell>
        </row>
        <row r="75">
          <cell r="K75">
            <v>2232671</v>
          </cell>
          <cell r="L75">
            <v>0</v>
          </cell>
          <cell r="M75">
            <v>6100</v>
          </cell>
        </row>
        <row r="76">
          <cell r="K76">
            <v>2200000</v>
          </cell>
          <cell r="L76">
            <v>0</v>
          </cell>
          <cell r="M76">
            <v>6100</v>
          </cell>
        </row>
        <row r="77">
          <cell r="K77">
            <v>2200000</v>
          </cell>
          <cell r="L77">
            <v>0</v>
          </cell>
          <cell r="M77">
            <v>6100</v>
          </cell>
        </row>
        <row r="78">
          <cell r="K78">
            <v>2065192</v>
          </cell>
          <cell r="L78">
            <v>0</v>
          </cell>
          <cell r="M78">
            <v>6100</v>
          </cell>
        </row>
        <row r="79">
          <cell r="K79">
            <v>2003960</v>
          </cell>
          <cell r="L79">
            <v>0</v>
          </cell>
          <cell r="M79">
            <v>6100</v>
          </cell>
        </row>
        <row r="80">
          <cell r="K80">
            <v>2000000</v>
          </cell>
          <cell r="L80">
            <v>0</v>
          </cell>
          <cell r="M80">
            <v>6100</v>
          </cell>
        </row>
        <row r="81">
          <cell r="K81">
            <v>2000000</v>
          </cell>
          <cell r="L81">
            <v>0</v>
          </cell>
          <cell r="M81">
            <v>6100</v>
          </cell>
        </row>
        <row r="82">
          <cell r="K82">
            <v>2000000</v>
          </cell>
          <cell r="L82">
            <v>0</v>
          </cell>
          <cell r="M82">
            <v>6100</v>
          </cell>
        </row>
        <row r="83">
          <cell r="K83">
            <v>2000000</v>
          </cell>
          <cell r="L83">
            <v>0</v>
          </cell>
          <cell r="M83">
            <v>6100</v>
          </cell>
        </row>
        <row r="84">
          <cell r="K84">
            <v>2000000</v>
          </cell>
          <cell r="L84">
            <v>0</v>
          </cell>
          <cell r="M84">
            <v>6100</v>
          </cell>
        </row>
        <row r="85">
          <cell r="K85">
            <v>2000000</v>
          </cell>
          <cell r="L85">
            <v>0</v>
          </cell>
          <cell r="M85">
            <v>6100</v>
          </cell>
        </row>
        <row r="86">
          <cell r="K86">
            <v>2000000</v>
          </cell>
          <cell r="L86">
            <v>0</v>
          </cell>
          <cell r="M86">
            <v>6100</v>
          </cell>
        </row>
        <row r="87">
          <cell r="K87">
            <v>2000000</v>
          </cell>
          <cell r="L87">
            <v>0</v>
          </cell>
          <cell r="M87">
            <v>6100</v>
          </cell>
        </row>
        <row r="88">
          <cell r="K88">
            <v>2000000</v>
          </cell>
          <cell r="L88">
            <v>0</v>
          </cell>
          <cell r="M88">
            <v>6100</v>
          </cell>
        </row>
        <row r="89">
          <cell r="K89">
            <v>2000000</v>
          </cell>
          <cell r="L89">
            <v>0</v>
          </cell>
          <cell r="M89">
            <v>6100</v>
          </cell>
        </row>
        <row r="90">
          <cell r="K90">
            <v>2000000</v>
          </cell>
          <cell r="L90">
            <v>0</v>
          </cell>
          <cell r="M90">
            <v>6100</v>
          </cell>
        </row>
        <row r="91">
          <cell r="K91">
            <v>2000000</v>
          </cell>
          <cell r="L91">
            <v>0</v>
          </cell>
          <cell r="M91">
            <v>6100</v>
          </cell>
        </row>
        <row r="92">
          <cell r="K92">
            <v>2000000</v>
          </cell>
          <cell r="L92">
            <v>0</v>
          </cell>
          <cell r="M92">
            <v>6100</v>
          </cell>
        </row>
        <row r="93">
          <cell r="K93">
            <v>2000000</v>
          </cell>
          <cell r="L93">
            <v>0</v>
          </cell>
          <cell r="M93">
            <v>6100</v>
          </cell>
        </row>
        <row r="94">
          <cell r="K94">
            <v>2000000</v>
          </cell>
          <cell r="L94">
            <v>0</v>
          </cell>
          <cell r="M94">
            <v>6100</v>
          </cell>
        </row>
        <row r="95">
          <cell r="K95">
            <v>2000000</v>
          </cell>
          <cell r="L95">
            <v>0</v>
          </cell>
          <cell r="M95">
            <v>6100</v>
          </cell>
        </row>
        <row r="96">
          <cell r="K96">
            <v>2000000</v>
          </cell>
          <cell r="L96">
            <v>0</v>
          </cell>
          <cell r="M96">
            <v>6100</v>
          </cell>
        </row>
        <row r="97">
          <cell r="K97">
            <v>2000000</v>
          </cell>
          <cell r="L97">
            <v>0</v>
          </cell>
          <cell r="M97">
            <v>6100</v>
          </cell>
        </row>
        <row r="98">
          <cell r="K98">
            <v>2000000</v>
          </cell>
          <cell r="L98">
            <v>0</v>
          </cell>
          <cell r="M98">
            <v>6100</v>
          </cell>
        </row>
        <row r="99">
          <cell r="K99">
            <v>2000000</v>
          </cell>
          <cell r="L99">
            <v>0</v>
          </cell>
          <cell r="M99">
            <v>6100</v>
          </cell>
        </row>
        <row r="100">
          <cell r="K100">
            <v>2000000</v>
          </cell>
          <cell r="L100">
            <v>0</v>
          </cell>
          <cell r="M100">
            <v>6100</v>
          </cell>
        </row>
        <row r="101">
          <cell r="K101">
            <v>2000000</v>
          </cell>
          <cell r="L101">
            <v>0</v>
          </cell>
          <cell r="M101">
            <v>6100</v>
          </cell>
        </row>
        <row r="102">
          <cell r="K102">
            <v>2000000</v>
          </cell>
          <cell r="L102">
            <v>0</v>
          </cell>
          <cell r="M102">
            <v>6100</v>
          </cell>
        </row>
        <row r="103">
          <cell r="K103">
            <v>2000000</v>
          </cell>
          <cell r="L103">
            <v>0</v>
          </cell>
          <cell r="M103">
            <v>6100</v>
          </cell>
        </row>
        <row r="104">
          <cell r="K104">
            <v>2000000</v>
          </cell>
          <cell r="L104">
            <v>0</v>
          </cell>
          <cell r="M104">
            <v>6100</v>
          </cell>
        </row>
        <row r="105">
          <cell r="K105">
            <v>2000000</v>
          </cell>
          <cell r="L105">
            <v>0</v>
          </cell>
          <cell r="M105">
            <v>6100</v>
          </cell>
        </row>
        <row r="106">
          <cell r="K106">
            <v>2000000</v>
          </cell>
          <cell r="L106">
            <v>0</v>
          </cell>
          <cell r="M106">
            <v>6100</v>
          </cell>
        </row>
        <row r="107">
          <cell r="K107">
            <v>2000000</v>
          </cell>
          <cell r="L107">
            <v>0</v>
          </cell>
          <cell r="M107">
            <v>6100</v>
          </cell>
        </row>
        <row r="108">
          <cell r="K108">
            <v>2000000</v>
          </cell>
          <cell r="L108">
            <v>0</v>
          </cell>
          <cell r="M108">
            <v>6100</v>
          </cell>
        </row>
        <row r="109">
          <cell r="K109">
            <v>2000000</v>
          </cell>
          <cell r="L109">
            <v>0</v>
          </cell>
          <cell r="M109">
            <v>6100</v>
          </cell>
        </row>
        <row r="110">
          <cell r="K110">
            <v>2000000</v>
          </cell>
          <cell r="L110">
            <v>0</v>
          </cell>
          <cell r="M110">
            <v>6100</v>
          </cell>
        </row>
        <row r="111">
          <cell r="K111">
            <v>2000000</v>
          </cell>
          <cell r="L111">
            <v>0</v>
          </cell>
          <cell r="M111">
            <v>6100</v>
          </cell>
        </row>
        <row r="112">
          <cell r="K112">
            <v>2000000</v>
          </cell>
          <cell r="L112">
            <v>0</v>
          </cell>
          <cell r="M112">
            <v>6100</v>
          </cell>
        </row>
        <row r="113">
          <cell r="K113">
            <v>2000000</v>
          </cell>
          <cell r="L113">
            <v>0</v>
          </cell>
          <cell r="M113">
            <v>6100</v>
          </cell>
        </row>
        <row r="114">
          <cell r="K114">
            <v>2000000</v>
          </cell>
          <cell r="L114">
            <v>0</v>
          </cell>
          <cell r="M114">
            <v>6100</v>
          </cell>
        </row>
        <row r="115">
          <cell r="K115">
            <v>2000000</v>
          </cell>
          <cell r="L115">
            <v>0</v>
          </cell>
          <cell r="M115">
            <v>6100</v>
          </cell>
        </row>
        <row r="116">
          <cell r="K116">
            <v>2000000</v>
          </cell>
          <cell r="L116">
            <v>0</v>
          </cell>
          <cell r="M116">
            <v>6100</v>
          </cell>
        </row>
        <row r="117">
          <cell r="K117">
            <v>2000000</v>
          </cell>
          <cell r="L117">
            <v>0</v>
          </cell>
          <cell r="M117">
            <v>6100</v>
          </cell>
        </row>
        <row r="118">
          <cell r="K118">
            <v>2000000</v>
          </cell>
          <cell r="L118">
            <v>0</v>
          </cell>
          <cell r="M118">
            <v>6100</v>
          </cell>
        </row>
        <row r="119">
          <cell r="K119">
            <v>2000000</v>
          </cell>
          <cell r="L119">
            <v>0</v>
          </cell>
          <cell r="M119">
            <v>6100</v>
          </cell>
        </row>
        <row r="120">
          <cell r="K120">
            <v>2000000</v>
          </cell>
          <cell r="L120">
            <v>0</v>
          </cell>
          <cell r="M120">
            <v>6100</v>
          </cell>
        </row>
        <row r="121">
          <cell r="K121">
            <v>2000000</v>
          </cell>
          <cell r="L121">
            <v>0</v>
          </cell>
          <cell r="M121">
            <v>6100</v>
          </cell>
        </row>
        <row r="122">
          <cell r="K122">
            <v>2000000</v>
          </cell>
          <cell r="L122">
            <v>0</v>
          </cell>
          <cell r="M122">
            <v>6100</v>
          </cell>
        </row>
        <row r="123">
          <cell r="K123">
            <v>2000000</v>
          </cell>
          <cell r="L123">
            <v>0</v>
          </cell>
          <cell r="M123">
            <v>6100</v>
          </cell>
        </row>
        <row r="124">
          <cell r="K124">
            <v>2000000</v>
          </cell>
          <cell r="L124">
            <v>0</v>
          </cell>
          <cell r="M124">
            <v>6100</v>
          </cell>
        </row>
        <row r="125">
          <cell r="K125">
            <v>2000000</v>
          </cell>
          <cell r="L125">
            <v>0</v>
          </cell>
          <cell r="M125">
            <v>6100</v>
          </cell>
        </row>
        <row r="126">
          <cell r="K126">
            <v>2000000</v>
          </cell>
          <cell r="L126">
            <v>0</v>
          </cell>
          <cell r="M126">
            <v>6100</v>
          </cell>
        </row>
        <row r="127">
          <cell r="K127">
            <v>2000000</v>
          </cell>
          <cell r="L127">
            <v>0</v>
          </cell>
          <cell r="M127">
            <v>6100</v>
          </cell>
        </row>
        <row r="128">
          <cell r="K128">
            <v>2000000</v>
          </cell>
          <cell r="L128">
            <v>0</v>
          </cell>
          <cell r="M128">
            <v>6100</v>
          </cell>
        </row>
        <row r="129">
          <cell r="K129">
            <v>2000000</v>
          </cell>
          <cell r="L129">
            <v>0</v>
          </cell>
          <cell r="M129">
            <v>6100</v>
          </cell>
        </row>
        <row r="130">
          <cell r="K130">
            <v>2000000</v>
          </cell>
          <cell r="L130">
            <v>0</v>
          </cell>
          <cell r="M130">
            <v>6100</v>
          </cell>
        </row>
        <row r="131">
          <cell r="K131">
            <v>2000000</v>
          </cell>
          <cell r="L131">
            <v>0</v>
          </cell>
          <cell r="M131">
            <v>6100</v>
          </cell>
        </row>
        <row r="132">
          <cell r="K132">
            <v>2000000</v>
          </cell>
          <cell r="L132">
            <v>0</v>
          </cell>
          <cell r="M132">
            <v>6100</v>
          </cell>
        </row>
        <row r="133">
          <cell r="K133">
            <v>2000000</v>
          </cell>
          <cell r="L133">
            <v>0</v>
          </cell>
          <cell r="M133">
            <v>6100</v>
          </cell>
        </row>
        <row r="134">
          <cell r="K134">
            <v>1900000</v>
          </cell>
          <cell r="L134">
            <v>0</v>
          </cell>
          <cell r="M134">
            <v>6100</v>
          </cell>
        </row>
        <row r="135">
          <cell r="K135">
            <v>1900000</v>
          </cell>
          <cell r="L135">
            <v>0</v>
          </cell>
          <cell r="M135">
            <v>6100</v>
          </cell>
        </row>
        <row r="136">
          <cell r="K136">
            <v>1900000</v>
          </cell>
          <cell r="L136">
            <v>0</v>
          </cell>
          <cell r="M136">
            <v>6100</v>
          </cell>
        </row>
        <row r="137">
          <cell r="K137">
            <v>1900000</v>
          </cell>
          <cell r="L137">
            <v>0</v>
          </cell>
          <cell r="M137">
            <v>6100</v>
          </cell>
        </row>
        <row r="138">
          <cell r="K138">
            <v>1900000</v>
          </cell>
          <cell r="L138">
            <v>0</v>
          </cell>
          <cell r="M138">
            <v>6100</v>
          </cell>
        </row>
        <row r="139">
          <cell r="K139">
            <v>1900000</v>
          </cell>
          <cell r="L139">
            <v>0</v>
          </cell>
          <cell r="M139">
            <v>6100</v>
          </cell>
        </row>
        <row r="140">
          <cell r="K140">
            <v>1900000</v>
          </cell>
          <cell r="L140">
            <v>0</v>
          </cell>
          <cell r="M140">
            <v>6100</v>
          </cell>
        </row>
        <row r="141">
          <cell r="K141">
            <v>1900000</v>
          </cell>
          <cell r="L141">
            <v>0</v>
          </cell>
          <cell r="M141">
            <v>6100</v>
          </cell>
        </row>
        <row r="142">
          <cell r="K142">
            <v>1900000</v>
          </cell>
          <cell r="L142">
            <v>0</v>
          </cell>
          <cell r="M142">
            <v>6100</v>
          </cell>
        </row>
        <row r="143">
          <cell r="K143">
            <v>1900000</v>
          </cell>
          <cell r="L143">
            <v>0</v>
          </cell>
          <cell r="M143">
            <v>6100</v>
          </cell>
        </row>
        <row r="144">
          <cell r="K144">
            <v>1900000</v>
          </cell>
          <cell r="L144">
            <v>0</v>
          </cell>
          <cell r="M144">
            <v>6100</v>
          </cell>
        </row>
        <row r="145">
          <cell r="K145">
            <v>1900000</v>
          </cell>
          <cell r="L145">
            <v>0</v>
          </cell>
          <cell r="M145">
            <v>6100</v>
          </cell>
        </row>
        <row r="146">
          <cell r="K146">
            <v>1900000</v>
          </cell>
          <cell r="L146">
            <v>0</v>
          </cell>
          <cell r="M146">
            <v>6100</v>
          </cell>
        </row>
        <row r="147">
          <cell r="K147">
            <v>1900000</v>
          </cell>
          <cell r="L147">
            <v>0</v>
          </cell>
          <cell r="M147">
            <v>6100</v>
          </cell>
        </row>
        <row r="148">
          <cell r="K148">
            <v>1900000</v>
          </cell>
          <cell r="L148">
            <v>0</v>
          </cell>
          <cell r="M148">
            <v>6100</v>
          </cell>
        </row>
        <row r="149">
          <cell r="K149">
            <v>1900000</v>
          </cell>
          <cell r="L149">
            <v>0</v>
          </cell>
          <cell r="M149">
            <v>6100</v>
          </cell>
        </row>
        <row r="150">
          <cell r="K150">
            <v>1800000</v>
          </cell>
          <cell r="L150">
            <v>0</v>
          </cell>
          <cell r="M150">
            <v>6100</v>
          </cell>
        </row>
        <row r="151">
          <cell r="K151">
            <v>1800000</v>
          </cell>
          <cell r="L151">
            <v>0</v>
          </cell>
          <cell r="M151">
            <v>6100</v>
          </cell>
        </row>
        <row r="152">
          <cell r="K152">
            <v>1800000</v>
          </cell>
          <cell r="L152">
            <v>0</v>
          </cell>
          <cell r="M152">
            <v>6100</v>
          </cell>
        </row>
        <row r="153">
          <cell r="K153">
            <v>1800000</v>
          </cell>
          <cell r="L153">
            <v>0</v>
          </cell>
          <cell r="M153">
            <v>6100</v>
          </cell>
        </row>
        <row r="154">
          <cell r="K154">
            <v>1800000</v>
          </cell>
          <cell r="L154">
            <v>0</v>
          </cell>
          <cell r="M154">
            <v>6100</v>
          </cell>
        </row>
        <row r="155">
          <cell r="K155">
            <v>1800000</v>
          </cell>
          <cell r="L155">
            <v>0</v>
          </cell>
          <cell r="M155">
            <v>6100</v>
          </cell>
        </row>
        <row r="156">
          <cell r="K156">
            <v>1800000</v>
          </cell>
          <cell r="L156">
            <v>0</v>
          </cell>
          <cell r="M156">
            <v>6100</v>
          </cell>
        </row>
        <row r="157">
          <cell r="K157">
            <v>1800000</v>
          </cell>
          <cell r="L157">
            <v>0</v>
          </cell>
          <cell r="M157">
            <v>6100</v>
          </cell>
        </row>
        <row r="158">
          <cell r="K158">
            <v>1800000</v>
          </cell>
          <cell r="L158">
            <v>0</v>
          </cell>
          <cell r="M158">
            <v>6100</v>
          </cell>
        </row>
        <row r="159">
          <cell r="K159">
            <v>1800000</v>
          </cell>
          <cell r="L159">
            <v>0</v>
          </cell>
          <cell r="M159">
            <v>6100</v>
          </cell>
        </row>
        <row r="160">
          <cell r="K160">
            <v>1800000</v>
          </cell>
          <cell r="L160">
            <v>0</v>
          </cell>
          <cell r="M160">
            <v>6100</v>
          </cell>
        </row>
        <row r="161">
          <cell r="K161">
            <v>1800000</v>
          </cell>
          <cell r="L161">
            <v>0</v>
          </cell>
          <cell r="M161">
            <v>6100</v>
          </cell>
        </row>
        <row r="162">
          <cell r="K162">
            <v>1800000</v>
          </cell>
          <cell r="L162">
            <v>0</v>
          </cell>
          <cell r="M162">
            <v>6100</v>
          </cell>
        </row>
        <row r="163">
          <cell r="K163">
            <v>1800000</v>
          </cell>
          <cell r="L163">
            <v>0</v>
          </cell>
          <cell r="M163">
            <v>6100</v>
          </cell>
        </row>
        <row r="164">
          <cell r="K164">
            <v>1800000</v>
          </cell>
          <cell r="L164">
            <v>0</v>
          </cell>
          <cell r="M164">
            <v>6100</v>
          </cell>
        </row>
        <row r="165">
          <cell r="K165">
            <v>1800000</v>
          </cell>
          <cell r="L165">
            <v>0</v>
          </cell>
          <cell r="M165">
            <v>6100</v>
          </cell>
        </row>
        <row r="166">
          <cell r="K166">
            <v>1800000</v>
          </cell>
          <cell r="L166">
            <v>0</v>
          </cell>
          <cell r="M166">
            <v>6100</v>
          </cell>
        </row>
        <row r="167">
          <cell r="K167">
            <v>1800000</v>
          </cell>
          <cell r="L167">
            <v>0</v>
          </cell>
          <cell r="M167">
            <v>6100</v>
          </cell>
        </row>
        <row r="168">
          <cell r="K168">
            <v>1800000</v>
          </cell>
          <cell r="L168">
            <v>0</v>
          </cell>
          <cell r="M168">
            <v>6100</v>
          </cell>
        </row>
        <row r="169">
          <cell r="K169">
            <v>1700000</v>
          </cell>
          <cell r="L169">
            <v>0</v>
          </cell>
          <cell r="M169">
            <v>6100</v>
          </cell>
        </row>
        <row r="170">
          <cell r="K170">
            <v>1700000</v>
          </cell>
          <cell r="L170">
            <v>0</v>
          </cell>
          <cell r="M170">
            <v>6100</v>
          </cell>
        </row>
        <row r="171">
          <cell r="K171">
            <v>1700000</v>
          </cell>
          <cell r="L171">
            <v>0</v>
          </cell>
          <cell r="M171">
            <v>6100</v>
          </cell>
        </row>
        <row r="172">
          <cell r="K172">
            <v>1700000</v>
          </cell>
          <cell r="L172">
            <v>0</v>
          </cell>
          <cell r="M172">
            <v>6100</v>
          </cell>
        </row>
        <row r="173">
          <cell r="K173">
            <v>1700000</v>
          </cell>
          <cell r="L173">
            <v>0</v>
          </cell>
          <cell r="M173">
            <v>6100</v>
          </cell>
        </row>
        <row r="174">
          <cell r="K174">
            <v>1700000</v>
          </cell>
          <cell r="L174">
            <v>0</v>
          </cell>
          <cell r="M174">
            <v>6100</v>
          </cell>
        </row>
        <row r="175">
          <cell r="K175">
            <v>1700000</v>
          </cell>
          <cell r="L175">
            <v>0</v>
          </cell>
          <cell r="M175">
            <v>6100</v>
          </cell>
        </row>
        <row r="176">
          <cell r="K176">
            <v>1700000</v>
          </cell>
          <cell r="L176">
            <v>0</v>
          </cell>
          <cell r="M176">
            <v>6100</v>
          </cell>
        </row>
        <row r="177">
          <cell r="K177">
            <v>1700000</v>
          </cell>
          <cell r="L177">
            <v>0</v>
          </cell>
          <cell r="M177">
            <v>6100</v>
          </cell>
        </row>
        <row r="178">
          <cell r="K178">
            <v>1700000</v>
          </cell>
          <cell r="L178">
            <v>0</v>
          </cell>
          <cell r="M178">
            <v>6100</v>
          </cell>
        </row>
        <row r="179">
          <cell r="K179">
            <v>1700000</v>
          </cell>
          <cell r="L179">
            <v>0</v>
          </cell>
          <cell r="M179">
            <v>6100</v>
          </cell>
        </row>
        <row r="180">
          <cell r="K180">
            <v>1700000</v>
          </cell>
          <cell r="L180">
            <v>0</v>
          </cell>
          <cell r="M180">
            <v>6100</v>
          </cell>
        </row>
        <row r="181">
          <cell r="K181">
            <v>1700000</v>
          </cell>
          <cell r="L181">
            <v>0</v>
          </cell>
          <cell r="M181">
            <v>6100</v>
          </cell>
        </row>
        <row r="182">
          <cell r="K182">
            <v>1700000</v>
          </cell>
          <cell r="L182">
            <v>0</v>
          </cell>
          <cell r="M182">
            <v>6100</v>
          </cell>
        </row>
        <row r="183">
          <cell r="K183">
            <v>1700000</v>
          </cell>
          <cell r="L183">
            <v>0</v>
          </cell>
          <cell r="M183">
            <v>6100</v>
          </cell>
        </row>
        <row r="184">
          <cell r="K184">
            <v>1700000</v>
          </cell>
          <cell r="L184">
            <v>0</v>
          </cell>
          <cell r="M184">
            <v>6100</v>
          </cell>
        </row>
        <row r="185">
          <cell r="K185">
            <v>1600000</v>
          </cell>
          <cell r="L185">
            <v>0</v>
          </cell>
          <cell r="M185">
            <v>6100</v>
          </cell>
        </row>
        <row r="186">
          <cell r="K186">
            <v>1600000</v>
          </cell>
          <cell r="L186">
            <v>0</v>
          </cell>
          <cell r="M186">
            <v>6100</v>
          </cell>
        </row>
        <row r="187">
          <cell r="K187">
            <v>1600000</v>
          </cell>
          <cell r="L187">
            <v>0</v>
          </cell>
          <cell r="M187">
            <v>6100</v>
          </cell>
        </row>
        <row r="188">
          <cell r="K188">
            <v>1600000</v>
          </cell>
          <cell r="L188">
            <v>0</v>
          </cell>
          <cell r="M188">
            <v>6100</v>
          </cell>
        </row>
        <row r="189">
          <cell r="K189">
            <v>1600000</v>
          </cell>
          <cell r="L189">
            <v>0</v>
          </cell>
          <cell r="M189">
            <v>6100</v>
          </cell>
        </row>
        <row r="190">
          <cell r="K190">
            <v>1600000</v>
          </cell>
          <cell r="L190">
            <v>0</v>
          </cell>
          <cell r="M190">
            <v>6100</v>
          </cell>
        </row>
        <row r="191">
          <cell r="K191">
            <v>1600000</v>
          </cell>
          <cell r="L191">
            <v>0</v>
          </cell>
          <cell r="M191">
            <v>6100</v>
          </cell>
        </row>
        <row r="192">
          <cell r="K192">
            <v>1600000</v>
          </cell>
          <cell r="L192">
            <v>0</v>
          </cell>
          <cell r="M192">
            <v>6100</v>
          </cell>
        </row>
        <row r="193">
          <cell r="K193">
            <v>1500000</v>
          </cell>
          <cell r="L193">
            <v>0</v>
          </cell>
          <cell r="M193">
            <v>6100</v>
          </cell>
        </row>
        <row r="194">
          <cell r="K194">
            <v>1500000</v>
          </cell>
          <cell r="L194">
            <v>0</v>
          </cell>
          <cell r="M194">
            <v>6100</v>
          </cell>
        </row>
        <row r="195">
          <cell r="K195">
            <v>1500000</v>
          </cell>
          <cell r="L195">
            <v>0</v>
          </cell>
          <cell r="M195">
            <v>6100</v>
          </cell>
        </row>
        <row r="196">
          <cell r="K196">
            <v>1500000</v>
          </cell>
          <cell r="L196">
            <v>0</v>
          </cell>
          <cell r="M196">
            <v>6100</v>
          </cell>
        </row>
        <row r="197">
          <cell r="K197">
            <v>1500000</v>
          </cell>
          <cell r="L197">
            <v>0</v>
          </cell>
          <cell r="M197">
            <v>6100</v>
          </cell>
        </row>
        <row r="198">
          <cell r="K198">
            <v>1417000</v>
          </cell>
          <cell r="L198">
            <v>0</v>
          </cell>
          <cell r="M198">
            <v>6100</v>
          </cell>
        </row>
        <row r="199">
          <cell r="K199">
            <v>1400000</v>
          </cell>
          <cell r="L199">
            <v>0</v>
          </cell>
          <cell r="M199">
            <v>6100</v>
          </cell>
        </row>
        <row r="200">
          <cell r="K200">
            <v>1400000</v>
          </cell>
          <cell r="L200">
            <v>0</v>
          </cell>
          <cell r="M200">
            <v>6100</v>
          </cell>
        </row>
        <row r="201">
          <cell r="K201">
            <v>1400000</v>
          </cell>
          <cell r="L201">
            <v>0</v>
          </cell>
          <cell r="M201">
            <v>6100</v>
          </cell>
        </row>
        <row r="202">
          <cell r="K202">
            <v>1400000</v>
          </cell>
          <cell r="L202">
            <v>0</v>
          </cell>
          <cell r="M202">
            <v>6100</v>
          </cell>
        </row>
        <row r="203">
          <cell r="K203">
            <v>1400000</v>
          </cell>
          <cell r="L203">
            <v>0</v>
          </cell>
          <cell r="M203">
            <v>6100</v>
          </cell>
        </row>
        <row r="204">
          <cell r="K204">
            <v>1400000</v>
          </cell>
          <cell r="L204">
            <v>0</v>
          </cell>
          <cell r="M204">
            <v>6100</v>
          </cell>
        </row>
        <row r="205">
          <cell r="K205">
            <v>1400000</v>
          </cell>
          <cell r="L205">
            <v>0</v>
          </cell>
          <cell r="M205">
            <v>6100</v>
          </cell>
        </row>
        <row r="206">
          <cell r="K206">
            <v>1400000</v>
          </cell>
          <cell r="L206">
            <v>0</v>
          </cell>
          <cell r="M206">
            <v>6100</v>
          </cell>
        </row>
        <row r="207">
          <cell r="K207">
            <v>1300000</v>
          </cell>
          <cell r="L207">
            <v>0</v>
          </cell>
          <cell r="M207">
            <v>6100</v>
          </cell>
        </row>
        <row r="208">
          <cell r="K208">
            <v>1300000</v>
          </cell>
          <cell r="L208">
            <v>0</v>
          </cell>
          <cell r="M208">
            <v>6100</v>
          </cell>
        </row>
        <row r="209">
          <cell r="K209">
            <v>1300000</v>
          </cell>
          <cell r="L209">
            <v>0</v>
          </cell>
          <cell r="M209">
            <v>6100</v>
          </cell>
        </row>
        <row r="210">
          <cell r="K210">
            <v>1300000</v>
          </cell>
          <cell r="L210">
            <v>0</v>
          </cell>
          <cell r="M210">
            <v>6100</v>
          </cell>
        </row>
        <row r="211">
          <cell r="K211">
            <v>1300000</v>
          </cell>
          <cell r="L211">
            <v>0</v>
          </cell>
          <cell r="M211">
            <v>6100</v>
          </cell>
        </row>
        <row r="212">
          <cell r="K212">
            <v>1300000</v>
          </cell>
          <cell r="L212">
            <v>0</v>
          </cell>
          <cell r="M212">
            <v>6100</v>
          </cell>
        </row>
        <row r="213">
          <cell r="K213">
            <v>1200000</v>
          </cell>
          <cell r="L213">
            <v>0</v>
          </cell>
          <cell r="M213">
            <v>6100</v>
          </cell>
        </row>
        <row r="214">
          <cell r="K214">
            <v>1200000</v>
          </cell>
          <cell r="L214">
            <v>0</v>
          </cell>
          <cell r="M214">
            <v>6100</v>
          </cell>
        </row>
        <row r="215">
          <cell r="K215">
            <v>1200000</v>
          </cell>
          <cell r="L215">
            <v>0</v>
          </cell>
          <cell r="M215">
            <v>6100</v>
          </cell>
        </row>
        <row r="216">
          <cell r="K216">
            <v>1200000</v>
          </cell>
          <cell r="L216">
            <v>0</v>
          </cell>
          <cell r="M216">
            <v>6100</v>
          </cell>
        </row>
        <row r="217">
          <cell r="K217">
            <v>1200000</v>
          </cell>
          <cell r="L217">
            <v>0</v>
          </cell>
          <cell r="M217">
            <v>6100</v>
          </cell>
        </row>
        <row r="218">
          <cell r="K218">
            <v>1200000</v>
          </cell>
          <cell r="L218">
            <v>0</v>
          </cell>
          <cell r="M218">
            <v>6100</v>
          </cell>
        </row>
        <row r="219">
          <cell r="K219">
            <v>1200000</v>
          </cell>
          <cell r="L219">
            <v>0</v>
          </cell>
          <cell r="M219">
            <v>6100</v>
          </cell>
        </row>
        <row r="220">
          <cell r="K220">
            <v>1200000</v>
          </cell>
          <cell r="L220">
            <v>0</v>
          </cell>
          <cell r="M220">
            <v>6100</v>
          </cell>
        </row>
        <row r="221">
          <cell r="K221">
            <v>1200000</v>
          </cell>
          <cell r="L221">
            <v>0</v>
          </cell>
          <cell r="M221">
            <v>6100</v>
          </cell>
        </row>
        <row r="222">
          <cell r="K222">
            <v>1200000</v>
          </cell>
          <cell r="L222">
            <v>0</v>
          </cell>
          <cell r="M222">
            <v>6100</v>
          </cell>
        </row>
        <row r="223">
          <cell r="K223">
            <v>1200000</v>
          </cell>
          <cell r="L223">
            <v>0</v>
          </cell>
          <cell r="M223">
            <v>6100</v>
          </cell>
        </row>
        <row r="224">
          <cell r="K224">
            <v>1200000</v>
          </cell>
          <cell r="L224">
            <v>0</v>
          </cell>
          <cell r="M224">
            <v>6100</v>
          </cell>
        </row>
        <row r="225">
          <cell r="K225">
            <v>1200000</v>
          </cell>
          <cell r="L225">
            <v>0</v>
          </cell>
          <cell r="M225">
            <v>6100</v>
          </cell>
        </row>
        <row r="226">
          <cell r="K226">
            <v>1000000</v>
          </cell>
          <cell r="L226">
            <v>0</v>
          </cell>
          <cell r="M226">
            <v>6100</v>
          </cell>
        </row>
        <row r="227">
          <cell r="K227">
            <v>168848</v>
          </cell>
          <cell r="L227">
            <v>0</v>
          </cell>
          <cell r="M227">
            <v>6100</v>
          </cell>
        </row>
        <row r="228">
          <cell r="K228">
            <v>82900</v>
          </cell>
          <cell r="L228">
            <v>0</v>
          </cell>
          <cell r="M228">
            <v>6100</v>
          </cell>
        </row>
        <row r="229">
          <cell r="K229">
            <v>70000000</v>
          </cell>
          <cell r="L229">
            <v>0</v>
          </cell>
          <cell r="M229">
            <v>6100</v>
          </cell>
        </row>
        <row r="230">
          <cell r="K230">
            <v>55500000</v>
          </cell>
          <cell r="L230">
            <v>0</v>
          </cell>
          <cell r="M230">
            <v>6100</v>
          </cell>
        </row>
        <row r="231">
          <cell r="K231">
            <v>54500000</v>
          </cell>
          <cell r="L231">
            <v>0</v>
          </cell>
          <cell r="M231">
            <v>6100</v>
          </cell>
        </row>
        <row r="232">
          <cell r="K232">
            <v>42950000</v>
          </cell>
          <cell r="L232">
            <v>0</v>
          </cell>
          <cell r="M232">
            <v>6100</v>
          </cell>
        </row>
        <row r="233">
          <cell r="K233">
            <v>35500000</v>
          </cell>
          <cell r="L233">
            <v>0</v>
          </cell>
          <cell r="M233">
            <v>6100</v>
          </cell>
        </row>
        <row r="234">
          <cell r="K234">
            <v>28000000</v>
          </cell>
          <cell r="L234">
            <v>0</v>
          </cell>
          <cell r="M234">
            <v>6100</v>
          </cell>
        </row>
        <row r="235">
          <cell r="K235">
            <v>25000000</v>
          </cell>
          <cell r="L235">
            <v>0</v>
          </cell>
          <cell r="M235">
            <v>6100</v>
          </cell>
        </row>
        <row r="236">
          <cell r="K236">
            <v>22000000</v>
          </cell>
          <cell r="L236">
            <v>0</v>
          </cell>
          <cell r="M236">
            <v>6100</v>
          </cell>
        </row>
        <row r="237">
          <cell r="K237">
            <v>20000000</v>
          </cell>
          <cell r="L237">
            <v>0</v>
          </cell>
          <cell r="M237">
            <v>6100</v>
          </cell>
        </row>
        <row r="238">
          <cell r="K238">
            <v>18000000</v>
          </cell>
          <cell r="L238">
            <v>0</v>
          </cell>
          <cell r="M238">
            <v>6100</v>
          </cell>
        </row>
        <row r="239">
          <cell r="K239">
            <v>15000000</v>
          </cell>
          <cell r="L239">
            <v>0</v>
          </cell>
          <cell r="M239">
            <v>6100</v>
          </cell>
        </row>
        <row r="240">
          <cell r="K240">
            <v>15000000</v>
          </cell>
          <cell r="L240">
            <v>0</v>
          </cell>
          <cell r="M240">
            <v>6100</v>
          </cell>
        </row>
        <row r="241">
          <cell r="K241">
            <v>14106372</v>
          </cell>
          <cell r="L241">
            <v>0</v>
          </cell>
          <cell r="M241">
            <v>6100</v>
          </cell>
        </row>
        <row r="242">
          <cell r="K242">
            <v>13100000</v>
          </cell>
          <cell r="L242">
            <v>0</v>
          </cell>
          <cell r="M242">
            <v>6100</v>
          </cell>
        </row>
        <row r="243">
          <cell r="K243">
            <v>11000000</v>
          </cell>
          <cell r="L243">
            <v>0</v>
          </cell>
          <cell r="M243">
            <v>6100</v>
          </cell>
        </row>
        <row r="244">
          <cell r="K244">
            <v>10100000</v>
          </cell>
          <cell r="L244">
            <v>0</v>
          </cell>
          <cell r="M244">
            <v>6100</v>
          </cell>
        </row>
        <row r="245">
          <cell r="K245">
            <v>10000000</v>
          </cell>
          <cell r="L245">
            <v>0</v>
          </cell>
          <cell r="M245">
            <v>6100</v>
          </cell>
        </row>
        <row r="246">
          <cell r="K246">
            <v>10000000</v>
          </cell>
          <cell r="L246">
            <v>0</v>
          </cell>
          <cell r="M246">
            <v>6100</v>
          </cell>
        </row>
        <row r="247">
          <cell r="K247">
            <v>10000000</v>
          </cell>
          <cell r="L247">
            <v>0</v>
          </cell>
          <cell r="M247">
            <v>6100</v>
          </cell>
        </row>
        <row r="248">
          <cell r="K248">
            <v>9600000</v>
          </cell>
          <cell r="L248">
            <v>0</v>
          </cell>
          <cell r="M248">
            <v>6100</v>
          </cell>
        </row>
        <row r="249">
          <cell r="K249">
            <v>9400000</v>
          </cell>
          <cell r="L249">
            <v>0</v>
          </cell>
          <cell r="M249">
            <v>6100</v>
          </cell>
        </row>
        <row r="250">
          <cell r="K250">
            <v>8100000</v>
          </cell>
          <cell r="L250">
            <v>0</v>
          </cell>
          <cell r="M250">
            <v>6100</v>
          </cell>
        </row>
        <row r="251">
          <cell r="K251">
            <v>8000000</v>
          </cell>
          <cell r="L251">
            <v>0</v>
          </cell>
          <cell r="M251">
            <v>6100</v>
          </cell>
        </row>
        <row r="252">
          <cell r="K252">
            <v>7500000</v>
          </cell>
          <cell r="L252">
            <v>0</v>
          </cell>
          <cell r="M252">
            <v>6100</v>
          </cell>
        </row>
        <row r="253">
          <cell r="K253">
            <v>7000000</v>
          </cell>
          <cell r="L253">
            <v>0</v>
          </cell>
          <cell r="M253">
            <v>6100</v>
          </cell>
        </row>
        <row r="254">
          <cell r="K254">
            <v>6500000</v>
          </cell>
          <cell r="L254">
            <v>0</v>
          </cell>
          <cell r="M254">
            <v>6100</v>
          </cell>
        </row>
        <row r="255">
          <cell r="K255">
            <v>6000000</v>
          </cell>
          <cell r="L255">
            <v>0</v>
          </cell>
          <cell r="M255">
            <v>6100</v>
          </cell>
        </row>
        <row r="256">
          <cell r="K256">
            <v>5600000</v>
          </cell>
          <cell r="L256">
            <v>0</v>
          </cell>
          <cell r="M256">
            <v>6100</v>
          </cell>
        </row>
        <row r="257">
          <cell r="K257">
            <v>5000000</v>
          </cell>
          <cell r="L257">
            <v>0</v>
          </cell>
          <cell r="M257">
            <v>6100</v>
          </cell>
        </row>
        <row r="258">
          <cell r="K258">
            <v>4600000</v>
          </cell>
          <cell r="L258">
            <v>0</v>
          </cell>
          <cell r="M258">
            <v>6100</v>
          </cell>
        </row>
        <row r="259">
          <cell r="K259">
            <v>4000000</v>
          </cell>
          <cell r="L259">
            <v>0</v>
          </cell>
          <cell r="M259">
            <v>6100</v>
          </cell>
        </row>
        <row r="260">
          <cell r="K260">
            <v>4000000</v>
          </cell>
          <cell r="L260">
            <v>0</v>
          </cell>
          <cell r="M260">
            <v>6100</v>
          </cell>
        </row>
        <row r="261">
          <cell r="K261">
            <v>4000000</v>
          </cell>
          <cell r="L261">
            <v>0</v>
          </cell>
          <cell r="M261">
            <v>6100</v>
          </cell>
        </row>
        <row r="262">
          <cell r="K262">
            <v>4000000</v>
          </cell>
          <cell r="L262">
            <v>0</v>
          </cell>
          <cell r="M262">
            <v>6100</v>
          </cell>
        </row>
        <row r="263">
          <cell r="K263">
            <v>4000000</v>
          </cell>
          <cell r="L263">
            <v>0</v>
          </cell>
          <cell r="M263">
            <v>6100</v>
          </cell>
        </row>
        <row r="264">
          <cell r="K264">
            <v>4000000</v>
          </cell>
          <cell r="L264">
            <v>0</v>
          </cell>
          <cell r="M264">
            <v>6100</v>
          </cell>
        </row>
        <row r="265">
          <cell r="K265">
            <v>3000000</v>
          </cell>
          <cell r="L265">
            <v>0</v>
          </cell>
          <cell r="M265">
            <v>6100</v>
          </cell>
        </row>
        <row r="266">
          <cell r="K266">
            <v>3000000</v>
          </cell>
          <cell r="L266">
            <v>0</v>
          </cell>
          <cell r="M266">
            <v>6100</v>
          </cell>
        </row>
        <row r="267">
          <cell r="K267">
            <v>2500000</v>
          </cell>
          <cell r="L267">
            <v>0</v>
          </cell>
          <cell r="M267">
            <v>6100</v>
          </cell>
        </row>
        <row r="268">
          <cell r="K268">
            <v>2500000</v>
          </cell>
          <cell r="L268">
            <v>0</v>
          </cell>
          <cell r="M268">
            <v>6100</v>
          </cell>
        </row>
        <row r="269">
          <cell r="K269">
            <v>2000000</v>
          </cell>
          <cell r="L269">
            <v>0</v>
          </cell>
          <cell r="M269">
            <v>6100</v>
          </cell>
        </row>
        <row r="270">
          <cell r="K270">
            <v>1600000</v>
          </cell>
          <cell r="L270">
            <v>0</v>
          </cell>
          <cell r="M270">
            <v>6100</v>
          </cell>
        </row>
        <row r="271">
          <cell r="K271">
            <v>1000000</v>
          </cell>
          <cell r="L271">
            <v>0</v>
          </cell>
          <cell r="M271">
            <v>6100</v>
          </cell>
        </row>
        <row r="272">
          <cell r="K272">
            <v>1000000</v>
          </cell>
          <cell r="L272">
            <v>0</v>
          </cell>
          <cell r="M272">
            <v>6100</v>
          </cell>
        </row>
        <row r="273">
          <cell r="K273">
            <v>1000000</v>
          </cell>
          <cell r="L273">
            <v>0</v>
          </cell>
          <cell r="M273">
            <v>6100</v>
          </cell>
        </row>
        <row r="274">
          <cell r="K274">
            <v>1000000</v>
          </cell>
          <cell r="L274">
            <v>0</v>
          </cell>
          <cell r="M274">
            <v>6100</v>
          </cell>
        </row>
        <row r="275">
          <cell r="K275">
            <v>1000000</v>
          </cell>
          <cell r="L275">
            <v>0</v>
          </cell>
          <cell r="M275">
            <v>6100</v>
          </cell>
        </row>
        <row r="276">
          <cell r="K276">
            <v>1000000</v>
          </cell>
          <cell r="L276">
            <v>0</v>
          </cell>
          <cell r="M276">
            <v>6100</v>
          </cell>
        </row>
        <row r="277">
          <cell r="K277">
            <v>1000000</v>
          </cell>
          <cell r="L277">
            <v>0</v>
          </cell>
          <cell r="M277">
            <v>6100</v>
          </cell>
        </row>
        <row r="278">
          <cell r="K278">
            <v>800000</v>
          </cell>
          <cell r="L278">
            <v>0</v>
          </cell>
          <cell r="M278">
            <v>6100</v>
          </cell>
        </row>
        <row r="279">
          <cell r="K279">
            <v>800000</v>
          </cell>
          <cell r="L279">
            <v>0</v>
          </cell>
          <cell r="M279">
            <v>6100</v>
          </cell>
        </row>
        <row r="280">
          <cell r="K280">
            <v>600000</v>
          </cell>
          <cell r="L280">
            <v>0</v>
          </cell>
          <cell r="M280">
            <v>6100</v>
          </cell>
        </row>
        <row r="281">
          <cell r="K281">
            <v>600000</v>
          </cell>
          <cell r="L281">
            <v>0</v>
          </cell>
          <cell r="M281">
            <v>6100</v>
          </cell>
        </row>
        <row r="282">
          <cell r="K282">
            <v>400000</v>
          </cell>
          <cell r="L282">
            <v>0</v>
          </cell>
          <cell r="M282">
            <v>6100</v>
          </cell>
        </row>
        <row r="283">
          <cell r="K283">
            <v>200000</v>
          </cell>
          <cell r="L283">
            <v>0</v>
          </cell>
          <cell r="M283">
            <v>6100</v>
          </cell>
        </row>
        <row r="284">
          <cell r="K284">
            <v>22751780</v>
          </cell>
          <cell r="L284">
            <v>0</v>
          </cell>
          <cell r="M284">
            <v>6100</v>
          </cell>
        </row>
        <row r="285">
          <cell r="K285">
            <v>13700000</v>
          </cell>
          <cell r="L285">
            <v>0</v>
          </cell>
          <cell r="M285">
            <v>6100</v>
          </cell>
        </row>
        <row r="286">
          <cell r="K286">
            <v>12000000</v>
          </cell>
          <cell r="L286">
            <v>0</v>
          </cell>
          <cell r="M286">
            <v>6100</v>
          </cell>
        </row>
        <row r="287">
          <cell r="K287">
            <v>10500000</v>
          </cell>
          <cell r="L287">
            <v>0</v>
          </cell>
          <cell r="M287">
            <v>6100</v>
          </cell>
        </row>
        <row r="288">
          <cell r="K288">
            <v>10000000</v>
          </cell>
          <cell r="L288">
            <v>0</v>
          </cell>
          <cell r="M288">
            <v>6100</v>
          </cell>
        </row>
        <row r="289">
          <cell r="K289">
            <v>10000000</v>
          </cell>
          <cell r="L289">
            <v>0</v>
          </cell>
          <cell r="M289">
            <v>6100</v>
          </cell>
        </row>
        <row r="290">
          <cell r="K290">
            <v>8850000</v>
          </cell>
          <cell r="L290">
            <v>0</v>
          </cell>
          <cell r="M290">
            <v>6100</v>
          </cell>
        </row>
        <row r="291">
          <cell r="K291">
            <v>8500000</v>
          </cell>
          <cell r="L291">
            <v>0</v>
          </cell>
          <cell r="M291">
            <v>6100</v>
          </cell>
        </row>
        <row r="292">
          <cell r="K292">
            <v>6700000</v>
          </cell>
          <cell r="L292">
            <v>0</v>
          </cell>
          <cell r="M292">
            <v>6100</v>
          </cell>
        </row>
        <row r="293">
          <cell r="K293">
            <v>5050000</v>
          </cell>
          <cell r="L293">
            <v>0</v>
          </cell>
          <cell r="M293">
            <v>6100</v>
          </cell>
        </row>
        <row r="294">
          <cell r="K294">
            <v>5000000</v>
          </cell>
          <cell r="L294">
            <v>0</v>
          </cell>
          <cell r="M294">
            <v>6100</v>
          </cell>
        </row>
        <row r="295">
          <cell r="K295">
            <v>5000000</v>
          </cell>
          <cell r="L295">
            <v>0</v>
          </cell>
          <cell r="M295">
            <v>6100</v>
          </cell>
        </row>
        <row r="296">
          <cell r="K296">
            <v>5000000</v>
          </cell>
          <cell r="L296">
            <v>0</v>
          </cell>
          <cell r="M296">
            <v>6100</v>
          </cell>
        </row>
        <row r="297">
          <cell r="K297">
            <v>5000000</v>
          </cell>
          <cell r="L297">
            <v>0</v>
          </cell>
          <cell r="M297">
            <v>6100</v>
          </cell>
        </row>
        <row r="298">
          <cell r="K298">
            <v>5000000</v>
          </cell>
          <cell r="L298">
            <v>0</v>
          </cell>
          <cell r="M298">
            <v>6100</v>
          </cell>
        </row>
        <row r="299">
          <cell r="K299">
            <v>5000000</v>
          </cell>
          <cell r="L299">
            <v>0</v>
          </cell>
          <cell r="M299">
            <v>6100</v>
          </cell>
        </row>
        <row r="300">
          <cell r="K300">
            <v>5000000</v>
          </cell>
          <cell r="L300">
            <v>0</v>
          </cell>
          <cell r="M300">
            <v>6100</v>
          </cell>
        </row>
        <row r="301">
          <cell r="K301">
            <v>5000000</v>
          </cell>
          <cell r="L301">
            <v>0</v>
          </cell>
          <cell r="M301">
            <v>6100</v>
          </cell>
        </row>
        <row r="302">
          <cell r="K302">
            <v>5000000</v>
          </cell>
          <cell r="L302">
            <v>0</v>
          </cell>
          <cell r="M302">
            <v>6100</v>
          </cell>
        </row>
        <row r="303">
          <cell r="K303">
            <v>5000000</v>
          </cell>
          <cell r="L303">
            <v>0</v>
          </cell>
          <cell r="M303">
            <v>6100</v>
          </cell>
        </row>
        <row r="304">
          <cell r="K304">
            <v>5000000</v>
          </cell>
          <cell r="L304">
            <v>0</v>
          </cell>
          <cell r="M304">
            <v>6100</v>
          </cell>
        </row>
        <row r="305">
          <cell r="K305">
            <v>5000000</v>
          </cell>
          <cell r="L305">
            <v>0</v>
          </cell>
          <cell r="M305">
            <v>6100</v>
          </cell>
        </row>
        <row r="306">
          <cell r="K306">
            <v>5000000</v>
          </cell>
          <cell r="L306">
            <v>0</v>
          </cell>
          <cell r="M306">
            <v>6100</v>
          </cell>
        </row>
        <row r="307">
          <cell r="K307">
            <v>5000000</v>
          </cell>
          <cell r="L307">
            <v>0</v>
          </cell>
          <cell r="M307">
            <v>6100</v>
          </cell>
        </row>
        <row r="308">
          <cell r="K308">
            <v>5000000</v>
          </cell>
          <cell r="L308">
            <v>0</v>
          </cell>
          <cell r="M308">
            <v>6100</v>
          </cell>
        </row>
        <row r="309">
          <cell r="K309">
            <v>4200000</v>
          </cell>
          <cell r="L309">
            <v>0</v>
          </cell>
          <cell r="M309">
            <v>6100</v>
          </cell>
        </row>
        <row r="310">
          <cell r="K310">
            <v>4000000</v>
          </cell>
          <cell r="L310">
            <v>0</v>
          </cell>
          <cell r="M310">
            <v>6100</v>
          </cell>
        </row>
        <row r="311">
          <cell r="K311">
            <v>3951220</v>
          </cell>
          <cell r="L311">
            <v>0</v>
          </cell>
          <cell r="M311">
            <v>6100</v>
          </cell>
        </row>
        <row r="312">
          <cell r="K312">
            <v>3950000</v>
          </cell>
          <cell r="L312">
            <v>0</v>
          </cell>
          <cell r="M312">
            <v>6100</v>
          </cell>
        </row>
        <row r="313">
          <cell r="K313">
            <v>3950000</v>
          </cell>
          <cell r="L313">
            <v>0</v>
          </cell>
          <cell r="M313">
            <v>6100</v>
          </cell>
        </row>
        <row r="314">
          <cell r="K314">
            <v>3540000</v>
          </cell>
          <cell r="L314">
            <v>0</v>
          </cell>
          <cell r="M314">
            <v>6100</v>
          </cell>
        </row>
        <row r="315">
          <cell r="K315">
            <v>3500000</v>
          </cell>
          <cell r="L315">
            <v>0</v>
          </cell>
          <cell r="M315">
            <v>6100</v>
          </cell>
        </row>
        <row r="316">
          <cell r="K316">
            <v>3500000</v>
          </cell>
          <cell r="L316">
            <v>0</v>
          </cell>
          <cell r="M316">
            <v>6100</v>
          </cell>
        </row>
        <row r="317">
          <cell r="K317">
            <v>3040000</v>
          </cell>
          <cell r="L317">
            <v>0</v>
          </cell>
          <cell r="M317">
            <v>6100</v>
          </cell>
        </row>
        <row r="318">
          <cell r="K318">
            <v>2500000</v>
          </cell>
          <cell r="L318">
            <v>0</v>
          </cell>
          <cell r="M318">
            <v>6100</v>
          </cell>
        </row>
        <row r="319">
          <cell r="K319">
            <v>2000000</v>
          </cell>
          <cell r="L319">
            <v>0</v>
          </cell>
          <cell r="M319">
            <v>6100</v>
          </cell>
        </row>
        <row r="320">
          <cell r="K320">
            <v>2000000</v>
          </cell>
          <cell r="L320">
            <v>0</v>
          </cell>
          <cell r="M320">
            <v>6100</v>
          </cell>
        </row>
        <row r="321">
          <cell r="K321">
            <v>2000000</v>
          </cell>
          <cell r="L321">
            <v>0</v>
          </cell>
          <cell r="M321">
            <v>6100</v>
          </cell>
        </row>
        <row r="322">
          <cell r="K322">
            <v>2000000</v>
          </cell>
          <cell r="L322">
            <v>0</v>
          </cell>
          <cell r="M322">
            <v>6100</v>
          </cell>
        </row>
        <row r="323">
          <cell r="K323">
            <v>2000000</v>
          </cell>
          <cell r="L323">
            <v>0</v>
          </cell>
          <cell r="M323">
            <v>6100</v>
          </cell>
        </row>
        <row r="324">
          <cell r="K324">
            <v>2000000</v>
          </cell>
          <cell r="L324">
            <v>0</v>
          </cell>
          <cell r="M324">
            <v>6100</v>
          </cell>
        </row>
        <row r="325">
          <cell r="K325">
            <v>2000000</v>
          </cell>
          <cell r="L325">
            <v>0</v>
          </cell>
          <cell r="M325">
            <v>6100</v>
          </cell>
        </row>
        <row r="326">
          <cell r="K326">
            <v>2000000</v>
          </cell>
          <cell r="L326">
            <v>0</v>
          </cell>
          <cell r="M326">
            <v>6100</v>
          </cell>
        </row>
        <row r="327">
          <cell r="K327">
            <v>2000000</v>
          </cell>
          <cell r="L327">
            <v>0</v>
          </cell>
          <cell r="M327">
            <v>6100</v>
          </cell>
        </row>
        <row r="328">
          <cell r="K328">
            <v>2000000</v>
          </cell>
          <cell r="L328">
            <v>0</v>
          </cell>
          <cell r="M328">
            <v>6100</v>
          </cell>
        </row>
        <row r="329">
          <cell r="K329">
            <v>2000000</v>
          </cell>
          <cell r="L329">
            <v>0</v>
          </cell>
          <cell r="M329">
            <v>6100</v>
          </cell>
        </row>
        <row r="330">
          <cell r="K330">
            <v>2000000</v>
          </cell>
          <cell r="L330">
            <v>0</v>
          </cell>
          <cell r="M330">
            <v>6100</v>
          </cell>
        </row>
        <row r="331">
          <cell r="K331">
            <v>2000000</v>
          </cell>
          <cell r="L331">
            <v>0</v>
          </cell>
          <cell r="M331">
            <v>6100</v>
          </cell>
        </row>
        <row r="332">
          <cell r="K332">
            <v>2000000</v>
          </cell>
          <cell r="L332">
            <v>0</v>
          </cell>
          <cell r="M332">
            <v>6100</v>
          </cell>
        </row>
        <row r="333">
          <cell r="K333">
            <v>1800000</v>
          </cell>
          <cell r="L333">
            <v>0</v>
          </cell>
          <cell r="M333">
            <v>6100</v>
          </cell>
        </row>
        <row r="334">
          <cell r="K334">
            <v>1500000</v>
          </cell>
          <cell r="L334">
            <v>0</v>
          </cell>
          <cell r="M334">
            <v>6100</v>
          </cell>
        </row>
        <row r="335">
          <cell r="K335">
            <v>1400000</v>
          </cell>
          <cell r="L335">
            <v>0</v>
          </cell>
          <cell r="M335">
            <v>6100</v>
          </cell>
        </row>
        <row r="336">
          <cell r="K336">
            <v>1360000</v>
          </cell>
          <cell r="L336">
            <v>0</v>
          </cell>
          <cell r="M336">
            <v>6100</v>
          </cell>
        </row>
        <row r="337">
          <cell r="K337">
            <v>1200000</v>
          </cell>
          <cell r="L337">
            <v>0</v>
          </cell>
          <cell r="M337">
            <v>6100</v>
          </cell>
        </row>
        <row r="338">
          <cell r="K338">
            <v>1150000</v>
          </cell>
          <cell r="L338">
            <v>0</v>
          </cell>
          <cell r="M338">
            <v>6100</v>
          </cell>
        </row>
        <row r="339">
          <cell r="K339">
            <v>1000000</v>
          </cell>
          <cell r="L339">
            <v>0</v>
          </cell>
          <cell r="M339">
            <v>6100</v>
          </cell>
        </row>
        <row r="340">
          <cell r="K340">
            <v>950000</v>
          </cell>
          <cell r="L340">
            <v>0</v>
          </cell>
          <cell r="M340">
            <v>6100</v>
          </cell>
        </row>
        <row r="341">
          <cell r="K341">
            <v>800000</v>
          </cell>
          <cell r="L341">
            <v>0</v>
          </cell>
          <cell r="M341">
            <v>6100</v>
          </cell>
        </row>
        <row r="342">
          <cell r="K342">
            <v>700000</v>
          </cell>
          <cell r="L342">
            <v>0</v>
          </cell>
          <cell r="M342">
            <v>6100</v>
          </cell>
        </row>
        <row r="343">
          <cell r="K343">
            <v>640000</v>
          </cell>
          <cell r="L343">
            <v>0</v>
          </cell>
          <cell r="M343">
            <v>6100</v>
          </cell>
        </row>
        <row r="344">
          <cell r="K344">
            <v>600000</v>
          </cell>
          <cell r="L344">
            <v>0</v>
          </cell>
          <cell r="M344">
            <v>6100</v>
          </cell>
        </row>
        <row r="345">
          <cell r="K345">
            <v>600000</v>
          </cell>
          <cell r="L345">
            <v>0</v>
          </cell>
          <cell r="M345">
            <v>6100</v>
          </cell>
        </row>
        <row r="346">
          <cell r="K346">
            <v>600000</v>
          </cell>
          <cell r="L346">
            <v>0</v>
          </cell>
          <cell r="M346">
            <v>6100</v>
          </cell>
        </row>
        <row r="347">
          <cell r="K347">
            <v>600000</v>
          </cell>
          <cell r="L347">
            <v>0</v>
          </cell>
          <cell r="M347">
            <v>6100</v>
          </cell>
        </row>
        <row r="348">
          <cell r="K348">
            <v>600000</v>
          </cell>
          <cell r="L348">
            <v>0</v>
          </cell>
          <cell r="M348">
            <v>6100</v>
          </cell>
        </row>
        <row r="349">
          <cell r="K349">
            <v>600000</v>
          </cell>
          <cell r="L349">
            <v>0</v>
          </cell>
          <cell r="M349">
            <v>6100</v>
          </cell>
        </row>
        <row r="350">
          <cell r="K350">
            <v>600000</v>
          </cell>
          <cell r="L350">
            <v>0</v>
          </cell>
          <cell r="M350">
            <v>6100</v>
          </cell>
        </row>
        <row r="351">
          <cell r="K351">
            <v>600000</v>
          </cell>
          <cell r="L351">
            <v>0</v>
          </cell>
          <cell r="M351">
            <v>6100</v>
          </cell>
        </row>
        <row r="352">
          <cell r="K352">
            <v>600000</v>
          </cell>
          <cell r="L352">
            <v>0</v>
          </cell>
          <cell r="M352">
            <v>6100</v>
          </cell>
        </row>
        <row r="353">
          <cell r="K353">
            <v>600000</v>
          </cell>
          <cell r="L353">
            <v>0</v>
          </cell>
          <cell r="M353">
            <v>6100</v>
          </cell>
        </row>
        <row r="354">
          <cell r="K354">
            <v>600000</v>
          </cell>
          <cell r="L354">
            <v>0</v>
          </cell>
          <cell r="M354">
            <v>6100</v>
          </cell>
        </row>
        <row r="355">
          <cell r="K355">
            <v>600000</v>
          </cell>
          <cell r="L355">
            <v>0</v>
          </cell>
          <cell r="M355">
            <v>6100</v>
          </cell>
        </row>
        <row r="356">
          <cell r="K356">
            <v>600000</v>
          </cell>
          <cell r="L356">
            <v>0</v>
          </cell>
          <cell r="M356">
            <v>6100</v>
          </cell>
        </row>
        <row r="357">
          <cell r="K357">
            <v>600000</v>
          </cell>
          <cell r="L357">
            <v>0</v>
          </cell>
          <cell r="M357">
            <v>6100</v>
          </cell>
        </row>
        <row r="358">
          <cell r="K358">
            <v>600000</v>
          </cell>
          <cell r="L358">
            <v>0</v>
          </cell>
          <cell r="M358">
            <v>6100</v>
          </cell>
        </row>
        <row r="359">
          <cell r="K359">
            <v>500000</v>
          </cell>
          <cell r="L359">
            <v>0</v>
          </cell>
          <cell r="M359">
            <v>6100</v>
          </cell>
        </row>
        <row r="360">
          <cell r="K360">
            <v>500000</v>
          </cell>
          <cell r="L360">
            <v>0</v>
          </cell>
          <cell r="M360">
            <v>6100</v>
          </cell>
        </row>
        <row r="361">
          <cell r="K361">
            <v>500000</v>
          </cell>
          <cell r="L361">
            <v>0</v>
          </cell>
          <cell r="M361">
            <v>6100</v>
          </cell>
        </row>
        <row r="362">
          <cell r="K362">
            <v>500000</v>
          </cell>
          <cell r="L362">
            <v>0</v>
          </cell>
          <cell r="M362">
            <v>6100</v>
          </cell>
        </row>
        <row r="363">
          <cell r="K363">
            <v>500000</v>
          </cell>
          <cell r="L363">
            <v>0</v>
          </cell>
          <cell r="M363">
            <v>6100</v>
          </cell>
        </row>
        <row r="364">
          <cell r="K364">
            <v>500000</v>
          </cell>
          <cell r="L364">
            <v>0</v>
          </cell>
          <cell r="M364">
            <v>6100</v>
          </cell>
        </row>
        <row r="365">
          <cell r="K365">
            <v>200000</v>
          </cell>
          <cell r="L365">
            <v>0</v>
          </cell>
          <cell r="M365">
            <v>6100</v>
          </cell>
        </row>
        <row r="366">
          <cell r="K366">
            <v>200000</v>
          </cell>
          <cell r="L366">
            <v>0</v>
          </cell>
          <cell r="M366">
            <v>6100</v>
          </cell>
        </row>
        <row r="367">
          <cell r="K367">
            <v>100000</v>
          </cell>
          <cell r="L367">
            <v>0</v>
          </cell>
          <cell r="M367">
            <v>6100</v>
          </cell>
        </row>
        <row r="368">
          <cell r="K368">
            <v>50000</v>
          </cell>
          <cell r="L368">
            <v>0</v>
          </cell>
          <cell r="M368">
            <v>6100</v>
          </cell>
        </row>
        <row r="369">
          <cell r="K369">
            <v>50000</v>
          </cell>
          <cell r="L369">
            <v>0</v>
          </cell>
          <cell r="M369">
            <v>6100</v>
          </cell>
        </row>
        <row r="370">
          <cell r="K370">
            <v>50000</v>
          </cell>
          <cell r="L370">
            <v>0</v>
          </cell>
          <cell r="M370">
            <v>6100</v>
          </cell>
        </row>
        <row r="371">
          <cell r="K371">
            <v>50000000</v>
          </cell>
          <cell r="L371">
            <v>0</v>
          </cell>
          <cell r="M371">
            <v>6100</v>
          </cell>
        </row>
        <row r="372">
          <cell r="K372">
            <v>39000000</v>
          </cell>
          <cell r="L372">
            <v>0</v>
          </cell>
          <cell r="M372">
            <v>6100</v>
          </cell>
        </row>
        <row r="373">
          <cell r="K373">
            <v>32060000</v>
          </cell>
          <cell r="L373">
            <v>0</v>
          </cell>
          <cell r="M373">
            <v>6100</v>
          </cell>
        </row>
        <row r="374">
          <cell r="K374">
            <v>32000000</v>
          </cell>
          <cell r="L374">
            <v>0</v>
          </cell>
          <cell r="M374">
            <v>6100</v>
          </cell>
        </row>
        <row r="375">
          <cell r="K375">
            <v>30500000</v>
          </cell>
          <cell r="L375">
            <v>0</v>
          </cell>
          <cell r="M375">
            <v>6100</v>
          </cell>
        </row>
        <row r="376">
          <cell r="K376">
            <v>29800000</v>
          </cell>
          <cell r="L376">
            <v>0</v>
          </cell>
          <cell r="M376">
            <v>6100</v>
          </cell>
        </row>
        <row r="377">
          <cell r="K377">
            <v>17000000</v>
          </cell>
          <cell r="L377">
            <v>0</v>
          </cell>
          <cell r="M377">
            <v>6100</v>
          </cell>
        </row>
        <row r="378">
          <cell r="K378">
            <v>97596</v>
          </cell>
          <cell r="L378">
            <v>0</v>
          </cell>
          <cell r="M378">
            <v>6100</v>
          </cell>
        </row>
        <row r="379">
          <cell r="K379">
            <v>30000000</v>
          </cell>
          <cell r="L379">
            <v>0</v>
          </cell>
          <cell r="M379">
            <v>6300</v>
          </cell>
        </row>
        <row r="380">
          <cell r="K380">
            <v>8100900</v>
          </cell>
          <cell r="L380">
            <v>0</v>
          </cell>
          <cell r="M380">
            <v>6300</v>
          </cell>
        </row>
        <row r="381">
          <cell r="K381">
            <v>95900000</v>
          </cell>
          <cell r="L381">
            <v>0</v>
          </cell>
          <cell r="M381">
            <v>1160</v>
          </cell>
        </row>
        <row r="382">
          <cell r="K382">
            <v>37348244</v>
          </cell>
          <cell r="L382">
            <v>0</v>
          </cell>
          <cell r="M382">
            <v>6000</v>
          </cell>
        </row>
        <row r="383">
          <cell r="K383">
            <v>32786732</v>
          </cell>
          <cell r="L383">
            <v>0</v>
          </cell>
          <cell r="M383">
            <v>6000</v>
          </cell>
        </row>
        <row r="384">
          <cell r="K384">
            <v>24694000</v>
          </cell>
          <cell r="L384">
            <v>0</v>
          </cell>
          <cell r="M384">
            <v>6000</v>
          </cell>
        </row>
        <row r="385">
          <cell r="K385">
            <v>15000000</v>
          </cell>
          <cell r="L385">
            <v>0</v>
          </cell>
          <cell r="M385">
            <v>6000</v>
          </cell>
        </row>
        <row r="386">
          <cell r="K386">
            <v>10000000</v>
          </cell>
          <cell r="L386">
            <v>0</v>
          </cell>
          <cell r="M386">
            <v>6000</v>
          </cell>
        </row>
        <row r="387">
          <cell r="K387">
            <v>6591026</v>
          </cell>
          <cell r="L387">
            <v>0</v>
          </cell>
          <cell r="M387">
            <v>6000</v>
          </cell>
        </row>
        <row r="388">
          <cell r="K388">
            <v>5680105</v>
          </cell>
          <cell r="L388">
            <v>0</v>
          </cell>
          <cell r="M388">
            <v>6000</v>
          </cell>
        </row>
        <row r="389">
          <cell r="K389">
            <v>2168950</v>
          </cell>
          <cell r="L389">
            <v>0</v>
          </cell>
          <cell r="M389">
            <v>6000</v>
          </cell>
        </row>
        <row r="390">
          <cell r="K390">
            <v>1137400</v>
          </cell>
          <cell r="L390">
            <v>0</v>
          </cell>
          <cell r="M390">
            <v>6000</v>
          </cell>
        </row>
        <row r="391">
          <cell r="K391">
            <v>1062494</v>
          </cell>
          <cell r="L391">
            <v>0</v>
          </cell>
          <cell r="M391">
            <v>6000</v>
          </cell>
        </row>
        <row r="392">
          <cell r="K392">
            <v>577997552</v>
          </cell>
          <cell r="L392">
            <v>0</v>
          </cell>
          <cell r="M392">
            <v>1302</v>
          </cell>
        </row>
        <row r="393">
          <cell r="K393">
            <v>112695000</v>
          </cell>
          <cell r="L393">
            <v>0</v>
          </cell>
          <cell r="M393">
            <v>1302</v>
          </cell>
        </row>
        <row r="394">
          <cell r="K394">
            <v>40108940</v>
          </cell>
          <cell r="L394">
            <v>0</v>
          </cell>
          <cell r="M394">
            <v>1302</v>
          </cell>
        </row>
        <row r="395">
          <cell r="K395">
            <v>39065926</v>
          </cell>
          <cell r="L395">
            <v>0</v>
          </cell>
          <cell r="M395">
            <v>1302</v>
          </cell>
        </row>
        <row r="396">
          <cell r="K396">
            <v>27648000</v>
          </cell>
          <cell r="L396">
            <v>0</v>
          </cell>
          <cell r="M396">
            <v>1302</v>
          </cell>
        </row>
        <row r="397">
          <cell r="K397">
            <v>20720000</v>
          </cell>
          <cell r="L397">
            <v>0</v>
          </cell>
          <cell r="M397">
            <v>1302</v>
          </cell>
        </row>
        <row r="398">
          <cell r="K398">
            <v>15416320</v>
          </cell>
          <cell r="L398">
            <v>0</v>
          </cell>
          <cell r="M398">
            <v>1302</v>
          </cell>
        </row>
        <row r="399">
          <cell r="K399">
            <v>12491040</v>
          </cell>
          <cell r="L399">
            <v>0</v>
          </cell>
          <cell r="M399">
            <v>1302</v>
          </cell>
        </row>
        <row r="400">
          <cell r="K400">
            <v>11130000</v>
          </cell>
          <cell r="L400">
            <v>0</v>
          </cell>
          <cell r="M400">
            <v>1302</v>
          </cell>
        </row>
        <row r="401">
          <cell r="K401">
            <v>9287280</v>
          </cell>
          <cell r="L401">
            <v>0</v>
          </cell>
          <cell r="M401">
            <v>1302</v>
          </cell>
        </row>
        <row r="402">
          <cell r="K402">
            <v>7940344</v>
          </cell>
          <cell r="L402">
            <v>0</v>
          </cell>
          <cell r="M402">
            <v>1302</v>
          </cell>
        </row>
        <row r="403">
          <cell r="K403">
            <v>7050000</v>
          </cell>
          <cell r="L403">
            <v>0</v>
          </cell>
          <cell r="M403">
            <v>1302</v>
          </cell>
        </row>
        <row r="404">
          <cell r="K404">
            <v>6120000</v>
          </cell>
          <cell r="L404">
            <v>0</v>
          </cell>
          <cell r="M404">
            <v>1302</v>
          </cell>
        </row>
        <row r="405">
          <cell r="K405">
            <v>5666880</v>
          </cell>
          <cell r="L405">
            <v>0</v>
          </cell>
          <cell r="M405">
            <v>1302</v>
          </cell>
        </row>
        <row r="406">
          <cell r="K406">
            <v>5334451</v>
          </cell>
          <cell r="L406">
            <v>0</v>
          </cell>
          <cell r="M406">
            <v>1302</v>
          </cell>
        </row>
        <row r="407">
          <cell r="K407">
            <v>4586400</v>
          </cell>
          <cell r="L407">
            <v>0</v>
          </cell>
          <cell r="M407">
            <v>1302</v>
          </cell>
        </row>
        <row r="408">
          <cell r="K408">
            <v>3641160</v>
          </cell>
          <cell r="L408">
            <v>0</v>
          </cell>
          <cell r="M408">
            <v>1302</v>
          </cell>
        </row>
        <row r="409">
          <cell r="K409">
            <v>2768000</v>
          </cell>
          <cell r="L409">
            <v>0</v>
          </cell>
          <cell r="M409">
            <v>1302</v>
          </cell>
        </row>
        <row r="410">
          <cell r="K410">
            <v>2393938</v>
          </cell>
          <cell r="L410">
            <v>0</v>
          </cell>
          <cell r="M410">
            <v>1302</v>
          </cell>
        </row>
        <row r="411">
          <cell r="K411">
            <v>2107000</v>
          </cell>
          <cell r="L411">
            <v>0</v>
          </cell>
          <cell r="M411">
            <v>1302</v>
          </cell>
        </row>
        <row r="412">
          <cell r="K412">
            <v>1667000</v>
          </cell>
          <cell r="L412">
            <v>0</v>
          </cell>
          <cell r="M412">
            <v>1302</v>
          </cell>
        </row>
        <row r="413">
          <cell r="K413">
            <v>1479200</v>
          </cell>
          <cell r="L413">
            <v>0</v>
          </cell>
          <cell r="M413">
            <v>1302</v>
          </cell>
        </row>
        <row r="414">
          <cell r="K414">
            <v>1290240</v>
          </cell>
          <cell r="L414">
            <v>0</v>
          </cell>
          <cell r="M414">
            <v>1302</v>
          </cell>
        </row>
        <row r="415">
          <cell r="K415">
            <v>1220000</v>
          </cell>
          <cell r="L415">
            <v>0</v>
          </cell>
          <cell r="M415">
            <v>1302</v>
          </cell>
        </row>
        <row r="416">
          <cell r="K416">
            <v>1206000</v>
          </cell>
          <cell r="L416">
            <v>0</v>
          </cell>
          <cell r="M416">
            <v>1302</v>
          </cell>
        </row>
        <row r="417">
          <cell r="K417">
            <v>1200000</v>
          </cell>
          <cell r="L417">
            <v>0</v>
          </cell>
          <cell r="M417">
            <v>1302</v>
          </cell>
        </row>
        <row r="418">
          <cell r="K418">
            <v>1200000</v>
          </cell>
          <cell r="L418">
            <v>0</v>
          </cell>
          <cell r="M418">
            <v>1302</v>
          </cell>
        </row>
        <row r="419">
          <cell r="K419">
            <v>1051200</v>
          </cell>
          <cell r="L419">
            <v>0</v>
          </cell>
          <cell r="M419">
            <v>1302</v>
          </cell>
        </row>
        <row r="420">
          <cell r="K420">
            <v>1000994</v>
          </cell>
          <cell r="L420">
            <v>0</v>
          </cell>
          <cell r="M420">
            <v>1302</v>
          </cell>
        </row>
        <row r="421">
          <cell r="K421">
            <v>800600</v>
          </cell>
          <cell r="L421">
            <v>0</v>
          </cell>
          <cell r="M421">
            <v>1302</v>
          </cell>
        </row>
        <row r="422">
          <cell r="K422">
            <v>480000</v>
          </cell>
          <cell r="L422">
            <v>0</v>
          </cell>
          <cell r="M422">
            <v>1302</v>
          </cell>
        </row>
        <row r="423">
          <cell r="K423">
            <v>397600</v>
          </cell>
          <cell r="L423">
            <v>0</v>
          </cell>
          <cell r="M423">
            <v>1302</v>
          </cell>
        </row>
        <row r="424">
          <cell r="K424">
            <v>396800</v>
          </cell>
          <cell r="L424">
            <v>0</v>
          </cell>
          <cell r="M424">
            <v>1302</v>
          </cell>
        </row>
        <row r="425">
          <cell r="K425">
            <v>338700</v>
          </cell>
          <cell r="L425">
            <v>0</v>
          </cell>
          <cell r="M425">
            <v>1302</v>
          </cell>
        </row>
        <row r="426">
          <cell r="K426">
            <v>170400</v>
          </cell>
          <cell r="L426">
            <v>0</v>
          </cell>
          <cell r="M426">
            <v>1302</v>
          </cell>
        </row>
        <row r="427">
          <cell r="K427">
            <v>136885</v>
          </cell>
          <cell r="L427">
            <v>0</v>
          </cell>
          <cell r="M427">
            <v>1302</v>
          </cell>
        </row>
        <row r="428">
          <cell r="K428">
            <v>80795750</v>
          </cell>
          <cell r="L428">
            <v>0</v>
          </cell>
          <cell r="M428">
            <v>6100</v>
          </cell>
        </row>
        <row r="429">
          <cell r="K429">
            <v>16111323</v>
          </cell>
          <cell r="L429">
            <v>0</v>
          </cell>
          <cell r="M429">
            <v>6100</v>
          </cell>
        </row>
        <row r="430">
          <cell r="K430">
            <v>15000000</v>
          </cell>
          <cell r="L430">
            <v>0</v>
          </cell>
          <cell r="M430">
            <v>6100</v>
          </cell>
        </row>
        <row r="431">
          <cell r="K431">
            <v>10000000</v>
          </cell>
          <cell r="L431">
            <v>0</v>
          </cell>
          <cell r="M431">
            <v>6100</v>
          </cell>
        </row>
        <row r="432">
          <cell r="K432">
            <v>1367350</v>
          </cell>
          <cell r="L432">
            <v>0</v>
          </cell>
          <cell r="M432">
            <v>6100</v>
          </cell>
        </row>
        <row r="433">
          <cell r="K433">
            <v>85820000</v>
          </cell>
          <cell r="L433">
            <v>0</v>
          </cell>
          <cell r="M433">
            <v>6000</v>
          </cell>
        </row>
        <row r="434">
          <cell r="K434">
            <v>63666621</v>
          </cell>
          <cell r="L434">
            <v>0</v>
          </cell>
          <cell r="M434">
            <v>6000</v>
          </cell>
        </row>
        <row r="435">
          <cell r="K435">
            <v>50000000</v>
          </cell>
          <cell r="L435">
            <v>0</v>
          </cell>
          <cell r="M435">
            <v>6000</v>
          </cell>
        </row>
        <row r="436">
          <cell r="K436">
            <v>40000000</v>
          </cell>
          <cell r="L436">
            <v>0</v>
          </cell>
          <cell r="M436">
            <v>6000</v>
          </cell>
        </row>
        <row r="437">
          <cell r="K437">
            <v>29850000</v>
          </cell>
          <cell r="L437">
            <v>0</v>
          </cell>
          <cell r="M437">
            <v>6000</v>
          </cell>
        </row>
        <row r="438">
          <cell r="K438">
            <v>20844834</v>
          </cell>
          <cell r="L438">
            <v>0</v>
          </cell>
          <cell r="M438">
            <v>6000</v>
          </cell>
        </row>
        <row r="439">
          <cell r="K439">
            <v>19540309</v>
          </cell>
          <cell r="L439">
            <v>0</v>
          </cell>
          <cell r="M439">
            <v>6000</v>
          </cell>
        </row>
        <row r="440">
          <cell r="K440">
            <v>19301600</v>
          </cell>
          <cell r="L440">
            <v>0</v>
          </cell>
          <cell r="M440">
            <v>6000</v>
          </cell>
        </row>
        <row r="441">
          <cell r="K441">
            <v>18153272</v>
          </cell>
          <cell r="L441">
            <v>0</v>
          </cell>
          <cell r="M441">
            <v>6000</v>
          </cell>
        </row>
        <row r="442">
          <cell r="K442">
            <v>8200525</v>
          </cell>
          <cell r="L442">
            <v>0</v>
          </cell>
          <cell r="M442">
            <v>6000</v>
          </cell>
        </row>
        <row r="443">
          <cell r="K443">
            <v>7482130</v>
          </cell>
          <cell r="L443">
            <v>0</v>
          </cell>
          <cell r="M443">
            <v>6000</v>
          </cell>
        </row>
        <row r="444">
          <cell r="K444">
            <v>6091350</v>
          </cell>
          <cell r="L444">
            <v>0</v>
          </cell>
          <cell r="M444">
            <v>6000</v>
          </cell>
        </row>
        <row r="445">
          <cell r="K445">
            <v>5277500</v>
          </cell>
          <cell r="L445">
            <v>0</v>
          </cell>
          <cell r="M445">
            <v>6000</v>
          </cell>
        </row>
        <row r="446">
          <cell r="K446">
            <v>5120000</v>
          </cell>
          <cell r="L446">
            <v>0</v>
          </cell>
          <cell r="M446">
            <v>6000</v>
          </cell>
        </row>
        <row r="447">
          <cell r="K447">
            <v>4980865</v>
          </cell>
          <cell r="L447">
            <v>0</v>
          </cell>
          <cell r="M447">
            <v>6000</v>
          </cell>
        </row>
        <row r="448">
          <cell r="K448">
            <v>3717263</v>
          </cell>
          <cell r="L448">
            <v>0</v>
          </cell>
          <cell r="M448">
            <v>6000</v>
          </cell>
        </row>
        <row r="449">
          <cell r="K449">
            <v>2774706</v>
          </cell>
          <cell r="L449">
            <v>0</v>
          </cell>
          <cell r="M449">
            <v>6000</v>
          </cell>
        </row>
        <row r="450">
          <cell r="K450">
            <v>2210005</v>
          </cell>
          <cell r="L450">
            <v>0</v>
          </cell>
          <cell r="M450">
            <v>6000</v>
          </cell>
        </row>
        <row r="451">
          <cell r="K451">
            <v>1835605</v>
          </cell>
          <cell r="L451">
            <v>0</v>
          </cell>
          <cell r="M451">
            <v>6000</v>
          </cell>
        </row>
        <row r="452">
          <cell r="K452">
            <v>1496540</v>
          </cell>
          <cell r="L452">
            <v>0</v>
          </cell>
          <cell r="M452">
            <v>6000</v>
          </cell>
        </row>
        <row r="453">
          <cell r="K453">
            <v>1000000</v>
          </cell>
          <cell r="L453">
            <v>0</v>
          </cell>
          <cell r="M453">
            <v>6000</v>
          </cell>
        </row>
        <row r="454">
          <cell r="K454">
            <v>650000</v>
          </cell>
          <cell r="L454">
            <v>0</v>
          </cell>
          <cell r="M454">
            <v>6000</v>
          </cell>
        </row>
        <row r="455">
          <cell r="K455">
            <v>500000</v>
          </cell>
          <cell r="L455">
            <v>0</v>
          </cell>
          <cell r="M455">
            <v>6000</v>
          </cell>
        </row>
        <row r="456">
          <cell r="K456">
            <v>208950</v>
          </cell>
          <cell r="L456">
            <v>0</v>
          </cell>
          <cell r="M456">
            <v>6000</v>
          </cell>
        </row>
        <row r="457">
          <cell r="K457">
            <v>116640000</v>
          </cell>
          <cell r="L457">
            <v>0</v>
          </cell>
          <cell r="M457">
            <v>6100</v>
          </cell>
        </row>
        <row r="458">
          <cell r="K458">
            <v>95820000</v>
          </cell>
          <cell r="L458">
            <v>0</v>
          </cell>
          <cell r="M458">
            <v>6100</v>
          </cell>
        </row>
        <row r="459">
          <cell r="K459">
            <v>68898000</v>
          </cell>
          <cell r="L459">
            <v>0</v>
          </cell>
          <cell r="M459">
            <v>6100</v>
          </cell>
        </row>
        <row r="460">
          <cell r="K460">
            <v>63778000</v>
          </cell>
          <cell r="L460">
            <v>0</v>
          </cell>
          <cell r="M460">
            <v>6100</v>
          </cell>
        </row>
        <row r="461">
          <cell r="K461">
            <v>61840000</v>
          </cell>
          <cell r="L461">
            <v>0</v>
          </cell>
          <cell r="M461">
            <v>6100</v>
          </cell>
        </row>
        <row r="462">
          <cell r="K462">
            <v>60913000</v>
          </cell>
          <cell r="L462">
            <v>0</v>
          </cell>
          <cell r="M462">
            <v>6100</v>
          </cell>
        </row>
        <row r="463">
          <cell r="K463">
            <v>60280000</v>
          </cell>
          <cell r="L463">
            <v>0</v>
          </cell>
          <cell r="M463">
            <v>6100</v>
          </cell>
        </row>
        <row r="464">
          <cell r="K464">
            <v>58478000</v>
          </cell>
          <cell r="L464">
            <v>0</v>
          </cell>
          <cell r="M464">
            <v>6100</v>
          </cell>
        </row>
        <row r="465">
          <cell r="K465">
            <v>57620000</v>
          </cell>
          <cell r="L465">
            <v>0</v>
          </cell>
          <cell r="M465">
            <v>6100</v>
          </cell>
        </row>
        <row r="466">
          <cell r="K466">
            <v>57140000</v>
          </cell>
          <cell r="L466">
            <v>0</v>
          </cell>
          <cell r="M466">
            <v>6100</v>
          </cell>
        </row>
        <row r="467">
          <cell r="K467">
            <v>56618000</v>
          </cell>
          <cell r="L467">
            <v>0</v>
          </cell>
          <cell r="M467">
            <v>6100</v>
          </cell>
        </row>
        <row r="468">
          <cell r="K468">
            <v>56378000</v>
          </cell>
          <cell r="L468">
            <v>0</v>
          </cell>
          <cell r="M468">
            <v>6100</v>
          </cell>
        </row>
        <row r="469">
          <cell r="K469">
            <v>54334000</v>
          </cell>
          <cell r="L469">
            <v>0</v>
          </cell>
          <cell r="M469">
            <v>6100</v>
          </cell>
        </row>
        <row r="470">
          <cell r="K470">
            <v>54058000</v>
          </cell>
          <cell r="L470">
            <v>0</v>
          </cell>
          <cell r="M470">
            <v>6100</v>
          </cell>
        </row>
        <row r="471">
          <cell r="K471">
            <v>53850000</v>
          </cell>
          <cell r="L471">
            <v>0</v>
          </cell>
          <cell r="M471">
            <v>6100</v>
          </cell>
        </row>
        <row r="472">
          <cell r="K472">
            <v>52920000</v>
          </cell>
          <cell r="L472">
            <v>0</v>
          </cell>
          <cell r="M472">
            <v>6100</v>
          </cell>
        </row>
        <row r="473">
          <cell r="K473">
            <v>52900000</v>
          </cell>
          <cell r="L473">
            <v>0</v>
          </cell>
          <cell r="M473">
            <v>6100</v>
          </cell>
        </row>
        <row r="474">
          <cell r="K474">
            <v>52498000</v>
          </cell>
          <cell r="L474">
            <v>0</v>
          </cell>
          <cell r="M474">
            <v>6100</v>
          </cell>
        </row>
        <row r="475">
          <cell r="K475">
            <v>51920000</v>
          </cell>
          <cell r="L475">
            <v>0</v>
          </cell>
          <cell r="M475">
            <v>6100</v>
          </cell>
        </row>
        <row r="476">
          <cell r="K476">
            <v>51920000</v>
          </cell>
          <cell r="L476">
            <v>0</v>
          </cell>
          <cell r="M476">
            <v>6100</v>
          </cell>
        </row>
        <row r="477">
          <cell r="K477">
            <v>51920000</v>
          </cell>
          <cell r="L477">
            <v>0</v>
          </cell>
          <cell r="M477">
            <v>6100</v>
          </cell>
        </row>
        <row r="478">
          <cell r="K478">
            <v>51240000</v>
          </cell>
          <cell r="L478">
            <v>0</v>
          </cell>
          <cell r="M478">
            <v>6100</v>
          </cell>
        </row>
        <row r="479">
          <cell r="K479">
            <v>50660000</v>
          </cell>
          <cell r="L479">
            <v>0</v>
          </cell>
          <cell r="M479">
            <v>6100</v>
          </cell>
        </row>
        <row r="480">
          <cell r="K480">
            <v>50160000</v>
          </cell>
          <cell r="L480">
            <v>0</v>
          </cell>
          <cell r="M480">
            <v>6100</v>
          </cell>
        </row>
        <row r="481">
          <cell r="K481">
            <v>50060000</v>
          </cell>
          <cell r="L481">
            <v>0</v>
          </cell>
          <cell r="M481">
            <v>6100</v>
          </cell>
        </row>
        <row r="482">
          <cell r="K482">
            <v>49860000</v>
          </cell>
          <cell r="L482">
            <v>0</v>
          </cell>
          <cell r="M482">
            <v>6100</v>
          </cell>
        </row>
        <row r="483">
          <cell r="K483">
            <v>49380000</v>
          </cell>
          <cell r="L483">
            <v>0</v>
          </cell>
          <cell r="M483">
            <v>6100</v>
          </cell>
        </row>
        <row r="484">
          <cell r="K484">
            <v>49258000</v>
          </cell>
          <cell r="L484">
            <v>0</v>
          </cell>
          <cell r="M484">
            <v>6100</v>
          </cell>
        </row>
        <row r="485">
          <cell r="K485">
            <v>49080000</v>
          </cell>
          <cell r="L485">
            <v>0</v>
          </cell>
          <cell r="M485">
            <v>6100</v>
          </cell>
        </row>
        <row r="486">
          <cell r="K486">
            <v>48980000</v>
          </cell>
          <cell r="L486">
            <v>0</v>
          </cell>
          <cell r="M486">
            <v>6100</v>
          </cell>
        </row>
        <row r="487">
          <cell r="K487">
            <v>48880000</v>
          </cell>
          <cell r="L487">
            <v>0</v>
          </cell>
          <cell r="M487">
            <v>6100</v>
          </cell>
        </row>
        <row r="488">
          <cell r="K488">
            <v>48680000</v>
          </cell>
          <cell r="L488">
            <v>0</v>
          </cell>
          <cell r="M488">
            <v>6100</v>
          </cell>
        </row>
        <row r="489">
          <cell r="K489">
            <v>48500000</v>
          </cell>
          <cell r="L489">
            <v>0</v>
          </cell>
          <cell r="M489">
            <v>6100</v>
          </cell>
        </row>
        <row r="490">
          <cell r="K490">
            <v>48400000</v>
          </cell>
          <cell r="L490">
            <v>0</v>
          </cell>
          <cell r="M490">
            <v>6100</v>
          </cell>
        </row>
        <row r="491">
          <cell r="K491">
            <v>47520000</v>
          </cell>
          <cell r="L491">
            <v>0</v>
          </cell>
          <cell r="M491">
            <v>6100</v>
          </cell>
        </row>
        <row r="492">
          <cell r="K492">
            <v>47320000</v>
          </cell>
          <cell r="L492">
            <v>0</v>
          </cell>
          <cell r="M492">
            <v>6100</v>
          </cell>
        </row>
        <row r="493">
          <cell r="K493">
            <v>46934000</v>
          </cell>
          <cell r="L493">
            <v>0</v>
          </cell>
          <cell r="M493">
            <v>6100</v>
          </cell>
        </row>
        <row r="494">
          <cell r="K494">
            <v>46720000</v>
          </cell>
          <cell r="L494">
            <v>0</v>
          </cell>
          <cell r="M494">
            <v>6100</v>
          </cell>
        </row>
        <row r="495">
          <cell r="K495">
            <v>46520000</v>
          </cell>
          <cell r="L495">
            <v>0</v>
          </cell>
          <cell r="M495">
            <v>6100</v>
          </cell>
        </row>
        <row r="496">
          <cell r="K496">
            <v>46520000</v>
          </cell>
          <cell r="L496">
            <v>0</v>
          </cell>
          <cell r="M496">
            <v>6100</v>
          </cell>
        </row>
        <row r="497">
          <cell r="K497">
            <v>46520000</v>
          </cell>
          <cell r="L497">
            <v>0</v>
          </cell>
          <cell r="M497">
            <v>6100</v>
          </cell>
        </row>
        <row r="498">
          <cell r="K498">
            <v>46520000</v>
          </cell>
          <cell r="L498">
            <v>0</v>
          </cell>
          <cell r="M498">
            <v>6100</v>
          </cell>
        </row>
        <row r="499">
          <cell r="K499">
            <v>46420000</v>
          </cell>
          <cell r="L499">
            <v>0</v>
          </cell>
          <cell r="M499">
            <v>6100</v>
          </cell>
        </row>
        <row r="500">
          <cell r="K500">
            <v>46420000</v>
          </cell>
          <cell r="L500">
            <v>0</v>
          </cell>
          <cell r="M500">
            <v>6100</v>
          </cell>
        </row>
        <row r="501">
          <cell r="K501">
            <v>45940000</v>
          </cell>
          <cell r="L501">
            <v>0</v>
          </cell>
          <cell r="M501">
            <v>6100</v>
          </cell>
        </row>
        <row r="502">
          <cell r="K502">
            <v>45360000</v>
          </cell>
          <cell r="L502">
            <v>0</v>
          </cell>
          <cell r="M502">
            <v>6100</v>
          </cell>
        </row>
        <row r="503">
          <cell r="K503">
            <v>45060000</v>
          </cell>
          <cell r="L503">
            <v>0</v>
          </cell>
          <cell r="M503">
            <v>6100</v>
          </cell>
        </row>
        <row r="504">
          <cell r="K504">
            <v>45060000</v>
          </cell>
          <cell r="L504">
            <v>0</v>
          </cell>
          <cell r="M504">
            <v>6100</v>
          </cell>
        </row>
        <row r="505">
          <cell r="K505">
            <v>44080000</v>
          </cell>
          <cell r="L505">
            <v>0</v>
          </cell>
          <cell r="M505">
            <v>6100</v>
          </cell>
        </row>
        <row r="506">
          <cell r="K506">
            <v>43680000</v>
          </cell>
          <cell r="L506">
            <v>0</v>
          </cell>
          <cell r="M506">
            <v>6100</v>
          </cell>
        </row>
        <row r="507">
          <cell r="K507">
            <v>43580000</v>
          </cell>
          <cell r="L507">
            <v>0</v>
          </cell>
          <cell r="M507">
            <v>6100</v>
          </cell>
        </row>
        <row r="508">
          <cell r="K508">
            <v>43380000</v>
          </cell>
          <cell r="L508">
            <v>0</v>
          </cell>
          <cell r="M508">
            <v>6100</v>
          </cell>
        </row>
        <row r="509">
          <cell r="K509">
            <v>43280000</v>
          </cell>
          <cell r="L509">
            <v>0</v>
          </cell>
          <cell r="M509">
            <v>6100</v>
          </cell>
        </row>
        <row r="510">
          <cell r="K510">
            <v>43180000</v>
          </cell>
          <cell r="L510">
            <v>0</v>
          </cell>
          <cell r="M510">
            <v>6100</v>
          </cell>
        </row>
        <row r="511">
          <cell r="K511">
            <v>42200000</v>
          </cell>
          <cell r="L511">
            <v>0</v>
          </cell>
          <cell r="M511">
            <v>6100</v>
          </cell>
        </row>
        <row r="512">
          <cell r="K512">
            <v>41720000</v>
          </cell>
          <cell r="L512">
            <v>0</v>
          </cell>
          <cell r="M512">
            <v>6100</v>
          </cell>
        </row>
        <row r="513">
          <cell r="K513">
            <v>41220000</v>
          </cell>
          <cell r="L513">
            <v>0</v>
          </cell>
          <cell r="M513">
            <v>6100</v>
          </cell>
        </row>
        <row r="514">
          <cell r="K514">
            <v>39360000</v>
          </cell>
          <cell r="L514">
            <v>0</v>
          </cell>
          <cell r="M514">
            <v>6100</v>
          </cell>
        </row>
        <row r="515">
          <cell r="K515">
            <v>39360000</v>
          </cell>
          <cell r="L515">
            <v>0</v>
          </cell>
          <cell r="M515">
            <v>6100</v>
          </cell>
        </row>
        <row r="516">
          <cell r="K516">
            <v>37513000</v>
          </cell>
          <cell r="L516">
            <v>0</v>
          </cell>
          <cell r="M516">
            <v>6100</v>
          </cell>
        </row>
        <row r="517">
          <cell r="K517">
            <v>37200000</v>
          </cell>
          <cell r="L517">
            <v>0</v>
          </cell>
          <cell r="M517">
            <v>6100</v>
          </cell>
        </row>
        <row r="518">
          <cell r="K518">
            <v>37000000</v>
          </cell>
          <cell r="L518">
            <v>0</v>
          </cell>
          <cell r="M518">
            <v>6100</v>
          </cell>
        </row>
        <row r="519">
          <cell r="K519">
            <v>37000000</v>
          </cell>
          <cell r="L519">
            <v>0</v>
          </cell>
          <cell r="M519">
            <v>6100</v>
          </cell>
        </row>
        <row r="520">
          <cell r="K520">
            <v>34640000</v>
          </cell>
          <cell r="L520">
            <v>0</v>
          </cell>
          <cell r="M520">
            <v>6100</v>
          </cell>
        </row>
        <row r="521">
          <cell r="K521">
            <v>34540000</v>
          </cell>
          <cell r="L521">
            <v>0</v>
          </cell>
          <cell r="M521">
            <v>6100</v>
          </cell>
        </row>
        <row r="522">
          <cell r="K522">
            <v>27600000</v>
          </cell>
          <cell r="L522">
            <v>0</v>
          </cell>
          <cell r="M522">
            <v>6100</v>
          </cell>
        </row>
        <row r="523">
          <cell r="K523">
            <v>26200000</v>
          </cell>
          <cell r="L523">
            <v>0</v>
          </cell>
          <cell r="M523">
            <v>6100</v>
          </cell>
        </row>
        <row r="524">
          <cell r="K524">
            <v>25860000</v>
          </cell>
          <cell r="L524">
            <v>0</v>
          </cell>
          <cell r="M524">
            <v>6100</v>
          </cell>
        </row>
        <row r="525">
          <cell r="K525">
            <v>25120000</v>
          </cell>
          <cell r="L525">
            <v>0</v>
          </cell>
          <cell r="M525">
            <v>6100</v>
          </cell>
        </row>
        <row r="526">
          <cell r="K526">
            <v>24790000</v>
          </cell>
          <cell r="L526">
            <v>0</v>
          </cell>
          <cell r="M526">
            <v>6100</v>
          </cell>
        </row>
        <row r="527">
          <cell r="K527">
            <v>24540000</v>
          </cell>
          <cell r="L527">
            <v>0</v>
          </cell>
          <cell r="M527">
            <v>6100</v>
          </cell>
        </row>
        <row r="528">
          <cell r="K528">
            <v>24260000</v>
          </cell>
          <cell r="L528">
            <v>0</v>
          </cell>
          <cell r="M528">
            <v>6100</v>
          </cell>
        </row>
        <row r="529">
          <cell r="K529">
            <v>23990000</v>
          </cell>
          <cell r="L529">
            <v>0</v>
          </cell>
          <cell r="M529">
            <v>6100</v>
          </cell>
        </row>
        <row r="530">
          <cell r="K530">
            <v>23457000</v>
          </cell>
          <cell r="L530">
            <v>0</v>
          </cell>
          <cell r="M530">
            <v>6100</v>
          </cell>
        </row>
        <row r="531">
          <cell r="K531">
            <v>9551280</v>
          </cell>
          <cell r="L531">
            <v>0</v>
          </cell>
          <cell r="M531">
            <v>6100</v>
          </cell>
        </row>
        <row r="532">
          <cell r="K532">
            <v>4598771</v>
          </cell>
          <cell r="L532">
            <v>0</v>
          </cell>
          <cell r="M532">
            <v>6100</v>
          </cell>
        </row>
        <row r="533">
          <cell r="K533">
            <v>1158000</v>
          </cell>
          <cell r="L533">
            <v>0</v>
          </cell>
          <cell r="M533">
            <v>6100</v>
          </cell>
        </row>
        <row r="534">
          <cell r="K534">
            <v>1158000</v>
          </cell>
          <cell r="L534">
            <v>0</v>
          </cell>
          <cell r="M534">
            <v>6100</v>
          </cell>
        </row>
        <row r="535">
          <cell r="K535">
            <v>1000000</v>
          </cell>
          <cell r="L535">
            <v>0</v>
          </cell>
          <cell r="M535">
            <v>6100</v>
          </cell>
        </row>
        <row r="536">
          <cell r="K536">
            <v>697000</v>
          </cell>
          <cell r="L536">
            <v>0</v>
          </cell>
          <cell r="M536">
            <v>6100</v>
          </cell>
        </row>
        <row r="537">
          <cell r="K537">
            <v>697000</v>
          </cell>
          <cell r="L537">
            <v>0</v>
          </cell>
          <cell r="M537">
            <v>6100</v>
          </cell>
        </row>
        <row r="538">
          <cell r="K538">
            <v>697000</v>
          </cell>
          <cell r="L538">
            <v>0</v>
          </cell>
          <cell r="M538">
            <v>6100</v>
          </cell>
        </row>
        <row r="539">
          <cell r="K539">
            <v>6809784919</v>
          </cell>
          <cell r="L539">
            <v>0</v>
          </cell>
          <cell r="M539">
            <v>7300</v>
          </cell>
        </row>
        <row r="540">
          <cell r="K540">
            <v>3114183181</v>
          </cell>
          <cell r="L540">
            <v>0</v>
          </cell>
          <cell r="M540">
            <v>7300</v>
          </cell>
        </row>
        <row r="541">
          <cell r="K541">
            <v>97369233269</v>
          </cell>
          <cell r="L541">
            <v>0</v>
          </cell>
          <cell r="M541">
            <v>7200</v>
          </cell>
        </row>
        <row r="542">
          <cell r="K542">
            <v>2945445478</v>
          </cell>
          <cell r="L542">
            <v>0</v>
          </cell>
          <cell r="M542">
            <v>7200</v>
          </cell>
        </row>
        <row r="543">
          <cell r="K543">
            <v>2907625424</v>
          </cell>
          <cell r="L543">
            <v>0</v>
          </cell>
          <cell r="M543">
            <v>7200</v>
          </cell>
        </row>
        <row r="544">
          <cell r="K544">
            <v>1758647489</v>
          </cell>
          <cell r="L544">
            <v>0</v>
          </cell>
          <cell r="M544">
            <v>7200</v>
          </cell>
        </row>
        <row r="545">
          <cell r="K545">
            <v>14468420</v>
          </cell>
          <cell r="L545">
            <v>0</v>
          </cell>
          <cell r="M545">
            <v>7200</v>
          </cell>
        </row>
        <row r="546">
          <cell r="K546">
            <v>0</v>
          </cell>
          <cell r="L546">
            <v>529167126</v>
          </cell>
          <cell r="M546">
            <v>7200</v>
          </cell>
        </row>
        <row r="547">
          <cell r="K547">
            <v>17614900</v>
          </cell>
          <cell r="L547">
            <v>0</v>
          </cell>
          <cell r="M547">
            <v>7100</v>
          </cell>
        </row>
        <row r="548">
          <cell r="K548">
            <v>3141778650</v>
          </cell>
          <cell r="L548">
            <v>0</v>
          </cell>
          <cell r="M548">
            <v>7800</v>
          </cell>
        </row>
        <row r="549">
          <cell r="K549">
            <v>2772444105</v>
          </cell>
          <cell r="L549">
            <v>0</v>
          </cell>
          <cell r="M549">
            <v>7400</v>
          </cell>
        </row>
        <row r="550">
          <cell r="K550">
            <v>1604212892</v>
          </cell>
          <cell r="L550">
            <v>0</v>
          </cell>
          <cell r="M550">
            <v>7400</v>
          </cell>
        </row>
        <row r="551">
          <cell r="K551">
            <v>654391387</v>
          </cell>
          <cell r="L551">
            <v>0</v>
          </cell>
          <cell r="M551">
            <v>7500</v>
          </cell>
        </row>
        <row r="552">
          <cell r="K552">
            <v>469501180</v>
          </cell>
          <cell r="L552">
            <v>0</v>
          </cell>
          <cell r="M552">
            <v>7400</v>
          </cell>
        </row>
        <row r="553">
          <cell r="K553">
            <v>41587473</v>
          </cell>
          <cell r="L553">
            <v>0</v>
          </cell>
          <cell r="M553">
            <v>7501</v>
          </cell>
        </row>
        <row r="554">
          <cell r="K554">
            <v>27810000</v>
          </cell>
          <cell r="L554">
            <v>0</v>
          </cell>
          <cell r="M554">
            <v>7501</v>
          </cell>
        </row>
        <row r="555">
          <cell r="K555">
            <v>171992180</v>
          </cell>
          <cell r="L555">
            <v>0</v>
          </cell>
          <cell r="M555">
            <v>7502</v>
          </cell>
        </row>
        <row r="556">
          <cell r="K556">
            <v>640925095</v>
          </cell>
          <cell r="L556">
            <v>0</v>
          </cell>
          <cell r="M556">
            <v>7600</v>
          </cell>
        </row>
        <row r="557">
          <cell r="K557">
            <v>365634753</v>
          </cell>
          <cell r="L557">
            <v>0</v>
          </cell>
          <cell r="M557">
            <v>7600</v>
          </cell>
        </row>
        <row r="558">
          <cell r="K558">
            <v>358318188</v>
          </cell>
          <cell r="L558">
            <v>0</v>
          </cell>
          <cell r="M558">
            <v>7600</v>
          </cell>
        </row>
        <row r="559">
          <cell r="K559">
            <v>290294892</v>
          </cell>
          <cell r="L559">
            <v>0</v>
          </cell>
          <cell r="M559">
            <v>7600</v>
          </cell>
        </row>
        <row r="560">
          <cell r="K560">
            <v>275522300</v>
          </cell>
          <cell r="L560">
            <v>0</v>
          </cell>
          <cell r="M560">
            <v>7600</v>
          </cell>
        </row>
        <row r="561">
          <cell r="K561">
            <v>265503500</v>
          </cell>
          <cell r="L561">
            <v>0</v>
          </cell>
          <cell r="M561">
            <v>7600</v>
          </cell>
        </row>
        <row r="562">
          <cell r="K562">
            <v>160974163</v>
          </cell>
          <cell r="L562">
            <v>0</v>
          </cell>
          <cell r="M562">
            <v>7600</v>
          </cell>
        </row>
        <row r="563">
          <cell r="K563">
            <v>136538078</v>
          </cell>
          <cell r="L563">
            <v>0</v>
          </cell>
          <cell r="M563">
            <v>7600</v>
          </cell>
        </row>
        <row r="564">
          <cell r="K564">
            <v>129388747</v>
          </cell>
          <cell r="L564">
            <v>0</v>
          </cell>
          <cell r="M564">
            <v>7600</v>
          </cell>
        </row>
        <row r="565">
          <cell r="K565">
            <v>88958481</v>
          </cell>
          <cell r="L565">
            <v>0</v>
          </cell>
          <cell r="M565">
            <v>7600</v>
          </cell>
        </row>
        <row r="566">
          <cell r="K566">
            <v>82858871</v>
          </cell>
          <cell r="L566">
            <v>0</v>
          </cell>
          <cell r="M566">
            <v>7600</v>
          </cell>
        </row>
        <row r="567">
          <cell r="K567">
            <v>75569107</v>
          </cell>
          <cell r="L567">
            <v>0</v>
          </cell>
          <cell r="M567">
            <v>7600</v>
          </cell>
        </row>
        <row r="568">
          <cell r="K568">
            <v>62923186</v>
          </cell>
          <cell r="L568">
            <v>0</v>
          </cell>
          <cell r="M568">
            <v>7600</v>
          </cell>
        </row>
        <row r="569">
          <cell r="K569">
            <v>59632000</v>
          </cell>
          <cell r="L569">
            <v>0</v>
          </cell>
          <cell r="M569">
            <v>7600</v>
          </cell>
        </row>
        <row r="570">
          <cell r="K570">
            <v>57857000</v>
          </cell>
          <cell r="L570">
            <v>0</v>
          </cell>
          <cell r="M570">
            <v>7600</v>
          </cell>
        </row>
        <row r="571">
          <cell r="K571">
            <v>51923558</v>
          </cell>
          <cell r="L571">
            <v>0</v>
          </cell>
          <cell r="M571">
            <v>7600</v>
          </cell>
        </row>
        <row r="572">
          <cell r="K572">
            <v>42535000</v>
          </cell>
          <cell r="L572">
            <v>0</v>
          </cell>
          <cell r="M572">
            <v>7600</v>
          </cell>
        </row>
        <row r="573">
          <cell r="K573">
            <v>40027710</v>
          </cell>
          <cell r="L573">
            <v>0</v>
          </cell>
          <cell r="M573">
            <v>7600</v>
          </cell>
        </row>
        <row r="574">
          <cell r="K574">
            <v>33444268</v>
          </cell>
          <cell r="L574">
            <v>0</v>
          </cell>
          <cell r="M574">
            <v>7600</v>
          </cell>
        </row>
        <row r="575">
          <cell r="K575">
            <v>27295842</v>
          </cell>
          <cell r="L575">
            <v>0</v>
          </cell>
          <cell r="M575">
            <v>7600</v>
          </cell>
        </row>
        <row r="576">
          <cell r="K576">
            <v>24111000</v>
          </cell>
          <cell r="L576">
            <v>0</v>
          </cell>
          <cell r="M576">
            <v>7600</v>
          </cell>
        </row>
        <row r="577">
          <cell r="K577">
            <v>20179305</v>
          </cell>
          <cell r="L577">
            <v>0</v>
          </cell>
          <cell r="M577">
            <v>7600</v>
          </cell>
        </row>
        <row r="578">
          <cell r="K578">
            <v>18772826</v>
          </cell>
          <cell r="L578">
            <v>0</v>
          </cell>
          <cell r="M578">
            <v>7600</v>
          </cell>
        </row>
        <row r="579">
          <cell r="K579">
            <v>15220000</v>
          </cell>
          <cell r="L579">
            <v>0</v>
          </cell>
          <cell r="M579">
            <v>7600</v>
          </cell>
        </row>
        <row r="580">
          <cell r="K580">
            <v>13930026</v>
          </cell>
          <cell r="L580">
            <v>0</v>
          </cell>
          <cell r="M580">
            <v>7600</v>
          </cell>
        </row>
        <row r="581">
          <cell r="K581">
            <v>6280000</v>
          </cell>
          <cell r="L581">
            <v>0</v>
          </cell>
          <cell r="M581">
            <v>7600</v>
          </cell>
        </row>
        <row r="582">
          <cell r="K582">
            <v>4514828</v>
          </cell>
          <cell r="L582">
            <v>0</v>
          </cell>
          <cell r="M582">
            <v>7600</v>
          </cell>
        </row>
        <row r="583">
          <cell r="K583">
            <v>1375000</v>
          </cell>
          <cell r="L583">
            <v>0</v>
          </cell>
          <cell r="M583">
            <v>7600</v>
          </cell>
        </row>
        <row r="584">
          <cell r="K584">
            <v>1000000</v>
          </cell>
          <cell r="L584">
            <v>0</v>
          </cell>
          <cell r="M584">
            <v>7600</v>
          </cell>
        </row>
        <row r="585">
          <cell r="K585">
            <v>970000</v>
          </cell>
          <cell r="L585">
            <v>0</v>
          </cell>
          <cell r="M585">
            <v>7600</v>
          </cell>
        </row>
        <row r="586">
          <cell r="K586">
            <v>895584</v>
          </cell>
          <cell r="L586">
            <v>0</v>
          </cell>
          <cell r="M586">
            <v>7600</v>
          </cell>
        </row>
        <row r="587">
          <cell r="K587">
            <v>550000</v>
          </cell>
          <cell r="L587">
            <v>0</v>
          </cell>
          <cell r="M587">
            <v>7600</v>
          </cell>
        </row>
        <row r="588">
          <cell r="K588">
            <v>516464</v>
          </cell>
          <cell r="L588">
            <v>0</v>
          </cell>
          <cell r="M588">
            <v>7600</v>
          </cell>
        </row>
        <row r="589">
          <cell r="K589">
            <v>402500</v>
          </cell>
          <cell r="L589">
            <v>0</v>
          </cell>
          <cell r="M589">
            <v>7600</v>
          </cell>
        </row>
        <row r="590">
          <cell r="K590">
            <v>400000</v>
          </cell>
          <cell r="L590">
            <v>0</v>
          </cell>
          <cell r="M590">
            <v>7600</v>
          </cell>
        </row>
        <row r="591">
          <cell r="K591">
            <v>311986</v>
          </cell>
          <cell r="L591">
            <v>0</v>
          </cell>
          <cell r="M591">
            <v>7600</v>
          </cell>
        </row>
        <row r="592">
          <cell r="K592">
            <v>279411</v>
          </cell>
          <cell r="L592">
            <v>0</v>
          </cell>
          <cell r="M592">
            <v>7600</v>
          </cell>
        </row>
        <row r="593">
          <cell r="K593">
            <v>257400</v>
          </cell>
          <cell r="L593">
            <v>0</v>
          </cell>
          <cell r="M593">
            <v>7600</v>
          </cell>
        </row>
        <row r="594">
          <cell r="K594">
            <v>215671</v>
          </cell>
          <cell r="L594">
            <v>0</v>
          </cell>
          <cell r="M594">
            <v>7600</v>
          </cell>
        </row>
        <row r="595">
          <cell r="K595">
            <v>93000</v>
          </cell>
          <cell r="L595">
            <v>0</v>
          </cell>
          <cell r="M595">
            <v>7600</v>
          </cell>
        </row>
        <row r="596">
          <cell r="K596">
            <v>93000</v>
          </cell>
          <cell r="L596">
            <v>0</v>
          </cell>
          <cell r="M596">
            <v>7600</v>
          </cell>
        </row>
        <row r="597">
          <cell r="K597">
            <v>81858</v>
          </cell>
          <cell r="L597">
            <v>0</v>
          </cell>
          <cell r="M597">
            <v>7600</v>
          </cell>
        </row>
        <row r="598">
          <cell r="K598">
            <v>75472</v>
          </cell>
          <cell r="L598">
            <v>0</v>
          </cell>
          <cell r="M598">
            <v>7600</v>
          </cell>
        </row>
        <row r="599">
          <cell r="K599">
            <v>62400</v>
          </cell>
          <cell r="L599">
            <v>0</v>
          </cell>
          <cell r="M599">
            <v>7600</v>
          </cell>
        </row>
        <row r="600">
          <cell r="K600">
            <v>0</v>
          </cell>
          <cell r="L600">
            <v>513276310</v>
          </cell>
          <cell r="M600">
            <v>7750</v>
          </cell>
        </row>
        <row r="601">
          <cell r="K601">
            <v>214088750</v>
          </cell>
          <cell r="L601">
            <v>0</v>
          </cell>
          <cell r="M601">
            <v>8000</v>
          </cell>
        </row>
        <row r="602">
          <cell r="K602">
            <v>110042771</v>
          </cell>
          <cell r="L602">
            <v>0</v>
          </cell>
          <cell r="M602">
            <v>8001</v>
          </cell>
        </row>
        <row r="603">
          <cell r="K603">
            <v>105705600</v>
          </cell>
          <cell r="L603">
            <v>0</v>
          </cell>
          <cell r="M603">
            <v>8002</v>
          </cell>
        </row>
        <row r="604">
          <cell r="K604">
            <v>95246446</v>
          </cell>
          <cell r="L604">
            <v>0</v>
          </cell>
          <cell r="M604">
            <v>8003</v>
          </cell>
        </row>
        <row r="605">
          <cell r="K605">
            <v>83872573</v>
          </cell>
          <cell r="L605">
            <v>0</v>
          </cell>
          <cell r="M605">
            <v>8004</v>
          </cell>
        </row>
        <row r="606">
          <cell r="K606">
            <v>35000000</v>
          </cell>
          <cell r="L606">
            <v>0</v>
          </cell>
          <cell r="M606">
            <v>8004</v>
          </cell>
        </row>
        <row r="607">
          <cell r="K607">
            <v>30000000</v>
          </cell>
          <cell r="L607">
            <v>0</v>
          </cell>
          <cell r="M607">
            <v>8004</v>
          </cell>
        </row>
        <row r="608">
          <cell r="K608">
            <v>138000000</v>
          </cell>
          <cell r="L608">
            <v>0</v>
          </cell>
          <cell r="M608">
            <v>8200</v>
          </cell>
        </row>
        <row r="609">
          <cell r="K609">
            <v>79497600</v>
          </cell>
          <cell r="L609">
            <v>0</v>
          </cell>
          <cell r="M609">
            <v>8200</v>
          </cell>
        </row>
        <row r="610">
          <cell r="K610">
            <v>58288462</v>
          </cell>
          <cell r="L610">
            <v>0</v>
          </cell>
          <cell r="M610">
            <v>1303</v>
          </cell>
        </row>
        <row r="611">
          <cell r="K611">
            <v>52674000</v>
          </cell>
          <cell r="L611">
            <v>0</v>
          </cell>
          <cell r="M611">
            <v>1303</v>
          </cell>
        </row>
        <row r="612">
          <cell r="K612">
            <v>24024000</v>
          </cell>
          <cell r="L612">
            <v>0</v>
          </cell>
          <cell r="M612">
            <v>8200</v>
          </cell>
        </row>
        <row r="613">
          <cell r="K613">
            <v>11527360</v>
          </cell>
          <cell r="L613">
            <v>0</v>
          </cell>
          <cell r="M613">
            <v>8200</v>
          </cell>
        </row>
        <row r="614">
          <cell r="K614">
            <v>10000000</v>
          </cell>
          <cell r="L614">
            <v>0</v>
          </cell>
          <cell r="M614">
            <v>8200</v>
          </cell>
        </row>
        <row r="615">
          <cell r="K615">
            <v>7420000</v>
          </cell>
          <cell r="L615">
            <v>0</v>
          </cell>
          <cell r="M615">
            <v>8200</v>
          </cell>
        </row>
        <row r="616">
          <cell r="K616">
            <v>5000000</v>
          </cell>
          <cell r="L616">
            <v>0</v>
          </cell>
          <cell r="M616">
            <v>8200</v>
          </cell>
        </row>
        <row r="617">
          <cell r="K617">
            <v>2050000</v>
          </cell>
          <cell r="L617">
            <v>0</v>
          </cell>
          <cell r="M617">
            <v>8200</v>
          </cell>
        </row>
        <row r="618">
          <cell r="K618">
            <v>90000</v>
          </cell>
          <cell r="L618">
            <v>0</v>
          </cell>
          <cell r="M618">
            <v>8200</v>
          </cell>
        </row>
        <row r="619">
          <cell r="K619">
            <v>5015985920</v>
          </cell>
          <cell r="L619">
            <v>0</v>
          </cell>
          <cell r="M619">
            <v>9900</v>
          </cell>
        </row>
        <row r="620">
          <cell r="K620">
            <v>655100000</v>
          </cell>
          <cell r="L620">
            <v>0</v>
          </cell>
          <cell r="M620">
            <v>9900</v>
          </cell>
        </row>
        <row r="621">
          <cell r="K621">
            <v>45002120</v>
          </cell>
          <cell r="L621">
            <v>0</v>
          </cell>
          <cell r="M621">
            <v>9900</v>
          </cell>
        </row>
        <row r="622">
          <cell r="K622">
            <v>30784000</v>
          </cell>
          <cell r="L622">
            <v>0</v>
          </cell>
          <cell r="M622">
            <v>9900</v>
          </cell>
        </row>
        <row r="623">
          <cell r="K623">
            <v>30000000</v>
          </cell>
          <cell r="L623">
            <v>0</v>
          </cell>
          <cell r="M623">
            <v>9900</v>
          </cell>
        </row>
        <row r="624">
          <cell r="K624">
            <v>22400000</v>
          </cell>
          <cell r="L624">
            <v>0</v>
          </cell>
          <cell r="M624">
            <v>9900</v>
          </cell>
        </row>
        <row r="625">
          <cell r="K625">
            <v>17000000</v>
          </cell>
          <cell r="L625">
            <v>0</v>
          </cell>
          <cell r="M625">
            <v>9900</v>
          </cell>
        </row>
        <row r="626">
          <cell r="K626">
            <v>10816000</v>
          </cell>
          <cell r="L626">
            <v>0</v>
          </cell>
          <cell r="M626">
            <v>9900</v>
          </cell>
        </row>
        <row r="627">
          <cell r="K627">
            <v>201205480</v>
          </cell>
          <cell r="L627">
            <v>0</v>
          </cell>
          <cell r="M627">
            <v>1730</v>
          </cell>
        </row>
        <row r="628">
          <cell r="K628">
            <v>127898100000</v>
          </cell>
          <cell r="L628">
            <v>0</v>
          </cell>
          <cell r="M628">
            <v>9000</v>
          </cell>
        </row>
        <row r="629">
          <cell r="K629">
            <v>2557361479</v>
          </cell>
          <cell r="L629">
            <v>0</v>
          </cell>
          <cell r="M629">
            <v>9100</v>
          </cell>
        </row>
        <row r="630">
          <cell r="K630">
            <v>1844210928</v>
          </cell>
          <cell r="L630">
            <v>0</v>
          </cell>
          <cell r="M630">
            <v>9200</v>
          </cell>
        </row>
        <row r="631">
          <cell r="K631">
            <v>9709956419</v>
          </cell>
          <cell r="L631">
            <v>0</v>
          </cell>
          <cell r="M631">
            <v>9300</v>
          </cell>
        </row>
        <row r="632">
          <cell r="K632">
            <v>1178285542</v>
          </cell>
          <cell r="L632">
            <v>0</v>
          </cell>
          <cell r="M632">
            <v>9400</v>
          </cell>
        </row>
        <row r="633">
          <cell r="K633">
            <v>896869637</v>
          </cell>
          <cell r="L633">
            <v>0</v>
          </cell>
          <cell r="M633">
            <v>9700</v>
          </cell>
        </row>
        <row r="634">
          <cell r="K634">
            <v>1783770728</v>
          </cell>
          <cell r="L634">
            <v>0</v>
          </cell>
          <cell r="M634">
            <v>9600</v>
          </cell>
        </row>
        <row r="635">
          <cell r="K635">
            <v>280358034</v>
          </cell>
          <cell r="L635">
            <v>0</v>
          </cell>
          <cell r="M635">
            <v>9800</v>
          </cell>
        </row>
        <row r="636">
          <cell r="K636">
            <v>215939557</v>
          </cell>
          <cell r="L636">
            <v>0</v>
          </cell>
          <cell r="M636">
            <v>1000</v>
          </cell>
        </row>
        <row r="637">
          <cell r="K637">
            <v>170564815</v>
          </cell>
          <cell r="L637">
            <v>0</v>
          </cell>
          <cell r="M637">
            <v>1001</v>
          </cell>
        </row>
        <row r="638">
          <cell r="K638">
            <v>45610000</v>
          </cell>
          <cell r="L638">
            <v>0</v>
          </cell>
          <cell r="M638">
            <v>1002</v>
          </cell>
        </row>
        <row r="639">
          <cell r="K639">
            <v>45007322</v>
          </cell>
          <cell r="L639">
            <v>0</v>
          </cell>
          <cell r="M639">
            <v>1003</v>
          </cell>
        </row>
        <row r="640">
          <cell r="K640">
            <v>31821463</v>
          </cell>
          <cell r="L640">
            <v>0</v>
          </cell>
          <cell r="M640">
            <v>1160</v>
          </cell>
        </row>
        <row r="641">
          <cell r="K641">
            <v>253363500</v>
          </cell>
          <cell r="L641">
            <v>0</v>
          </cell>
          <cell r="M641">
            <v>1030</v>
          </cell>
        </row>
        <row r="642">
          <cell r="K642">
            <v>0</v>
          </cell>
          <cell r="L642">
            <v>1102767623</v>
          </cell>
          <cell r="M642">
            <v>9150</v>
          </cell>
        </row>
        <row r="643">
          <cell r="K643">
            <v>0</v>
          </cell>
          <cell r="L643">
            <v>952592391</v>
          </cell>
          <cell r="M643">
            <v>9250</v>
          </cell>
        </row>
        <row r="644">
          <cell r="K644">
            <v>0</v>
          </cell>
          <cell r="L644">
            <v>4808642269</v>
          </cell>
          <cell r="M644">
            <v>9350</v>
          </cell>
        </row>
        <row r="645">
          <cell r="K645">
            <v>0</v>
          </cell>
          <cell r="L645">
            <v>835890706</v>
          </cell>
          <cell r="M645">
            <v>9450</v>
          </cell>
        </row>
        <row r="646">
          <cell r="K646">
            <v>0</v>
          </cell>
          <cell r="L646">
            <v>618896751</v>
          </cell>
          <cell r="M646">
            <v>9750</v>
          </cell>
        </row>
        <row r="647">
          <cell r="K647">
            <v>0</v>
          </cell>
          <cell r="L647">
            <v>1006701320</v>
          </cell>
          <cell r="M647">
            <v>9650</v>
          </cell>
        </row>
        <row r="648">
          <cell r="K648">
            <v>0</v>
          </cell>
          <cell r="L648">
            <v>46329922</v>
          </cell>
          <cell r="M648">
            <v>1030</v>
          </cell>
        </row>
        <row r="649">
          <cell r="K649">
            <v>0</v>
          </cell>
          <cell r="L649">
            <v>64678087195</v>
          </cell>
          <cell r="M649">
            <v>5200</v>
          </cell>
        </row>
        <row r="650">
          <cell r="K650">
            <v>0</v>
          </cell>
          <cell r="L650">
            <v>23508960</v>
          </cell>
          <cell r="M650">
            <v>5208</v>
          </cell>
        </row>
        <row r="651">
          <cell r="K651">
            <v>0</v>
          </cell>
          <cell r="L651">
            <v>3774238</v>
          </cell>
          <cell r="M651">
            <v>5205</v>
          </cell>
        </row>
        <row r="652">
          <cell r="K652">
            <v>0</v>
          </cell>
          <cell r="L652">
            <v>30000</v>
          </cell>
          <cell r="M652">
            <v>5207</v>
          </cell>
        </row>
        <row r="653">
          <cell r="K653">
            <v>7778514</v>
          </cell>
          <cell r="L653">
            <v>0</v>
          </cell>
          <cell r="M653">
            <v>1200</v>
          </cell>
        </row>
        <row r="654">
          <cell r="K654">
            <v>2145000</v>
          </cell>
          <cell r="L654">
            <v>0</v>
          </cell>
          <cell r="M654">
            <v>1200</v>
          </cell>
        </row>
        <row r="655">
          <cell r="K655">
            <v>1116000</v>
          </cell>
          <cell r="L655">
            <v>0</v>
          </cell>
          <cell r="M655">
            <v>1200</v>
          </cell>
        </row>
        <row r="656">
          <cell r="K656">
            <v>720000</v>
          </cell>
          <cell r="L656">
            <v>0</v>
          </cell>
          <cell r="M656">
            <v>1200</v>
          </cell>
        </row>
        <row r="657">
          <cell r="K657">
            <v>300000</v>
          </cell>
          <cell r="L657">
            <v>0</v>
          </cell>
          <cell r="M657">
            <v>1200</v>
          </cell>
        </row>
        <row r="658">
          <cell r="K658">
            <v>0</v>
          </cell>
          <cell r="L658">
            <v>4438379532</v>
          </cell>
          <cell r="M658">
            <v>1211</v>
          </cell>
        </row>
        <row r="659">
          <cell r="K659">
            <v>0</v>
          </cell>
          <cell r="L659">
            <v>3901505640</v>
          </cell>
          <cell r="M659">
            <v>1212</v>
          </cell>
        </row>
        <row r="660">
          <cell r="K660">
            <v>0</v>
          </cell>
          <cell r="L660">
            <v>2830570200</v>
          </cell>
          <cell r="M660">
            <v>1213</v>
          </cell>
        </row>
        <row r="661">
          <cell r="K661">
            <v>0</v>
          </cell>
          <cell r="L661">
            <v>1466750731</v>
          </cell>
          <cell r="M661">
            <v>1214</v>
          </cell>
        </row>
        <row r="662">
          <cell r="K662">
            <v>0</v>
          </cell>
          <cell r="L662">
            <v>810405638</v>
          </cell>
          <cell r="M662">
            <v>1217</v>
          </cell>
        </row>
        <row r="663">
          <cell r="K663">
            <v>0</v>
          </cell>
          <cell r="L663">
            <v>704629890</v>
          </cell>
          <cell r="M663">
            <v>1218</v>
          </cell>
        </row>
        <row r="664">
          <cell r="K664">
            <v>0</v>
          </cell>
          <cell r="L664">
            <v>571517186</v>
          </cell>
          <cell r="M664">
            <v>1219</v>
          </cell>
        </row>
        <row r="665">
          <cell r="K665">
            <v>0</v>
          </cell>
          <cell r="L665">
            <v>542380160</v>
          </cell>
          <cell r="M665">
            <v>1220</v>
          </cell>
        </row>
        <row r="666">
          <cell r="K666">
            <v>0</v>
          </cell>
          <cell r="L666">
            <v>530496818</v>
          </cell>
          <cell r="M666">
            <v>1221</v>
          </cell>
        </row>
        <row r="667">
          <cell r="K667">
            <v>0</v>
          </cell>
          <cell r="L667">
            <v>509765940</v>
          </cell>
          <cell r="M667">
            <v>1216</v>
          </cell>
        </row>
        <row r="668">
          <cell r="K668">
            <v>0</v>
          </cell>
          <cell r="L668">
            <v>487620594</v>
          </cell>
          <cell r="M668">
            <v>1223</v>
          </cell>
        </row>
        <row r="669">
          <cell r="K669">
            <v>0</v>
          </cell>
          <cell r="L669">
            <v>474968454</v>
          </cell>
          <cell r="M669">
            <v>1215</v>
          </cell>
        </row>
        <row r="670">
          <cell r="K670">
            <v>0</v>
          </cell>
          <cell r="L670">
            <v>472445158</v>
          </cell>
          <cell r="M670">
            <v>1222</v>
          </cell>
        </row>
        <row r="671">
          <cell r="K671">
            <v>0</v>
          </cell>
          <cell r="L671">
            <v>465523847</v>
          </cell>
          <cell r="M671">
            <v>1225</v>
          </cell>
        </row>
        <row r="672">
          <cell r="K672">
            <v>0</v>
          </cell>
          <cell r="L672">
            <v>425969490</v>
          </cell>
          <cell r="M672">
            <v>1224</v>
          </cell>
        </row>
        <row r="673">
          <cell r="K673">
            <v>0</v>
          </cell>
          <cell r="L673">
            <v>415261900</v>
          </cell>
          <cell r="M673">
            <v>1228</v>
          </cell>
        </row>
        <row r="674">
          <cell r="K674">
            <v>0</v>
          </cell>
          <cell r="L674">
            <v>383507270</v>
          </cell>
          <cell r="M674">
            <v>1227</v>
          </cell>
        </row>
        <row r="675">
          <cell r="K675">
            <v>0</v>
          </cell>
          <cell r="L675">
            <v>363994534</v>
          </cell>
          <cell r="M675">
            <v>1229</v>
          </cell>
        </row>
        <row r="676">
          <cell r="K676">
            <v>0</v>
          </cell>
          <cell r="L676">
            <v>354205140</v>
          </cell>
          <cell r="M676">
            <v>1226</v>
          </cell>
        </row>
        <row r="677">
          <cell r="K677">
            <v>0</v>
          </cell>
          <cell r="L677">
            <v>282310940</v>
          </cell>
          <cell r="M677">
            <v>1232</v>
          </cell>
        </row>
        <row r="678">
          <cell r="K678">
            <v>0</v>
          </cell>
          <cell r="L678">
            <v>258700590</v>
          </cell>
          <cell r="M678">
            <v>1200</v>
          </cell>
        </row>
        <row r="679">
          <cell r="K679">
            <v>0</v>
          </cell>
          <cell r="L679">
            <v>243894575</v>
          </cell>
          <cell r="M679">
            <v>1200</v>
          </cell>
        </row>
        <row r="680">
          <cell r="K680">
            <v>0</v>
          </cell>
          <cell r="L680">
            <v>225018394</v>
          </cell>
          <cell r="M680">
            <v>1233</v>
          </cell>
        </row>
        <row r="681">
          <cell r="K681">
            <v>0</v>
          </cell>
          <cell r="L681">
            <v>196767240</v>
          </cell>
          <cell r="M681">
            <v>1200</v>
          </cell>
        </row>
        <row r="682">
          <cell r="K682">
            <v>0</v>
          </cell>
          <cell r="L682">
            <v>194019126</v>
          </cell>
          <cell r="M682">
            <v>1230</v>
          </cell>
        </row>
        <row r="683">
          <cell r="K683">
            <v>0</v>
          </cell>
          <cell r="L683">
            <v>192421958</v>
          </cell>
          <cell r="M683">
            <v>1200</v>
          </cell>
        </row>
        <row r="684">
          <cell r="K684">
            <v>0</v>
          </cell>
          <cell r="L684">
            <v>179889520</v>
          </cell>
          <cell r="M684">
            <v>1200</v>
          </cell>
        </row>
        <row r="685">
          <cell r="K685">
            <v>0</v>
          </cell>
          <cell r="L685">
            <v>141461879</v>
          </cell>
          <cell r="M685">
            <v>1200</v>
          </cell>
        </row>
        <row r="686">
          <cell r="K686">
            <v>0</v>
          </cell>
          <cell r="L686">
            <v>132090212</v>
          </cell>
          <cell r="M686">
            <v>1200</v>
          </cell>
        </row>
        <row r="687">
          <cell r="K687">
            <v>0</v>
          </cell>
          <cell r="L687">
            <v>121810350</v>
          </cell>
          <cell r="M687">
            <v>1200</v>
          </cell>
        </row>
        <row r="688">
          <cell r="K688">
            <v>0</v>
          </cell>
          <cell r="L688">
            <v>116089280</v>
          </cell>
          <cell r="M688">
            <v>1200</v>
          </cell>
        </row>
        <row r="689">
          <cell r="K689">
            <v>0</v>
          </cell>
          <cell r="L689">
            <v>115869855</v>
          </cell>
          <cell r="M689">
            <v>1200</v>
          </cell>
        </row>
        <row r="690">
          <cell r="K690">
            <v>0</v>
          </cell>
          <cell r="L690">
            <v>107010390</v>
          </cell>
          <cell r="M690">
            <v>1234</v>
          </cell>
        </row>
        <row r="691">
          <cell r="K691">
            <v>0</v>
          </cell>
          <cell r="L691">
            <v>106598590</v>
          </cell>
          <cell r="M691">
            <v>1200</v>
          </cell>
        </row>
        <row r="692">
          <cell r="K692">
            <v>0</v>
          </cell>
          <cell r="L692">
            <v>105065600</v>
          </cell>
          <cell r="M692">
            <v>1200</v>
          </cell>
        </row>
        <row r="693">
          <cell r="K693">
            <v>0</v>
          </cell>
          <cell r="L693">
            <v>100437866</v>
          </cell>
          <cell r="M693">
            <v>1200</v>
          </cell>
        </row>
        <row r="694">
          <cell r="K694">
            <v>0</v>
          </cell>
          <cell r="L694">
            <v>98863420</v>
          </cell>
          <cell r="M694">
            <v>1200</v>
          </cell>
        </row>
        <row r="695">
          <cell r="K695">
            <v>0</v>
          </cell>
          <cell r="L695">
            <v>83975539</v>
          </cell>
          <cell r="M695">
            <v>1200</v>
          </cell>
        </row>
        <row r="696">
          <cell r="K696">
            <v>0</v>
          </cell>
          <cell r="L696">
            <v>83683400</v>
          </cell>
          <cell r="M696">
            <v>1200</v>
          </cell>
        </row>
        <row r="697">
          <cell r="K697">
            <v>0</v>
          </cell>
          <cell r="L697">
            <v>82320000</v>
          </cell>
          <cell r="M697">
            <v>1200</v>
          </cell>
        </row>
        <row r="698">
          <cell r="K698">
            <v>0</v>
          </cell>
          <cell r="L698">
            <v>74762720</v>
          </cell>
          <cell r="M698">
            <v>1200</v>
          </cell>
        </row>
        <row r="699">
          <cell r="K699">
            <v>0</v>
          </cell>
          <cell r="L699">
            <v>70258180</v>
          </cell>
          <cell r="M699">
            <v>1200</v>
          </cell>
        </row>
        <row r="700">
          <cell r="K700">
            <v>0</v>
          </cell>
          <cell r="L700">
            <v>63629919</v>
          </cell>
          <cell r="M700">
            <v>1200</v>
          </cell>
        </row>
        <row r="701">
          <cell r="K701">
            <v>0</v>
          </cell>
          <cell r="L701">
            <v>61281113</v>
          </cell>
          <cell r="M701">
            <v>1200</v>
          </cell>
        </row>
        <row r="702">
          <cell r="K702">
            <v>0</v>
          </cell>
          <cell r="L702">
            <v>57569642</v>
          </cell>
          <cell r="M702">
            <v>1200</v>
          </cell>
        </row>
        <row r="703">
          <cell r="K703">
            <v>0</v>
          </cell>
          <cell r="L703">
            <v>47828750</v>
          </cell>
          <cell r="M703">
            <v>1200</v>
          </cell>
        </row>
        <row r="704">
          <cell r="K704">
            <v>0</v>
          </cell>
          <cell r="L704">
            <v>40165527</v>
          </cell>
          <cell r="M704">
            <v>1200</v>
          </cell>
        </row>
        <row r="705">
          <cell r="K705">
            <v>0</v>
          </cell>
          <cell r="L705">
            <v>38312500</v>
          </cell>
          <cell r="M705">
            <v>1200</v>
          </cell>
        </row>
        <row r="706">
          <cell r="K706">
            <v>0</v>
          </cell>
          <cell r="L706">
            <v>34562800</v>
          </cell>
          <cell r="M706">
            <v>1200</v>
          </cell>
        </row>
        <row r="707">
          <cell r="K707">
            <v>0</v>
          </cell>
          <cell r="L707">
            <v>28584380</v>
          </cell>
          <cell r="M707">
            <v>1200</v>
          </cell>
        </row>
        <row r="708">
          <cell r="K708">
            <v>0</v>
          </cell>
          <cell r="L708">
            <v>27000000</v>
          </cell>
          <cell r="M708">
            <v>1200</v>
          </cell>
        </row>
        <row r="709">
          <cell r="K709">
            <v>0</v>
          </cell>
          <cell r="L709">
            <v>25098716</v>
          </cell>
          <cell r="M709">
            <v>1200</v>
          </cell>
        </row>
        <row r="710">
          <cell r="K710">
            <v>0</v>
          </cell>
          <cell r="L710">
            <v>22546720</v>
          </cell>
          <cell r="M710">
            <v>1200</v>
          </cell>
        </row>
        <row r="711">
          <cell r="K711">
            <v>0</v>
          </cell>
          <cell r="L711">
            <v>20632500</v>
          </cell>
          <cell r="M711">
            <v>1200</v>
          </cell>
        </row>
        <row r="712">
          <cell r="K712">
            <v>0</v>
          </cell>
          <cell r="L712">
            <v>16603746</v>
          </cell>
          <cell r="M712">
            <v>1200</v>
          </cell>
        </row>
        <row r="713">
          <cell r="K713">
            <v>0</v>
          </cell>
          <cell r="L713">
            <v>10608250</v>
          </cell>
          <cell r="M713">
            <v>1200</v>
          </cell>
        </row>
        <row r="714">
          <cell r="K714">
            <v>0</v>
          </cell>
          <cell r="L714">
            <v>6822000</v>
          </cell>
          <cell r="M714">
            <v>1200</v>
          </cell>
        </row>
        <row r="715">
          <cell r="K715">
            <v>0</v>
          </cell>
          <cell r="L715">
            <v>4257000</v>
          </cell>
          <cell r="M715">
            <v>1200</v>
          </cell>
        </row>
        <row r="716">
          <cell r="K716">
            <v>0</v>
          </cell>
          <cell r="L716">
            <v>3336030</v>
          </cell>
          <cell r="M716">
            <v>1200</v>
          </cell>
        </row>
        <row r="717">
          <cell r="K717">
            <v>0</v>
          </cell>
          <cell r="L717">
            <v>1830000</v>
          </cell>
          <cell r="M717">
            <v>1200</v>
          </cell>
        </row>
        <row r="718">
          <cell r="K718">
            <v>0</v>
          </cell>
          <cell r="L718">
            <v>1704020</v>
          </cell>
          <cell r="M718">
            <v>1200</v>
          </cell>
        </row>
        <row r="719">
          <cell r="K719">
            <v>0</v>
          </cell>
          <cell r="L719">
            <v>1538700</v>
          </cell>
          <cell r="M719">
            <v>1200</v>
          </cell>
        </row>
        <row r="720">
          <cell r="K720">
            <v>0</v>
          </cell>
          <cell r="L720">
            <v>1217026</v>
          </cell>
          <cell r="M720">
            <v>1200</v>
          </cell>
        </row>
        <row r="721">
          <cell r="K721">
            <v>0</v>
          </cell>
          <cell r="L721">
            <v>395000</v>
          </cell>
          <cell r="M721">
            <v>1200</v>
          </cell>
        </row>
        <row r="722">
          <cell r="K722">
            <v>0</v>
          </cell>
          <cell r="L722">
            <v>308100</v>
          </cell>
          <cell r="M722">
            <v>1200</v>
          </cell>
        </row>
        <row r="723">
          <cell r="K723">
            <v>0</v>
          </cell>
          <cell r="L723">
            <v>258520</v>
          </cell>
          <cell r="M723">
            <v>1200</v>
          </cell>
        </row>
        <row r="724">
          <cell r="K724">
            <v>0</v>
          </cell>
          <cell r="L724">
            <v>250000</v>
          </cell>
          <cell r="M724">
            <v>1200</v>
          </cell>
        </row>
        <row r="725">
          <cell r="K725">
            <v>0</v>
          </cell>
          <cell r="L725">
            <v>44047750</v>
          </cell>
          <cell r="M725">
            <v>7502</v>
          </cell>
        </row>
        <row r="726">
          <cell r="K726">
            <v>0</v>
          </cell>
          <cell r="L726">
            <v>10124660</v>
          </cell>
          <cell r="M726">
            <v>7502</v>
          </cell>
        </row>
        <row r="727">
          <cell r="K727">
            <v>0</v>
          </cell>
          <cell r="L727">
            <v>8986022</v>
          </cell>
          <cell r="M727">
            <v>7502</v>
          </cell>
        </row>
        <row r="728">
          <cell r="K728">
            <v>0</v>
          </cell>
          <cell r="L728">
            <v>5226950</v>
          </cell>
          <cell r="M728">
            <v>7502</v>
          </cell>
        </row>
        <row r="729">
          <cell r="K729">
            <v>0</v>
          </cell>
          <cell r="L729">
            <v>4456250</v>
          </cell>
          <cell r="M729">
            <v>7502</v>
          </cell>
        </row>
        <row r="730">
          <cell r="K730">
            <v>0</v>
          </cell>
          <cell r="L730">
            <v>3720000</v>
          </cell>
          <cell r="M730">
            <v>7502</v>
          </cell>
        </row>
        <row r="731">
          <cell r="K731">
            <v>0</v>
          </cell>
          <cell r="L731">
            <v>3426500</v>
          </cell>
          <cell r="M731">
            <v>7502</v>
          </cell>
        </row>
        <row r="732">
          <cell r="K732">
            <v>0</v>
          </cell>
          <cell r="L732">
            <v>3129232</v>
          </cell>
          <cell r="M732">
            <v>7502</v>
          </cell>
        </row>
        <row r="733">
          <cell r="K733">
            <v>0</v>
          </cell>
          <cell r="L733">
            <v>2064000</v>
          </cell>
          <cell r="M733">
            <v>7502</v>
          </cell>
        </row>
        <row r="734">
          <cell r="K734">
            <v>0</v>
          </cell>
          <cell r="L734">
            <v>1135500</v>
          </cell>
          <cell r="M734">
            <v>7502</v>
          </cell>
        </row>
        <row r="735">
          <cell r="K735">
            <v>0</v>
          </cell>
          <cell r="L735">
            <v>1028000</v>
          </cell>
          <cell r="M735">
            <v>7502</v>
          </cell>
        </row>
        <row r="736">
          <cell r="K736">
            <v>0</v>
          </cell>
          <cell r="L736">
            <v>846400</v>
          </cell>
          <cell r="M736">
            <v>7502</v>
          </cell>
        </row>
        <row r="737">
          <cell r="K737">
            <v>0</v>
          </cell>
          <cell r="L737">
            <v>763820</v>
          </cell>
          <cell r="M737">
            <v>7502</v>
          </cell>
        </row>
        <row r="738">
          <cell r="K738">
            <v>0</v>
          </cell>
          <cell r="L738">
            <v>460000</v>
          </cell>
          <cell r="M738">
            <v>7502</v>
          </cell>
        </row>
        <row r="739">
          <cell r="K739">
            <v>0</v>
          </cell>
          <cell r="L739">
            <v>265436</v>
          </cell>
          <cell r="M739">
            <v>7502</v>
          </cell>
        </row>
        <row r="740">
          <cell r="K740">
            <v>0</v>
          </cell>
          <cell r="L740">
            <v>191100</v>
          </cell>
          <cell r="M740">
            <v>7502</v>
          </cell>
        </row>
        <row r="741">
          <cell r="K741">
            <v>0</v>
          </cell>
          <cell r="L741">
            <v>55000</v>
          </cell>
          <cell r="M741">
            <v>7502</v>
          </cell>
        </row>
        <row r="742">
          <cell r="K742">
            <v>0</v>
          </cell>
          <cell r="L742">
            <v>36864</v>
          </cell>
          <cell r="M742">
            <v>7502</v>
          </cell>
        </row>
        <row r="743">
          <cell r="K743">
            <v>0</v>
          </cell>
          <cell r="L743">
            <v>15000</v>
          </cell>
          <cell r="M743">
            <v>7502</v>
          </cell>
        </row>
        <row r="744">
          <cell r="K744">
            <v>0</v>
          </cell>
          <cell r="L744">
            <v>1674054720</v>
          </cell>
          <cell r="M744">
            <v>5200</v>
          </cell>
        </row>
        <row r="745">
          <cell r="K745">
            <v>0</v>
          </cell>
          <cell r="L745">
            <v>1134976700</v>
          </cell>
          <cell r="M745">
            <v>1200</v>
          </cell>
        </row>
        <row r="746">
          <cell r="K746">
            <v>0</v>
          </cell>
          <cell r="L746">
            <v>941276294</v>
          </cell>
          <cell r="M746">
            <v>1215</v>
          </cell>
        </row>
        <row r="747">
          <cell r="K747">
            <v>0</v>
          </cell>
          <cell r="L747">
            <v>629980000</v>
          </cell>
          <cell r="M747">
            <v>1216</v>
          </cell>
        </row>
        <row r="748">
          <cell r="K748">
            <v>0</v>
          </cell>
          <cell r="L748">
            <v>324767040</v>
          </cell>
          <cell r="M748">
            <v>1200</v>
          </cell>
        </row>
        <row r="749">
          <cell r="K749">
            <v>0</v>
          </cell>
          <cell r="L749">
            <v>179712000</v>
          </cell>
          <cell r="M749">
            <v>1212</v>
          </cell>
        </row>
        <row r="750">
          <cell r="K750">
            <v>0</v>
          </cell>
          <cell r="L750">
            <v>170235000</v>
          </cell>
          <cell r="M750">
            <v>1234</v>
          </cell>
        </row>
        <row r="751">
          <cell r="K751">
            <v>0</v>
          </cell>
          <cell r="L751">
            <v>111321600</v>
          </cell>
          <cell r="M751">
            <v>1200</v>
          </cell>
        </row>
        <row r="752">
          <cell r="K752">
            <v>0</v>
          </cell>
          <cell r="L752">
            <v>99864700</v>
          </cell>
          <cell r="M752">
            <v>1226</v>
          </cell>
        </row>
        <row r="753">
          <cell r="K753">
            <v>0</v>
          </cell>
          <cell r="L753">
            <v>81600000</v>
          </cell>
          <cell r="M753">
            <v>1200</v>
          </cell>
        </row>
        <row r="754">
          <cell r="K754">
            <v>0</v>
          </cell>
          <cell r="L754">
            <v>68040000</v>
          </cell>
          <cell r="M754">
            <v>1200</v>
          </cell>
        </row>
        <row r="755">
          <cell r="K755">
            <v>0</v>
          </cell>
          <cell r="L755">
            <v>59511400</v>
          </cell>
          <cell r="M755">
            <v>1219</v>
          </cell>
        </row>
        <row r="756">
          <cell r="K756">
            <v>0</v>
          </cell>
          <cell r="L756">
            <v>54139800</v>
          </cell>
          <cell r="M756">
            <v>1233</v>
          </cell>
        </row>
        <row r="757">
          <cell r="K757">
            <v>0</v>
          </cell>
          <cell r="L757">
            <v>41248000</v>
          </cell>
          <cell r="M757">
            <v>1224</v>
          </cell>
        </row>
        <row r="758">
          <cell r="K758">
            <v>0</v>
          </cell>
          <cell r="L758">
            <v>28996760</v>
          </cell>
          <cell r="M758">
            <v>1230</v>
          </cell>
        </row>
        <row r="759">
          <cell r="K759">
            <v>0</v>
          </cell>
          <cell r="L759">
            <v>24720000</v>
          </cell>
          <cell r="M759">
            <v>1232</v>
          </cell>
        </row>
        <row r="760">
          <cell r="K760">
            <v>0</v>
          </cell>
          <cell r="L760">
            <v>24180000</v>
          </cell>
          <cell r="M760">
            <v>1223</v>
          </cell>
        </row>
        <row r="761">
          <cell r="K761">
            <v>0</v>
          </cell>
          <cell r="L761">
            <v>17920000</v>
          </cell>
          <cell r="M761">
            <v>1218</v>
          </cell>
        </row>
        <row r="762">
          <cell r="K762">
            <v>0</v>
          </cell>
          <cell r="L762">
            <v>17200000</v>
          </cell>
          <cell r="M762">
            <v>1200</v>
          </cell>
        </row>
        <row r="763">
          <cell r="K763">
            <v>0</v>
          </cell>
          <cell r="L763">
            <v>14665250</v>
          </cell>
          <cell r="M763">
            <v>1200</v>
          </cell>
        </row>
        <row r="764">
          <cell r="K764">
            <v>0</v>
          </cell>
          <cell r="L764">
            <v>12120000</v>
          </cell>
          <cell r="M764">
            <v>1200</v>
          </cell>
        </row>
        <row r="765">
          <cell r="K765">
            <v>0</v>
          </cell>
          <cell r="L765">
            <v>7675000</v>
          </cell>
          <cell r="M765">
            <v>1200</v>
          </cell>
        </row>
        <row r="766">
          <cell r="K766">
            <v>0</v>
          </cell>
          <cell r="L766">
            <v>4544000</v>
          </cell>
          <cell r="M766">
            <v>1200</v>
          </cell>
        </row>
        <row r="767">
          <cell r="K767">
            <v>0</v>
          </cell>
          <cell r="L767">
            <v>2890500</v>
          </cell>
          <cell r="M767">
            <v>1200</v>
          </cell>
        </row>
        <row r="768">
          <cell r="K768">
            <v>0</v>
          </cell>
          <cell r="L768">
            <v>2828800</v>
          </cell>
          <cell r="M768">
            <v>1200</v>
          </cell>
        </row>
        <row r="769">
          <cell r="K769">
            <v>0</v>
          </cell>
          <cell r="L769">
            <v>2797080</v>
          </cell>
          <cell r="M769">
            <v>1200</v>
          </cell>
        </row>
        <row r="770">
          <cell r="K770">
            <v>0</v>
          </cell>
          <cell r="L770">
            <v>2775000</v>
          </cell>
          <cell r="M770">
            <v>1200</v>
          </cell>
        </row>
        <row r="771">
          <cell r="K771">
            <v>0</v>
          </cell>
          <cell r="L771">
            <v>2358400</v>
          </cell>
          <cell r="M771">
            <v>1200</v>
          </cell>
        </row>
        <row r="772">
          <cell r="K772">
            <v>0</v>
          </cell>
          <cell r="L772">
            <v>200000</v>
          </cell>
          <cell r="M772">
            <v>1200</v>
          </cell>
        </row>
        <row r="773">
          <cell r="K773">
            <v>0</v>
          </cell>
          <cell r="L773">
            <v>214517243</v>
          </cell>
          <cell r="M773">
            <v>1305</v>
          </cell>
        </row>
        <row r="774">
          <cell r="K774">
            <v>0</v>
          </cell>
          <cell r="L774">
            <v>39943726</v>
          </cell>
          <cell r="M774">
            <v>1305</v>
          </cell>
        </row>
        <row r="775">
          <cell r="K775">
            <v>0</v>
          </cell>
          <cell r="L775">
            <v>695782475</v>
          </cell>
          <cell r="M775">
            <v>1303</v>
          </cell>
        </row>
        <row r="776">
          <cell r="K776">
            <v>0</v>
          </cell>
          <cell r="L776">
            <v>674144747</v>
          </cell>
          <cell r="M776">
            <v>1303</v>
          </cell>
        </row>
        <row r="777">
          <cell r="K777">
            <v>0</v>
          </cell>
          <cell r="L777">
            <v>107888020</v>
          </cell>
          <cell r="M777">
            <v>1303</v>
          </cell>
        </row>
        <row r="778">
          <cell r="K778">
            <v>0</v>
          </cell>
          <cell r="L778">
            <v>78720000</v>
          </cell>
          <cell r="M778">
            <v>1303</v>
          </cell>
        </row>
        <row r="779">
          <cell r="K779">
            <v>0</v>
          </cell>
          <cell r="L779">
            <v>63849200</v>
          </cell>
          <cell r="M779">
            <v>1303</v>
          </cell>
        </row>
        <row r="780">
          <cell r="K780">
            <v>0</v>
          </cell>
          <cell r="L780">
            <v>25767682</v>
          </cell>
          <cell r="M780">
            <v>1303</v>
          </cell>
        </row>
        <row r="781">
          <cell r="K781">
            <v>0</v>
          </cell>
          <cell r="L781">
            <v>24952144</v>
          </cell>
          <cell r="M781">
            <v>1303</v>
          </cell>
        </row>
        <row r="782">
          <cell r="K782">
            <v>0</v>
          </cell>
          <cell r="L782">
            <v>12865669</v>
          </cell>
          <cell r="M782">
            <v>1303</v>
          </cell>
        </row>
        <row r="783">
          <cell r="K783">
            <v>0</v>
          </cell>
          <cell r="L783">
            <v>3559000</v>
          </cell>
          <cell r="M783">
            <v>1303</v>
          </cell>
        </row>
        <row r="784">
          <cell r="K784">
            <v>0</v>
          </cell>
          <cell r="L784">
            <v>1134432375</v>
          </cell>
          <cell r="M784">
            <v>1304</v>
          </cell>
        </row>
        <row r="785">
          <cell r="K785">
            <v>0</v>
          </cell>
          <cell r="L785">
            <v>12826800</v>
          </cell>
          <cell r="M785">
            <v>1304</v>
          </cell>
        </row>
        <row r="786">
          <cell r="K786">
            <v>0</v>
          </cell>
          <cell r="L786">
            <v>5406400</v>
          </cell>
          <cell r="M786">
            <v>1304</v>
          </cell>
        </row>
        <row r="787">
          <cell r="K787">
            <v>0</v>
          </cell>
          <cell r="L787">
            <v>5393000</v>
          </cell>
          <cell r="M787">
            <v>1304</v>
          </cell>
        </row>
        <row r="788">
          <cell r="K788">
            <v>0</v>
          </cell>
          <cell r="L788">
            <v>3720000</v>
          </cell>
          <cell r="M788">
            <v>1304</v>
          </cell>
        </row>
        <row r="789">
          <cell r="K789">
            <v>0</v>
          </cell>
          <cell r="L789">
            <v>3619200</v>
          </cell>
          <cell r="M789">
            <v>1304</v>
          </cell>
        </row>
        <row r="790">
          <cell r="K790">
            <v>0</v>
          </cell>
          <cell r="L790">
            <v>3600000</v>
          </cell>
          <cell r="M790">
            <v>1304</v>
          </cell>
        </row>
        <row r="791">
          <cell r="K791">
            <v>0</v>
          </cell>
          <cell r="L791">
            <v>2377600</v>
          </cell>
          <cell r="M791">
            <v>1304</v>
          </cell>
        </row>
        <row r="792">
          <cell r="K792">
            <v>0</v>
          </cell>
          <cell r="L792">
            <v>2289200</v>
          </cell>
          <cell r="M792">
            <v>1304</v>
          </cell>
        </row>
        <row r="793">
          <cell r="K793">
            <v>0</v>
          </cell>
          <cell r="L793">
            <v>1678000</v>
          </cell>
          <cell r="M793">
            <v>1304</v>
          </cell>
        </row>
        <row r="794">
          <cell r="K794">
            <v>0</v>
          </cell>
          <cell r="L794">
            <v>1625000</v>
          </cell>
          <cell r="M794">
            <v>1304</v>
          </cell>
        </row>
        <row r="795">
          <cell r="K795">
            <v>0</v>
          </cell>
          <cell r="L795">
            <v>700000</v>
          </cell>
          <cell r="M795">
            <v>1304</v>
          </cell>
        </row>
        <row r="796">
          <cell r="K796">
            <v>0</v>
          </cell>
          <cell r="L796">
            <v>476144</v>
          </cell>
          <cell r="M796">
            <v>1304</v>
          </cell>
        </row>
        <row r="797">
          <cell r="K797">
            <v>0</v>
          </cell>
          <cell r="L797">
            <v>435000</v>
          </cell>
          <cell r="M797">
            <v>1304</v>
          </cell>
        </row>
        <row r="798">
          <cell r="K798">
            <v>0</v>
          </cell>
          <cell r="L798">
            <v>276000</v>
          </cell>
          <cell r="M798">
            <v>1304</v>
          </cell>
        </row>
        <row r="799">
          <cell r="K799">
            <v>0</v>
          </cell>
          <cell r="L799">
            <v>112000</v>
          </cell>
          <cell r="M799">
            <v>1304</v>
          </cell>
        </row>
        <row r="800">
          <cell r="K800">
            <v>0</v>
          </cell>
          <cell r="L800">
            <v>100000</v>
          </cell>
          <cell r="M800">
            <v>1304</v>
          </cell>
        </row>
        <row r="801">
          <cell r="K801">
            <v>0</v>
          </cell>
          <cell r="L801">
            <v>100000</v>
          </cell>
          <cell r="M801">
            <v>1304</v>
          </cell>
        </row>
        <row r="802">
          <cell r="K802">
            <v>0</v>
          </cell>
          <cell r="L802">
            <v>8000</v>
          </cell>
          <cell r="M802">
            <v>1304</v>
          </cell>
        </row>
        <row r="803">
          <cell r="K803">
            <v>14250000</v>
          </cell>
          <cell r="L803">
            <v>0</v>
          </cell>
          <cell r="M803">
            <v>1300</v>
          </cell>
        </row>
        <row r="804">
          <cell r="K804">
            <v>13453500</v>
          </cell>
          <cell r="L804">
            <v>0</v>
          </cell>
          <cell r="M804">
            <v>1300</v>
          </cell>
        </row>
        <row r="805">
          <cell r="K805">
            <v>0</v>
          </cell>
          <cell r="L805">
            <v>4765731813</v>
          </cell>
          <cell r="M805">
            <v>5300</v>
          </cell>
        </row>
        <row r="806">
          <cell r="K806">
            <v>0</v>
          </cell>
          <cell r="L806">
            <v>1028306801</v>
          </cell>
          <cell r="M806">
            <v>5301</v>
          </cell>
        </row>
        <row r="807">
          <cell r="K807">
            <v>0</v>
          </cell>
          <cell r="L807">
            <v>550513524</v>
          </cell>
          <cell r="M807">
            <v>1306</v>
          </cell>
        </row>
        <row r="808">
          <cell r="K808">
            <v>0</v>
          </cell>
          <cell r="L808">
            <v>285553531</v>
          </cell>
          <cell r="M808">
            <v>1307</v>
          </cell>
        </row>
        <row r="809">
          <cell r="K809">
            <v>0</v>
          </cell>
          <cell r="L809">
            <v>266105706</v>
          </cell>
          <cell r="M809">
            <v>1308</v>
          </cell>
        </row>
        <row r="810">
          <cell r="K810">
            <v>0</v>
          </cell>
          <cell r="L810">
            <v>256505985</v>
          </cell>
          <cell r="M810">
            <v>1309</v>
          </cell>
        </row>
        <row r="811">
          <cell r="K811">
            <v>0</v>
          </cell>
          <cell r="L811">
            <v>245820000</v>
          </cell>
          <cell r="M811">
            <v>1310</v>
          </cell>
        </row>
        <row r="812">
          <cell r="K812">
            <v>0</v>
          </cell>
          <cell r="L812">
            <v>241065627</v>
          </cell>
          <cell r="M812">
            <v>1311</v>
          </cell>
        </row>
        <row r="813">
          <cell r="K813">
            <v>0</v>
          </cell>
          <cell r="L813">
            <v>213004919</v>
          </cell>
          <cell r="M813">
            <v>1312</v>
          </cell>
        </row>
        <row r="814">
          <cell r="K814">
            <v>0</v>
          </cell>
          <cell r="L814">
            <v>181200000</v>
          </cell>
          <cell r="M814">
            <v>1313</v>
          </cell>
        </row>
        <row r="815">
          <cell r="K815">
            <v>0</v>
          </cell>
          <cell r="L815">
            <v>171390000</v>
          </cell>
          <cell r="M815">
            <v>1314</v>
          </cell>
        </row>
        <row r="816">
          <cell r="K816">
            <v>0</v>
          </cell>
          <cell r="L816">
            <v>159636330</v>
          </cell>
          <cell r="M816">
            <v>1315</v>
          </cell>
        </row>
        <row r="817">
          <cell r="K817">
            <v>0</v>
          </cell>
          <cell r="L817">
            <v>155000000</v>
          </cell>
          <cell r="M817">
            <v>1316</v>
          </cell>
        </row>
        <row r="818">
          <cell r="K818">
            <v>0</v>
          </cell>
          <cell r="L818">
            <v>153246980</v>
          </cell>
          <cell r="M818">
            <v>1317</v>
          </cell>
        </row>
        <row r="819">
          <cell r="K819">
            <v>0</v>
          </cell>
          <cell r="L819">
            <v>107624340</v>
          </cell>
          <cell r="M819">
            <v>1318</v>
          </cell>
        </row>
        <row r="820">
          <cell r="K820">
            <v>0</v>
          </cell>
          <cell r="L820">
            <v>86000000</v>
          </cell>
          <cell r="M820">
            <v>1300</v>
          </cell>
        </row>
        <row r="821">
          <cell r="K821">
            <v>0</v>
          </cell>
          <cell r="L821">
            <v>81480000</v>
          </cell>
          <cell r="M821">
            <v>1300</v>
          </cell>
        </row>
        <row r="822">
          <cell r="K822">
            <v>0</v>
          </cell>
          <cell r="L822">
            <v>77502000</v>
          </cell>
          <cell r="M822">
            <v>1300</v>
          </cell>
        </row>
        <row r="823">
          <cell r="K823">
            <v>0</v>
          </cell>
          <cell r="L823">
            <v>67957602</v>
          </cell>
          <cell r="M823">
            <v>1300</v>
          </cell>
        </row>
        <row r="824">
          <cell r="K824">
            <v>0</v>
          </cell>
          <cell r="L824">
            <v>65573500</v>
          </cell>
          <cell r="M824">
            <v>1300</v>
          </cell>
        </row>
        <row r="825">
          <cell r="K825">
            <v>0</v>
          </cell>
          <cell r="L825">
            <v>48276397</v>
          </cell>
          <cell r="M825">
            <v>1300</v>
          </cell>
        </row>
        <row r="826">
          <cell r="K826">
            <v>0</v>
          </cell>
          <cell r="L826">
            <v>39200000</v>
          </cell>
          <cell r="M826">
            <v>1300</v>
          </cell>
        </row>
        <row r="827">
          <cell r="K827">
            <v>0</v>
          </cell>
          <cell r="L827">
            <v>36000000</v>
          </cell>
          <cell r="M827">
            <v>1300</v>
          </cell>
        </row>
        <row r="828">
          <cell r="K828">
            <v>0</v>
          </cell>
          <cell r="L828">
            <v>29745000</v>
          </cell>
          <cell r="M828">
            <v>1300</v>
          </cell>
        </row>
        <row r="829">
          <cell r="K829">
            <v>0</v>
          </cell>
          <cell r="L829">
            <v>25120120</v>
          </cell>
          <cell r="M829">
            <v>1300</v>
          </cell>
        </row>
        <row r="830">
          <cell r="K830">
            <v>0</v>
          </cell>
          <cell r="L830">
            <v>23587196</v>
          </cell>
          <cell r="M830">
            <v>1300</v>
          </cell>
        </row>
        <row r="831">
          <cell r="K831">
            <v>0</v>
          </cell>
          <cell r="L831">
            <v>23503447</v>
          </cell>
          <cell r="M831">
            <v>1300</v>
          </cell>
        </row>
        <row r="832">
          <cell r="K832">
            <v>0</v>
          </cell>
          <cell r="L832">
            <v>21736480</v>
          </cell>
          <cell r="M832">
            <v>1300</v>
          </cell>
        </row>
        <row r="833">
          <cell r="K833">
            <v>0</v>
          </cell>
          <cell r="L833">
            <v>20766924</v>
          </cell>
          <cell r="M833">
            <v>1300</v>
          </cell>
        </row>
        <row r="834">
          <cell r="K834">
            <v>0</v>
          </cell>
          <cell r="L834">
            <v>18620800</v>
          </cell>
          <cell r="M834">
            <v>1300</v>
          </cell>
        </row>
        <row r="835">
          <cell r="K835">
            <v>0</v>
          </cell>
          <cell r="L835">
            <v>17362000</v>
          </cell>
          <cell r="M835">
            <v>1300</v>
          </cell>
        </row>
        <row r="836">
          <cell r="K836">
            <v>0</v>
          </cell>
          <cell r="L836">
            <v>17331200</v>
          </cell>
          <cell r="M836">
            <v>1300</v>
          </cell>
        </row>
        <row r="837">
          <cell r="K837">
            <v>0</v>
          </cell>
          <cell r="L837">
            <v>15248000</v>
          </cell>
          <cell r="M837">
            <v>1300</v>
          </cell>
        </row>
        <row r="838">
          <cell r="K838">
            <v>0</v>
          </cell>
          <cell r="L838">
            <v>11905000</v>
          </cell>
          <cell r="M838">
            <v>1300</v>
          </cell>
        </row>
        <row r="839">
          <cell r="K839">
            <v>0</v>
          </cell>
          <cell r="L839">
            <v>11875000</v>
          </cell>
          <cell r="M839">
            <v>1300</v>
          </cell>
        </row>
        <row r="840">
          <cell r="K840">
            <v>0</v>
          </cell>
          <cell r="L840">
            <v>11630200</v>
          </cell>
          <cell r="M840">
            <v>1300</v>
          </cell>
        </row>
        <row r="841">
          <cell r="K841">
            <v>0</v>
          </cell>
          <cell r="L841">
            <v>10800000</v>
          </cell>
          <cell r="M841">
            <v>1300</v>
          </cell>
        </row>
        <row r="842">
          <cell r="K842">
            <v>0</v>
          </cell>
          <cell r="L842">
            <v>10000000</v>
          </cell>
          <cell r="M842">
            <v>1300</v>
          </cell>
        </row>
        <row r="843">
          <cell r="K843">
            <v>0</v>
          </cell>
          <cell r="L843">
            <v>9940000</v>
          </cell>
          <cell r="M843">
            <v>1300</v>
          </cell>
        </row>
        <row r="844">
          <cell r="K844">
            <v>0</v>
          </cell>
          <cell r="L844">
            <v>8352000</v>
          </cell>
          <cell r="M844">
            <v>1300</v>
          </cell>
        </row>
        <row r="845">
          <cell r="K845">
            <v>0</v>
          </cell>
          <cell r="L845">
            <v>8059800</v>
          </cell>
          <cell r="M845">
            <v>1300</v>
          </cell>
        </row>
        <row r="846">
          <cell r="K846">
            <v>0</v>
          </cell>
          <cell r="L846">
            <v>7633000</v>
          </cell>
          <cell r="M846">
            <v>1300</v>
          </cell>
        </row>
        <row r="847">
          <cell r="K847">
            <v>0</v>
          </cell>
          <cell r="L847">
            <v>7375000</v>
          </cell>
          <cell r="M847">
            <v>1300</v>
          </cell>
        </row>
        <row r="848">
          <cell r="K848">
            <v>0</v>
          </cell>
          <cell r="L848">
            <v>6820000</v>
          </cell>
          <cell r="M848">
            <v>1300</v>
          </cell>
        </row>
        <row r="849">
          <cell r="K849">
            <v>0</v>
          </cell>
          <cell r="L849">
            <v>6474000</v>
          </cell>
          <cell r="M849">
            <v>1300</v>
          </cell>
        </row>
        <row r="850">
          <cell r="K850">
            <v>0</v>
          </cell>
          <cell r="L850">
            <v>5714500</v>
          </cell>
          <cell r="M850">
            <v>1300</v>
          </cell>
        </row>
        <row r="851">
          <cell r="K851">
            <v>0</v>
          </cell>
          <cell r="L851">
            <v>5104350</v>
          </cell>
          <cell r="M851">
            <v>1300</v>
          </cell>
        </row>
        <row r="852">
          <cell r="K852">
            <v>0</v>
          </cell>
          <cell r="L852">
            <v>5000000</v>
          </cell>
          <cell r="M852">
            <v>1300</v>
          </cell>
        </row>
        <row r="853">
          <cell r="K853">
            <v>0</v>
          </cell>
          <cell r="L853">
            <v>4930000</v>
          </cell>
          <cell r="M853">
            <v>1300</v>
          </cell>
        </row>
        <row r="854">
          <cell r="K854">
            <v>0</v>
          </cell>
          <cell r="L854">
            <v>4510000</v>
          </cell>
          <cell r="M854">
            <v>1300</v>
          </cell>
        </row>
        <row r="855">
          <cell r="K855">
            <v>0</v>
          </cell>
          <cell r="L855">
            <v>4030000</v>
          </cell>
          <cell r="M855">
            <v>1300</v>
          </cell>
        </row>
        <row r="856">
          <cell r="K856">
            <v>0</v>
          </cell>
          <cell r="L856">
            <v>3600000</v>
          </cell>
          <cell r="M856">
            <v>1300</v>
          </cell>
        </row>
        <row r="857">
          <cell r="K857">
            <v>0</v>
          </cell>
          <cell r="L857">
            <v>3500000</v>
          </cell>
          <cell r="M857">
            <v>1300</v>
          </cell>
        </row>
        <row r="858">
          <cell r="K858">
            <v>0</v>
          </cell>
          <cell r="L858">
            <v>2500000</v>
          </cell>
          <cell r="M858">
            <v>1300</v>
          </cell>
        </row>
        <row r="859">
          <cell r="K859">
            <v>0</v>
          </cell>
          <cell r="L859">
            <v>2350250</v>
          </cell>
          <cell r="M859">
            <v>1300</v>
          </cell>
        </row>
        <row r="860">
          <cell r="K860">
            <v>0</v>
          </cell>
          <cell r="L860">
            <v>2244100</v>
          </cell>
          <cell r="M860">
            <v>1300</v>
          </cell>
        </row>
        <row r="861">
          <cell r="K861">
            <v>0</v>
          </cell>
          <cell r="L861">
            <v>1975100</v>
          </cell>
          <cell r="M861">
            <v>1300</v>
          </cell>
        </row>
        <row r="862">
          <cell r="K862">
            <v>0</v>
          </cell>
          <cell r="L862">
            <v>1754000</v>
          </cell>
          <cell r="M862">
            <v>1300</v>
          </cell>
        </row>
        <row r="863">
          <cell r="K863">
            <v>0</v>
          </cell>
          <cell r="L863">
            <v>1754000</v>
          </cell>
          <cell r="M863">
            <v>1300</v>
          </cell>
        </row>
        <row r="864">
          <cell r="K864">
            <v>0</v>
          </cell>
          <cell r="L864">
            <v>1695000</v>
          </cell>
          <cell r="M864">
            <v>1300</v>
          </cell>
        </row>
        <row r="865">
          <cell r="K865">
            <v>0</v>
          </cell>
          <cell r="L865">
            <v>1695000</v>
          </cell>
          <cell r="M865">
            <v>1300</v>
          </cell>
        </row>
        <row r="866">
          <cell r="K866">
            <v>0</v>
          </cell>
          <cell r="L866">
            <v>1695000</v>
          </cell>
          <cell r="M866">
            <v>1300</v>
          </cell>
        </row>
        <row r="867">
          <cell r="K867">
            <v>0</v>
          </cell>
          <cell r="L867">
            <v>1679500</v>
          </cell>
          <cell r="M867">
            <v>1300</v>
          </cell>
        </row>
        <row r="868">
          <cell r="K868">
            <v>0</v>
          </cell>
          <cell r="L868">
            <v>1650000</v>
          </cell>
          <cell r="M868">
            <v>1300</v>
          </cell>
        </row>
        <row r="869">
          <cell r="K869">
            <v>0</v>
          </cell>
          <cell r="L869">
            <v>1604312</v>
          </cell>
          <cell r="M869">
            <v>1300</v>
          </cell>
        </row>
        <row r="870">
          <cell r="K870">
            <v>0</v>
          </cell>
          <cell r="L870">
            <v>1504000</v>
          </cell>
          <cell r="M870">
            <v>1300</v>
          </cell>
        </row>
        <row r="871">
          <cell r="K871">
            <v>0</v>
          </cell>
          <cell r="L871">
            <v>1465000</v>
          </cell>
          <cell r="M871">
            <v>1300</v>
          </cell>
        </row>
        <row r="872">
          <cell r="K872">
            <v>0</v>
          </cell>
          <cell r="L872">
            <v>1425500</v>
          </cell>
          <cell r="M872">
            <v>1300</v>
          </cell>
        </row>
        <row r="873">
          <cell r="K873">
            <v>0</v>
          </cell>
          <cell r="L873">
            <v>1425500</v>
          </cell>
          <cell r="M873">
            <v>1300</v>
          </cell>
        </row>
        <row r="874">
          <cell r="K874">
            <v>0</v>
          </cell>
          <cell r="L874">
            <v>1425500</v>
          </cell>
          <cell r="M874">
            <v>1300</v>
          </cell>
        </row>
        <row r="875">
          <cell r="K875">
            <v>0</v>
          </cell>
          <cell r="L875">
            <v>1425500</v>
          </cell>
          <cell r="M875">
            <v>1300</v>
          </cell>
        </row>
        <row r="876">
          <cell r="K876">
            <v>0</v>
          </cell>
          <cell r="L876">
            <v>1420500</v>
          </cell>
          <cell r="M876">
            <v>1300</v>
          </cell>
        </row>
        <row r="877">
          <cell r="K877">
            <v>0</v>
          </cell>
          <cell r="L877">
            <v>1352000</v>
          </cell>
          <cell r="M877">
            <v>1300</v>
          </cell>
        </row>
        <row r="878">
          <cell r="K878">
            <v>0</v>
          </cell>
          <cell r="L878">
            <v>1000000</v>
          </cell>
          <cell r="M878">
            <v>1300</v>
          </cell>
        </row>
        <row r="879">
          <cell r="K879">
            <v>0</v>
          </cell>
          <cell r="L879">
            <v>969616</v>
          </cell>
          <cell r="M879">
            <v>1300</v>
          </cell>
        </row>
        <row r="880">
          <cell r="K880">
            <v>0</v>
          </cell>
          <cell r="L880">
            <v>862500</v>
          </cell>
          <cell r="M880">
            <v>1300</v>
          </cell>
        </row>
        <row r="881">
          <cell r="K881">
            <v>0</v>
          </cell>
          <cell r="L881">
            <v>581000</v>
          </cell>
          <cell r="M881">
            <v>1300</v>
          </cell>
        </row>
        <row r="882">
          <cell r="K882">
            <v>0</v>
          </cell>
          <cell r="L882">
            <v>440000</v>
          </cell>
          <cell r="M882">
            <v>1300</v>
          </cell>
        </row>
        <row r="883">
          <cell r="K883">
            <v>0</v>
          </cell>
          <cell r="L883">
            <v>369000</v>
          </cell>
          <cell r="M883">
            <v>1300</v>
          </cell>
        </row>
        <row r="884">
          <cell r="K884">
            <v>0</v>
          </cell>
          <cell r="L884">
            <v>269000</v>
          </cell>
          <cell r="M884">
            <v>1300</v>
          </cell>
        </row>
        <row r="885">
          <cell r="K885">
            <v>0</v>
          </cell>
          <cell r="L885">
            <v>269000</v>
          </cell>
          <cell r="M885">
            <v>1300</v>
          </cell>
        </row>
        <row r="886">
          <cell r="K886">
            <v>0</v>
          </cell>
          <cell r="L886">
            <v>269000</v>
          </cell>
          <cell r="M886">
            <v>1300</v>
          </cell>
        </row>
        <row r="887">
          <cell r="K887">
            <v>0</v>
          </cell>
          <cell r="L887">
            <v>269000</v>
          </cell>
          <cell r="M887">
            <v>1300</v>
          </cell>
        </row>
        <row r="888">
          <cell r="K888">
            <v>0</v>
          </cell>
          <cell r="L888">
            <v>269000</v>
          </cell>
          <cell r="M888">
            <v>1300</v>
          </cell>
        </row>
        <row r="889">
          <cell r="K889">
            <v>0</v>
          </cell>
          <cell r="L889">
            <v>269000</v>
          </cell>
          <cell r="M889">
            <v>1300</v>
          </cell>
        </row>
        <row r="890">
          <cell r="K890">
            <v>0</v>
          </cell>
          <cell r="L890">
            <v>269000</v>
          </cell>
          <cell r="M890">
            <v>1300</v>
          </cell>
        </row>
        <row r="891">
          <cell r="K891">
            <v>0</v>
          </cell>
          <cell r="L891">
            <v>269000</v>
          </cell>
          <cell r="M891">
            <v>1300</v>
          </cell>
        </row>
        <row r="892">
          <cell r="K892">
            <v>0</v>
          </cell>
          <cell r="L892">
            <v>269000</v>
          </cell>
          <cell r="M892">
            <v>1300</v>
          </cell>
        </row>
        <row r="893">
          <cell r="K893">
            <v>0</v>
          </cell>
          <cell r="L893">
            <v>269000</v>
          </cell>
          <cell r="M893">
            <v>1300</v>
          </cell>
        </row>
        <row r="894">
          <cell r="K894">
            <v>0</v>
          </cell>
          <cell r="L894">
            <v>269000</v>
          </cell>
          <cell r="M894">
            <v>1300</v>
          </cell>
        </row>
        <row r="895">
          <cell r="K895">
            <v>0</v>
          </cell>
          <cell r="L895">
            <v>269000</v>
          </cell>
          <cell r="M895">
            <v>1300</v>
          </cell>
        </row>
        <row r="896">
          <cell r="K896">
            <v>0</v>
          </cell>
          <cell r="L896">
            <v>269000</v>
          </cell>
          <cell r="M896">
            <v>1300</v>
          </cell>
        </row>
        <row r="897">
          <cell r="K897">
            <v>0</v>
          </cell>
          <cell r="L897">
            <v>269000</v>
          </cell>
          <cell r="M897">
            <v>1300</v>
          </cell>
        </row>
        <row r="898">
          <cell r="K898">
            <v>0</v>
          </cell>
          <cell r="L898">
            <v>269000</v>
          </cell>
          <cell r="M898">
            <v>1300</v>
          </cell>
        </row>
        <row r="899">
          <cell r="K899">
            <v>0</v>
          </cell>
          <cell r="L899">
            <v>269000</v>
          </cell>
          <cell r="M899">
            <v>1300</v>
          </cell>
        </row>
        <row r="900">
          <cell r="K900">
            <v>0</v>
          </cell>
          <cell r="L900">
            <v>269000</v>
          </cell>
          <cell r="M900">
            <v>1300</v>
          </cell>
        </row>
        <row r="901">
          <cell r="K901">
            <v>0</v>
          </cell>
          <cell r="L901">
            <v>269000</v>
          </cell>
          <cell r="M901">
            <v>1300</v>
          </cell>
        </row>
        <row r="902">
          <cell r="K902">
            <v>0</v>
          </cell>
          <cell r="L902">
            <v>269000</v>
          </cell>
          <cell r="M902">
            <v>1300</v>
          </cell>
        </row>
        <row r="903">
          <cell r="K903">
            <v>0</v>
          </cell>
          <cell r="L903">
            <v>269000</v>
          </cell>
          <cell r="M903">
            <v>1300</v>
          </cell>
        </row>
        <row r="904">
          <cell r="K904">
            <v>0</v>
          </cell>
          <cell r="L904">
            <v>269000</v>
          </cell>
          <cell r="M904">
            <v>1300</v>
          </cell>
        </row>
        <row r="905">
          <cell r="K905">
            <v>0</v>
          </cell>
          <cell r="L905">
            <v>225000</v>
          </cell>
          <cell r="M905">
            <v>1300</v>
          </cell>
        </row>
        <row r="906">
          <cell r="K906">
            <v>0</v>
          </cell>
          <cell r="L906">
            <v>112500</v>
          </cell>
          <cell r="M906">
            <v>1300</v>
          </cell>
        </row>
        <row r="907">
          <cell r="K907">
            <v>0</v>
          </cell>
          <cell r="L907">
            <v>45290</v>
          </cell>
          <cell r="M907">
            <v>1300</v>
          </cell>
        </row>
        <row r="908">
          <cell r="K908">
            <v>0</v>
          </cell>
          <cell r="L908">
            <v>2086000000</v>
          </cell>
          <cell r="M908">
            <v>1320</v>
          </cell>
        </row>
        <row r="909">
          <cell r="K909">
            <v>0</v>
          </cell>
          <cell r="L909">
            <v>1041000000</v>
          </cell>
          <cell r="M909">
            <v>1320</v>
          </cell>
        </row>
        <row r="910">
          <cell r="K910">
            <v>0</v>
          </cell>
          <cell r="L910">
            <v>1189863488</v>
          </cell>
          <cell r="M910">
            <v>1302</v>
          </cell>
        </row>
        <row r="911">
          <cell r="K911">
            <v>0</v>
          </cell>
          <cell r="L911">
            <v>1131615115</v>
          </cell>
          <cell r="M911">
            <v>1302</v>
          </cell>
        </row>
        <row r="912">
          <cell r="K912">
            <v>0</v>
          </cell>
          <cell r="L912">
            <v>35029934</v>
          </cell>
          <cell r="M912">
            <v>1302</v>
          </cell>
        </row>
        <row r="913">
          <cell r="K913">
            <v>0</v>
          </cell>
          <cell r="L913">
            <v>28047360</v>
          </cell>
          <cell r="M913">
            <v>1302</v>
          </cell>
        </row>
        <row r="914">
          <cell r="K914">
            <v>0</v>
          </cell>
          <cell r="L914">
            <v>23904000</v>
          </cell>
          <cell r="M914">
            <v>1302</v>
          </cell>
        </row>
        <row r="915">
          <cell r="K915">
            <v>0</v>
          </cell>
          <cell r="L915">
            <v>11801547</v>
          </cell>
          <cell r="M915">
            <v>1302</v>
          </cell>
        </row>
        <row r="916">
          <cell r="K916">
            <v>0</v>
          </cell>
          <cell r="L916">
            <v>11686400</v>
          </cell>
          <cell r="M916">
            <v>1302</v>
          </cell>
        </row>
        <row r="917">
          <cell r="K917">
            <v>0</v>
          </cell>
          <cell r="L917">
            <v>5538240</v>
          </cell>
          <cell r="M917">
            <v>1302</v>
          </cell>
        </row>
        <row r="918">
          <cell r="K918">
            <v>0</v>
          </cell>
          <cell r="L918">
            <v>3228300</v>
          </cell>
          <cell r="M918">
            <v>1302</v>
          </cell>
        </row>
        <row r="919">
          <cell r="K919">
            <v>0</v>
          </cell>
          <cell r="L919">
            <v>2989458</v>
          </cell>
          <cell r="M919">
            <v>1302</v>
          </cell>
        </row>
        <row r="920">
          <cell r="K920">
            <v>0</v>
          </cell>
          <cell r="L920">
            <v>2351231</v>
          </cell>
          <cell r="M920">
            <v>1302</v>
          </cell>
        </row>
        <row r="921">
          <cell r="K921">
            <v>0</v>
          </cell>
          <cell r="L921">
            <v>2068400</v>
          </cell>
          <cell r="M921">
            <v>1302</v>
          </cell>
        </row>
        <row r="922">
          <cell r="K922">
            <v>0</v>
          </cell>
          <cell r="L922">
            <v>1484020</v>
          </cell>
          <cell r="M922">
            <v>1302</v>
          </cell>
        </row>
        <row r="923">
          <cell r="K923">
            <v>0</v>
          </cell>
          <cell r="L923">
            <v>1178528</v>
          </cell>
          <cell r="M923">
            <v>1302</v>
          </cell>
        </row>
        <row r="924">
          <cell r="K924">
            <v>0</v>
          </cell>
          <cell r="L924">
            <v>450528</v>
          </cell>
          <cell r="M924">
            <v>1302</v>
          </cell>
        </row>
        <row r="925">
          <cell r="K925">
            <v>0</v>
          </cell>
          <cell r="L925">
            <v>351827</v>
          </cell>
          <cell r="M925">
            <v>1302</v>
          </cell>
        </row>
        <row r="926">
          <cell r="K926">
            <v>0</v>
          </cell>
          <cell r="L926">
            <v>317304</v>
          </cell>
          <cell r="M926">
            <v>1302</v>
          </cell>
        </row>
        <row r="927">
          <cell r="K927">
            <v>0</v>
          </cell>
          <cell r="L927">
            <v>297856</v>
          </cell>
          <cell r="M927">
            <v>1302</v>
          </cell>
        </row>
        <row r="928">
          <cell r="K928">
            <v>0</v>
          </cell>
          <cell r="L928">
            <v>257296</v>
          </cell>
          <cell r="M928">
            <v>1302</v>
          </cell>
        </row>
        <row r="929">
          <cell r="K929">
            <v>0</v>
          </cell>
          <cell r="L929">
            <v>241748</v>
          </cell>
          <cell r="M929">
            <v>1302</v>
          </cell>
        </row>
        <row r="930">
          <cell r="K930">
            <v>0</v>
          </cell>
          <cell r="L930">
            <v>230295</v>
          </cell>
          <cell r="M930">
            <v>1302</v>
          </cell>
        </row>
        <row r="931">
          <cell r="K931">
            <v>0</v>
          </cell>
          <cell r="L931">
            <v>199306</v>
          </cell>
          <cell r="M931">
            <v>1302</v>
          </cell>
        </row>
        <row r="932">
          <cell r="K932">
            <v>0</v>
          </cell>
          <cell r="L932">
            <v>123240</v>
          </cell>
          <cell r="M932">
            <v>1302</v>
          </cell>
        </row>
        <row r="933">
          <cell r="K933">
            <v>0</v>
          </cell>
          <cell r="L933">
            <v>98592</v>
          </cell>
          <cell r="M933">
            <v>1302</v>
          </cell>
        </row>
        <row r="934">
          <cell r="K934">
            <v>0</v>
          </cell>
          <cell r="L934">
            <v>71313</v>
          </cell>
          <cell r="M934">
            <v>1302</v>
          </cell>
        </row>
        <row r="935">
          <cell r="K935">
            <v>0</v>
          </cell>
          <cell r="L935">
            <v>64740</v>
          </cell>
          <cell r="M935">
            <v>1302</v>
          </cell>
        </row>
        <row r="936">
          <cell r="K936">
            <v>0</v>
          </cell>
          <cell r="L936">
            <v>53560</v>
          </cell>
          <cell r="M936">
            <v>1302</v>
          </cell>
        </row>
        <row r="937">
          <cell r="K937">
            <v>0</v>
          </cell>
          <cell r="L937">
            <v>49140</v>
          </cell>
          <cell r="M937">
            <v>1302</v>
          </cell>
        </row>
        <row r="938">
          <cell r="K938">
            <v>0</v>
          </cell>
          <cell r="L938">
            <v>48620</v>
          </cell>
          <cell r="M938">
            <v>1302</v>
          </cell>
        </row>
        <row r="939">
          <cell r="K939">
            <v>0</v>
          </cell>
          <cell r="L939">
            <v>41600</v>
          </cell>
          <cell r="M939">
            <v>1302</v>
          </cell>
        </row>
        <row r="940">
          <cell r="K940">
            <v>0</v>
          </cell>
          <cell r="L940">
            <v>40560</v>
          </cell>
          <cell r="M940">
            <v>1302</v>
          </cell>
        </row>
        <row r="941">
          <cell r="K941">
            <v>0</v>
          </cell>
          <cell r="L941">
            <v>31980</v>
          </cell>
          <cell r="M941">
            <v>1302</v>
          </cell>
        </row>
        <row r="942">
          <cell r="K942">
            <v>0</v>
          </cell>
          <cell r="L942">
            <v>28600</v>
          </cell>
          <cell r="M942">
            <v>1302</v>
          </cell>
        </row>
        <row r="943">
          <cell r="K943">
            <v>0</v>
          </cell>
          <cell r="L943">
            <v>23400</v>
          </cell>
          <cell r="M943">
            <v>1302</v>
          </cell>
        </row>
        <row r="944">
          <cell r="K944">
            <v>0</v>
          </cell>
          <cell r="L944">
            <v>21840</v>
          </cell>
          <cell r="M944">
            <v>1302</v>
          </cell>
        </row>
        <row r="945">
          <cell r="K945">
            <v>0</v>
          </cell>
          <cell r="L945">
            <v>18200</v>
          </cell>
          <cell r="M945">
            <v>1302</v>
          </cell>
        </row>
        <row r="946">
          <cell r="K946">
            <v>0</v>
          </cell>
          <cell r="L946">
            <v>16000</v>
          </cell>
          <cell r="M946">
            <v>1302</v>
          </cell>
        </row>
        <row r="947">
          <cell r="K947">
            <v>0</v>
          </cell>
          <cell r="L947">
            <v>14864</v>
          </cell>
          <cell r="M947">
            <v>1302</v>
          </cell>
        </row>
        <row r="948">
          <cell r="K948">
            <v>0</v>
          </cell>
          <cell r="L948">
            <v>14560</v>
          </cell>
          <cell r="M948">
            <v>1302</v>
          </cell>
        </row>
        <row r="949">
          <cell r="K949">
            <v>0</v>
          </cell>
          <cell r="L949">
            <v>12800</v>
          </cell>
          <cell r="M949">
            <v>1302</v>
          </cell>
        </row>
        <row r="950">
          <cell r="K950">
            <v>0</v>
          </cell>
          <cell r="L950">
            <v>12480</v>
          </cell>
          <cell r="M950">
            <v>1302</v>
          </cell>
        </row>
        <row r="951">
          <cell r="K951">
            <v>0</v>
          </cell>
          <cell r="L951">
            <v>9880</v>
          </cell>
          <cell r="M951">
            <v>1302</v>
          </cell>
        </row>
        <row r="952">
          <cell r="K952">
            <v>0</v>
          </cell>
          <cell r="L952">
            <v>6400</v>
          </cell>
          <cell r="M952">
            <v>1302</v>
          </cell>
        </row>
        <row r="953">
          <cell r="K953">
            <v>0</v>
          </cell>
          <cell r="L953">
            <v>6000</v>
          </cell>
          <cell r="M953">
            <v>1302</v>
          </cell>
        </row>
        <row r="954">
          <cell r="K954">
            <v>0</v>
          </cell>
          <cell r="L954">
            <v>5200</v>
          </cell>
          <cell r="M954">
            <v>1302</v>
          </cell>
        </row>
        <row r="955">
          <cell r="K955">
            <v>0</v>
          </cell>
          <cell r="L955">
            <v>3744</v>
          </cell>
          <cell r="M955">
            <v>1302</v>
          </cell>
        </row>
        <row r="956">
          <cell r="K956">
            <v>0</v>
          </cell>
          <cell r="L956">
            <v>2080</v>
          </cell>
          <cell r="M956">
            <v>1302</v>
          </cell>
        </row>
        <row r="957">
          <cell r="K957">
            <v>0</v>
          </cell>
          <cell r="L957">
            <v>1884</v>
          </cell>
          <cell r="M957">
            <v>1302</v>
          </cell>
        </row>
        <row r="958">
          <cell r="K958">
            <v>0</v>
          </cell>
          <cell r="L958">
            <v>433523949</v>
          </cell>
          <cell r="M958">
            <v>1305</v>
          </cell>
        </row>
        <row r="959">
          <cell r="K959">
            <v>0</v>
          </cell>
          <cell r="L959">
            <v>98312545</v>
          </cell>
          <cell r="M959">
            <v>1200</v>
          </cell>
        </row>
        <row r="960">
          <cell r="K960">
            <v>0</v>
          </cell>
          <cell r="L960">
            <v>48294412</v>
          </cell>
          <cell r="M960">
            <v>1200</v>
          </cell>
        </row>
        <row r="961">
          <cell r="K961">
            <v>0</v>
          </cell>
          <cell r="L961">
            <v>41125270</v>
          </cell>
          <cell r="M961">
            <v>1200</v>
          </cell>
        </row>
        <row r="962">
          <cell r="K962">
            <v>0</v>
          </cell>
          <cell r="L962">
            <v>39111740</v>
          </cell>
          <cell r="M962">
            <v>1200</v>
          </cell>
        </row>
        <row r="963">
          <cell r="K963">
            <v>0</v>
          </cell>
          <cell r="L963">
            <v>37090189</v>
          </cell>
          <cell r="M963">
            <v>1200</v>
          </cell>
        </row>
        <row r="964">
          <cell r="K964">
            <v>0</v>
          </cell>
          <cell r="L964">
            <v>36457585</v>
          </cell>
          <cell r="M964">
            <v>1200</v>
          </cell>
        </row>
        <row r="965">
          <cell r="K965">
            <v>0</v>
          </cell>
          <cell r="L965">
            <v>25588640</v>
          </cell>
          <cell r="M965">
            <v>1200</v>
          </cell>
        </row>
        <row r="966">
          <cell r="K966">
            <v>0</v>
          </cell>
          <cell r="L966">
            <v>17439192</v>
          </cell>
          <cell r="M966">
            <v>1200</v>
          </cell>
        </row>
        <row r="967">
          <cell r="K967">
            <v>0</v>
          </cell>
          <cell r="L967">
            <v>14232861</v>
          </cell>
          <cell r="M967">
            <v>1200</v>
          </cell>
        </row>
        <row r="968">
          <cell r="K968">
            <v>0</v>
          </cell>
          <cell r="L968">
            <v>13587738</v>
          </cell>
          <cell r="M968">
            <v>1200</v>
          </cell>
        </row>
        <row r="969">
          <cell r="K969">
            <v>0</v>
          </cell>
          <cell r="L969">
            <v>13113131</v>
          </cell>
          <cell r="M969">
            <v>1200</v>
          </cell>
        </row>
        <row r="970">
          <cell r="K970">
            <v>0</v>
          </cell>
          <cell r="L970">
            <v>13072950</v>
          </cell>
          <cell r="M970">
            <v>1200</v>
          </cell>
        </row>
        <row r="971">
          <cell r="K971">
            <v>0</v>
          </cell>
          <cell r="L971">
            <v>12796548</v>
          </cell>
          <cell r="M971">
            <v>1200</v>
          </cell>
        </row>
        <row r="972">
          <cell r="K972">
            <v>0</v>
          </cell>
          <cell r="L972">
            <v>11496876</v>
          </cell>
          <cell r="M972">
            <v>1200</v>
          </cell>
        </row>
        <row r="973">
          <cell r="K973">
            <v>0</v>
          </cell>
          <cell r="L973">
            <v>7038600</v>
          </cell>
          <cell r="M973">
            <v>1200</v>
          </cell>
        </row>
        <row r="974">
          <cell r="K974">
            <v>0</v>
          </cell>
          <cell r="L974">
            <v>4939100</v>
          </cell>
          <cell r="M974">
            <v>1200</v>
          </cell>
        </row>
        <row r="975">
          <cell r="K975">
            <v>0</v>
          </cell>
          <cell r="L975">
            <v>3735600</v>
          </cell>
          <cell r="M975">
            <v>1200</v>
          </cell>
        </row>
        <row r="976">
          <cell r="K976">
            <v>0</v>
          </cell>
          <cell r="L976">
            <v>2365200</v>
          </cell>
          <cell r="M976">
            <v>1200</v>
          </cell>
        </row>
        <row r="977">
          <cell r="K977">
            <v>0</v>
          </cell>
          <cell r="L977">
            <v>2262660</v>
          </cell>
          <cell r="M977">
            <v>1200</v>
          </cell>
        </row>
        <row r="978">
          <cell r="K978">
            <v>0</v>
          </cell>
          <cell r="L978">
            <v>1939094</v>
          </cell>
          <cell r="M978">
            <v>1200</v>
          </cell>
        </row>
        <row r="979">
          <cell r="K979">
            <v>0</v>
          </cell>
          <cell r="L979">
            <v>1005550</v>
          </cell>
          <cell r="M979">
            <v>1200</v>
          </cell>
        </row>
        <row r="980">
          <cell r="K980">
            <v>0</v>
          </cell>
          <cell r="L980">
            <v>884000</v>
          </cell>
          <cell r="M980">
            <v>1200</v>
          </cell>
        </row>
        <row r="981">
          <cell r="K981">
            <v>0</v>
          </cell>
          <cell r="L981">
            <v>327800</v>
          </cell>
          <cell r="M981">
            <v>1200</v>
          </cell>
        </row>
        <row r="982">
          <cell r="K982">
            <v>0</v>
          </cell>
          <cell r="L982">
            <v>225000</v>
          </cell>
          <cell r="M982">
            <v>1200</v>
          </cell>
        </row>
        <row r="983">
          <cell r="K983">
            <v>0</v>
          </cell>
          <cell r="L983">
            <v>208930</v>
          </cell>
          <cell r="M983">
            <v>1200</v>
          </cell>
        </row>
        <row r="984">
          <cell r="K984">
            <v>0</v>
          </cell>
          <cell r="L984">
            <v>15075000</v>
          </cell>
          <cell r="M984">
            <v>1300</v>
          </cell>
        </row>
        <row r="985">
          <cell r="K985">
            <v>0</v>
          </cell>
          <cell r="L985">
            <v>1257085650</v>
          </cell>
          <cell r="M985">
            <v>5409</v>
          </cell>
        </row>
        <row r="986">
          <cell r="K986">
            <v>0</v>
          </cell>
          <cell r="L986">
            <v>99271833</v>
          </cell>
          <cell r="M986">
            <v>1401</v>
          </cell>
        </row>
        <row r="987">
          <cell r="K987">
            <v>0</v>
          </cell>
          <cell r="L987">
            <v>31000000</v>
          </cell>
          <cell r="M987">
            <v>1402</v>
          </cell>
        </row>
        <row r="988">
          <cell r="K988">
            <v>0</v>
          </cell>
          <cell r="L988">
            <v>16666000</v>
          </cell>
          <cell r="M988">
            <v>1400</v>
          </cell>
        </row>
        <row r="989">
          <cell r="K989">
            <v>0</v>
          </cell>
          <cell r="L989">
            <v>16344000</v>
          </cell>
          <cell r="M989">
            <v>1400</v>
          </cell>
        </row>
        <row r="990">
          <cell r="K990">
            <v>0</v>
          </cell>
          <cell r="L990">
            <v>10000000</v>
          </cell>
          <cell r="M990">
            <v>1400</v>
          </cell>
        </row>
        <row r="991">
          <cell r="K991">
            <v>0</v>
          </cell>
          <cell r="L991">
            <v>8145867</v>
          </cell>
          <cell r="M991">
            <v>1400</v>
          </cell>
        </row>
        <row r="992">
          <cell r="K992">
            <v>0</v>
          </cell>
          <cell r="L992">
            <v>7930832</v>
          </cell>
          <cell r="M992">
            <v>1400</v>
          </cell>
        </row>
        <row r="993">
          <cell r="K993">
            <v>0</v>
          </cell>
          <cell r="L993">
            <v>6096168</v>
          </cell>
          <cell r="M993">
            <v>1400</v>
          </cell>
        </row>
        <row r="994">
          <cell r="K994">
            <v>0</v>
          </cell>
          <cell r="L994">
            <v>3823296</v>
          </cell>
          <cell r="M994">
            <v>1400</v>
          </cell>
        </row>
        <row r="995">
          <cell r="K995">
            <v>0</v>
          </cell>
          <cell r="L995">
            <v>3721998</v>
          </cell>
          <cell r="M995">
            <v>1400</v>
          </cell>
        </row>
        <row r="996">
          <cell r="K996">
            <v>0</v>
          </cell>
          <cell r="L996">
            <v>2563965</v>
          </cell>
          <cell r="M996">
            <v>1400</v>
          </cell>
        </row>
        <row r="997">
          <cell r="K997">
            <v>0</v>
          </cell>
          <cell r="L997">
            <v>1477600</v>
          </cell>
          <cell r="M997">
            <v>1400</v>
          </cell>
        </row>
        <row r="998">
          <cell r="K998">
            <v>0</v>
          </cell>
          <cell r="L998">
            <v>1404187</v>
          </cell>
          <cell r="M998">
            <v>1400</v>
          </cell>
        </row>
        <row r="999">
          <cell r="K999">
            <v>0</v>
          </cell>
          <cell r="L999">
            <v>200000</v>
          </cell>
          <cell r="M999">
            <v>1400</v>
          </cell>
        </row>
        <row r="1000">
          <cell r="K1000">
            <v>0</v>
          </cell>
          <cell r="L1000">
            <v>3383147205</v>
          </cell>
          <cell r="M1000">
            <v>1301</v>
          </cell>
        </row>
        <row r="1001">
          <cell r="K1001">
            <v>0</v>
          </cell>
          <cell r="L1001">
            <v>417211372</v>
          </cell>
          <cell r="M1001">
            <v>6500</v>
          </cell>
        </row>
        <row r="1002">
          <cell r="K1002">
            <v>0</v>
          </cell>
          <cell r="L1002">
            <v>2465386667</v>
          </cell>
          <cell r="M1002">
            <v>1600</v>
          </cell>
        </row>
        <row r="1003">
          <cell r="K1003">
            <v>0</v>
          </cell>
          <cell r="L1003">
            <v>794939261</v>
          </cell>
          <cell r="M1003">
            <v>1600</v>
          </cell>
        </row>
        <row r="1004">
          <cell r="K1004">
            <v>0</v>
          </cell>
          <cell r="L1004">
            <v>5202410959</v>
          </cell>
          <cell r="M1004">
            <v>1720</v>
          </cell>
        </row>
        <row r="1005">
          <cell r="K1005">
            <v>0</v>
          </cell>
          <cell r="L1005">
            <v>297624780</v>
          </cell>
          <cell r="M1005">
            <v>1800</v>
          </cell>
        </row>
        <row r="1006">
          <cell r="K1006">
            <v>0</v>
          </cell>
          <cell r="L1006">
            <v>291091771</v>
          </cell>
          <cell r="M1006">
            <v>1800</v>
          </cell>
        </row>
        <row r="1007">
          <cell r="K1007">
            <v>0</v>
          </cell>
          <cell r="L1007">
            <v>254343312</v>
          </cell>
          <cell r="M1007">
            <v>1800</v>
          </cell>
        </row>
        <row r="1008">
          <cell r="K1008">
            <v>0</v>
          </cell>
          <cell r="L1008">
            <v>236358408</v>
          </cell>
          <cell r="M1008">
            <v>1800</v>
          </cell>
        </row>
        <row r="1009">
          <cell r="K1009">
            <v>0</v>
          </cell>
          <cell r="L1009">
            <v>218849336</v>
          </cell>
          <cell r="M1009">
            <v>1800</v>
          </cell>
        </row>
        <row r="1010">
          <cell r="K1010">
            <v>0</v>
          </cell>
          <cell r="L1010">
            <v>218331136</v>
          </cell>
          <cell r="M1010">
            <v>1800</v>
          </cell>
        </row>
        <row r="1011">
          <cell r="K1011">
            <v>0</v>
          </cell>
          <cell r="L1011">
            <v>215339851</v>
          </cell>
          <cell r="M1011">
            <v>1800</v>
          </cell>
        </row>
        <row r="1012">
          <cell r="K1012">
            <v>0</v>
          </cell>
          <cell r="L1012">
            <v>212932005</v>
          </cell>
          <cell r="M1012">
            <v>1800</v>
          </cell>
        </row>
        <row r="1013">
          <cell r="K1013">
            <v>0</v>
          </cell>
          <cell r="L1013">
            <v>200029650</v>
          </cell>
          <cell r="M1013">
            <v>1800</v>
          </cell>
        </row>
        <row r="1014">
          <cell r="K1014">
            <v>0</v>
          </cell>
          <cell r="L1014">
            <v>194953313</v>
          </cell>
          <cell r="M1014">
            <v>1800</v>
          </cell>
        </row>
        <row r="1015">
          <cell r="K1015">
            <v>0</v>
          </cell>
          <cell r="L1015">
            <v>190976457</v>
          </cell>
          <cell r="M1015">
            <v>1800</v>
          </cell>
        </row>
        <row r="1016">
          <cell r="K1016">
            <v>0</v>
          </cell>
          <cell r="L1016">
            <v>190535268</v>
          </cell>
          <cell r="M1016">
            <v>1800</v>
          </cell>
        </row>
        <row r="1017">
          <cell r="K1017">
            <v>0</v>
          </cell>
          <cell r="L1017">
            <v>190392160</v>
          </cell>
          <cell r="M1017">
            <v>1800</v>
          </cell>
        </row>
        <row r="1018">
          <cell r="K1018">
            <v>0</v>
          </cell>
          <cell r="L1018">
            <v>189029499</v>
          </cell>
          <cell r="M1018">
            <v>1800</v>
          </cell>
        </row>
        <row r="1019">
          <cell r="K1019">
            <v>0</v>
          </cell>
          <cell r="L1019">
            <v>187008570</v>
          </cell>
          <cell r="M1019">
            <v>1800</v>
          </cell>
        </row>
        <row r="1020">
          <cell r="K1020">
            <v>0</v>
          </cell>
          <cell r="L1020">
            <v>182849328</v>
          </cell>
          <cell r="M1020">
            <v>1800</v>
          </cell>
        </row>
        <row r="1021">
          <cell r="K1021">
            <v>0</v>
          </cell>
          <cell r="L1021">
            <v>179278515</v>
          </cell>
          <cell r="M1021">
            <v>1800</v>
          </cell>
        </row>
        <row r="1022">
          <cell r="K1022">
            <v>0</v>
          </cell>
          <cell r="L1022">
            <v>178583874</v>
          </cell>
          <cell r="M1022">
            <v>1800</v>
          </cell>
        </row>
        <row r="1023">
          <cell r="K1023">
            <v>0</v>
          </cell>
          <cell r="L1023">
            <v>174947137</v>
          </cell>
          <cell r="M1023">
            <v>1800</v>
          </cell>
        </row>
        <row r="1024">
          <cell r="K1024">
            <v>0</v>
          </cell>
          <cell r="L1024">
            <v>169396806</v>
          </cell>
          <cell r="M1024">
            <v>1800</v>
          </cell>
        </row>
        <row r="1025">
          <cell r="K1025">
            <v>0</v>
          </cell>
          <cell r="L1025">
            <v>166501566</v>
          </cell>
          <cell r="M1025">
            <v>1800</v>
          </cell>
        </row>
        <row r="1026">
          <cell r="K1026">
            <v>0</v>
          </cell>
          <cell r="L1026">
            <v>164662816</v>
          </cell>
          <cell r="M1026">
            <v>1800</v>
          </cell>
        </row>
        <row r="1027">
          <cell r="K1027">
            <v>0</v>
          </cell>
          <cell r="L1027">
            <v>162181496</v>
          </cell>
          <cell r="M1027">
            <v>1800</v>
          </cell>
        </row>
        <row r="1028">
          <cell r="K1028">
            <v>0</v>
          </cell>
          <cell r="L1028">
            <v>158651933</v>
          </cell>
          <cell r="M1028">
            <v>1800</v>
          </cell>
        </row>
        <row r="1029">
          <cell r="K1029">
            <v>0</v>
          </cell>
          <cell r="L1029">
            <v>152910765</v>
          </cell>
          <cell r="M1029">
            <v>1800</v>
          </cell>
        </row>
        <row r="1030">
          <cell r="K1030">
            <v>0</v>
          </cell>
          <cell r="L1030">
            <v>131235104</v>
          </cell>
          <cell r="M1030">
            <v>1800</v>
          </cell>
        </row>
        <row r="1031">
          <cell r="K1031">
            <v>0</v>
          </cell>
          <cell r="L1031">
            <v>128930675</v>
          </cell>
          <cell r="M1031">
            <v>1800</v>
          </cell>
        </row>
        <row r="1032">
          <cell r="K1032">
            <v>0</v>
          </cell>
          <cell r="L1032">
            <v>124440497</v>
          </cell>
          <cell r="M1032">
            <v>1800</v>
          </cell>
        </row>
        <row r="1033">
          <cell r="K1033">
            <v>0</v>
          </cell>
          <cell r="L1033">
            <v>123066479</v>
          </cell>
          <cell r="M1033">
            <v>1800</v>
          </cell>
        </row>
        <row r="1034">
          <cell r="K1034">
            <v>0</v>
          </cell>
          <cell r="L1034">
            <v>121279842</v>
          </cell>
          <cell r="M1034">
            <v>1800</v>
          </cell>
        </row>
        <row r="1035">
          <cell r="K1035">
            <v>0</v>
          </cell>
          <cell r="L1035">
            <v>117205675</v>
          </cell>
          <cell r="M1035">
            <v>1800</v>
          </cell>
        </row>
        <row r="1036">
          <cell r="K1036">
            <v>0</v>
          </cell>
          <cell r="L1036">
            <v>112344260</v>
          </cell>
          <cell r="M1036">
            <v>1800</v>
          </cell>
        </row>
        <row r="1037">
          <cell r="K1037">
            <v>0</v>
          </cell>
          <cell r="L1037">
            <v>111622586</v>
          </cell>
          <cell r="M1037">
            <v>1800</v>
          </cell>
        </row>
        <row r="1038">
          <cell r="K1038">
            <v>0</v>
          </cell>
          <cell r="L1038">
            <v>110862644</v>
          </cell>
          <cell r="M1038">
            <v>1800</v>
          </cell>
        </row>
        <row r="1039">
          <cell r="K1039">
            <v>0</v>
          </cell>
          <cell r="L1039">
            <v>110196658</v>
          </cell>
          <cell r="M1039">
            <v>1800</v>
          </cell>
        </row>
        <row r="1040">
          <cell r="K1040">
            <v>0</v>
          </cell>
          <cell r="L1040">
            <v>108490925</v>
          </cell>
          <cell r="M1040">
            <v>1800</v>
          </cell>
        </row>
        <row r="1041">
          <cell r="K1041">
            <v>0</v>
          </cell>
          <cell r="L1041">
            <v>107287652</v>
          </cell>
          <cell r="M1041">
            <v>1800</v>
          </cell>
        </row>
        <row r="1042">
          <cell r="K1042">
            <v>0</v>
          </cell>
          <cell r="L1042">
            <v>104594810</v>
          </cell>
          <cell r="M1042">
            <v>1800</v>
          </cell>
        </row>
        <row r="1043">
          <cell r="K1043">
            <v>0</v>
          </cell>
          <cell r="L1043">
            <v>103514256</v>
          </cell>
          <cell r="M1043">
            <v>1800</v>
          </cell>
        </row>
        <row r="1044">
          <cell r="K1044">
            <v>0</v>
          </cell>
          <cell r="L1044">
            <v>103325040</v>
          </cell>
          <cell r="M1044">
            <v>1800</v>
          </cell>
        </row>
        <row r="1045">
          <cell r="K1045">
            <v>0</v>
          </cell>
          <cell r="L1045">
            <v>103253700</v>
          </cell>
          <cell r="M1045">
            <v>1800</v>
          </cell>
        </row>
        <row r="1046">
          <cell r="K1046">
            <v>0</v>
          </cell>
          <cell r="L1046">
            <v>103170592</v>
          </cell>
          <cell r="M1046">
            <v>1800</v>
          </cell>
        </row>
        <row r="1047">
          <cell r="K1047">
            <v>0</v>
          </cell>
          <cell r="L1047">
            <v>103008513</v>
          </cell>
          <cell r="M1047">
            <v>1800</v>
          </cell>
        </row>
        <row r="1048">
          <cell r="K1048">
            <v>0</v>
          </cell>
          <cell r="L1048">
            <v>100986624</v>
          </cell>
          <cell r="M1048">
            <v>1800</v>
          </cell>
        </row>
        <row r="1049">
          <cell r="K1049">
            <v>0</v>
          </cell>
          <cell r="L1049">
            <v>100544990</v>
          </cell>
          <cell r="M1049">
            <v>1800</v>
          </cell>
        </row>
        <row r="1050">
          <cell r="K1050">
            <v>0</v>
          </cell>
          <cell r="L1050">
            <v>100383360</v>
          </cell>
          <cell r="M1050">
            <v>1800</v>
          </cell>
        </row>
        <row r="1051">
          <cell r="K1051">
            <v>0</v>
          </cell>
          <cell r="L1051">
            <v>100000000</v>
          </cell>
          <cell r="M1051">
            <v>1800</v>
          </cell>
        </row>
        <row r="1052">
          <cell r="K1052">
            <v>0</v>
          </cell>
          <cell r="L1052">
            <v>99891558</v>
          </cell>
          <cell r="M1052">
            <v>1800</v>
          </cell>
        </row>
        <row r="1053">
          <cell r="K1053">
            <v>0</v>
          </cell>
          <cell r="L1053">
            <v>99459640</v>
          </cell>
          <cell r="M1053">
            <v>1800</v>
          </cell>
        </row>
        <row r="1054">
          <cell r="K1054">
            <v>0</v>
          </cell>
          <cell r="L1054">
            <v>98763700</v>
          </cell>
          <cell r="M1054">
            <v>1800</v>
          </cell>
        </row>
        <row r="1055">
          <cell r="K1055">
            <v>0</v>
          </cell>
          <cell r="L1055">
            <v>97922448</v>
          </cell>
          <cell r="M1055">
            <v>1800</v>
          </cell>
        </row>
        <row r="1056">
          <cell r="K1056">
            <v>0</v>
          </cell>
          <cell r="L1056">
            <v>97896071</v>
          </cell>
          <cell r="M1056">
            <v>1800</v>
          </cell>
        </row>
        <row r="1057">
          <cell r="K1057">
            <v>0</v>
          </cell>
          <cell r="L1057">
            <v>97778503</v>
          </cell>
          <cell r="M1057">
            <v>1800</v>
          </cell>
        </row>
        <row r="1058">
          <cell r="K1058">
            <v>0</v>
          </cell>
          <cell r="L1058">
            <v>97670328</v>
          </cell>
          <cell r="M1058">
            <v>1800</v>
          </cell>
        </row>
        <row r="1059">
          <cell r="K1059">
            <v>0</v>
          </cell>
          <cell r="L1059">
            <v>97548516</v>
          </cell>
          <cell r="M1059">
            <v>1800</v>
          </cell>
        </row>
        <row r="1060">
          <cell r="K1060">
            <v>0</v>
          </cell>
          <cell r="L1060">
            <v>96951096</v>
          </cell>
          <cell r="M1060">
            <v>1800</v>
          </cell>
        </row>
        <row r="1061">
          <cell r="K1061">
            <v>0</v>
          </cell>
          <cell r="L1061">
            <v>96415911</v>
          </cell>
          <cell r="M1061">
            <v>1800</v>
          </cell>
        </row>
        <row r="1062">
          <cell r="K1062">
            <v>0</v>
          </cell>
          <cell r="L1062">
            <v>96250153</v>
          </cell>
          <cell r="M1062">
            <v>1800</v>
          </cell>
        </row>
        <row r="1063">
          <cell r="K1063">
            <v>0</v>
          </cell>
          <cell r="L1063">
            <v>96167136</v>
          </cell>
          <cell r="M1063">
            <v>1800</v>
          </cell>
        </row>
        <row r="1064">
          <cell r="K1064">
            <v>0</v>
          </cell>
          <cell r="L1064">
            <v>95933280</v>
          </cell>
          <cell r="M1064">
            <v>1800</v>
          </cell>
        </row>
        <row r="1065">
          <cell r="K1065">
            <v>0</v>
          </cell>
          <cell r="L1065">
            <v>95922240</v>
          </cell>
          <cell r="M1065">
            <v>1800</v>
          </cell>
        </row>
        <row r="1066">
          <cell r="K1066">
            <v>0</v>
          </cell>
          <cell r="L1066">
            <v>95742945</v>
          </cell>
          <cell r="M1066">
            <v>1800</v>
          </cell>
        </row>
        <row r="1067">
          <cell r="K1067">
            <v>0</v>
          </cell>
          <cell r="L1067">
            <v>95329592</v>
          </cell>
          <cell r="M1067">
            <v>1800</v>
          </cell>
        </row>
        <row r="1068">
          <cell r="K1068">
            <v>0</v>
          </cell>
          <cell r="L1068">
            <v>95164740</v>
          </cell>
          <cell r="M1068">
            <v>1800</v>
          </cell>
        </row>
        <row r="1069">
          <cell r="K1069">
            <v>0</v>
          </cell>
          <cell r="L1069">
            <v>95115272</v>
          </cell>
          <cell r="M1069">
            <v>1800</v>
          </cell>
        </row>
        <row r="1070">
          <cell r="K1070">
            <v>0</v>
          </cell>
          <cell r="L1070">
            <v>94787784</v>
          </cell>
          <cell r="M1070">
            <v>1800</v>
          </cell>
        </row>
        <row r="1071">
          <cell r="K1071">
            <v>0</v>
          </cell>
          <cell r="L1071">
            <v>94716292</v>
          </cell>
          <cell r="M1071">
            <v>1800</v>
          </cell>
        </row>
        <row r="1072">
          <cell r="K1072">
            <v>0</v>
          </cell>
          <cell r="L1072">
            <v>94608074</v>
          </cell>
          <cell r="M1072">
            <v>1800</v>
          </cell>
        </row>
        <row r="1073">
          <cell r="K1073">
            <v>0</v>
          </cell>
          <cell r="L1073">
            <v>94211250</v>
          </cell>
          <cell r="M1073">
            <v>1800</v>
          </cell>
        </row>
        <row r="1074">
          <cell r="K1074">
            <v>0</v>
          </cell>
          <cell r="L1074">
            <v>93846060</v>
          </cell>
          <cell r="M1074">
            <v>1800</v>
          </cell>
        </row>
        <row r="1075">
          <cell r="K1075">
            <v>0</v>
          </cell>
          <cell r="L1075">
            <v>93188341</v>
          </cell>
          <cell r="M1075">
            <v>1800</v>
          </cell>
        </row>
        <row r="1076">
          <cell r="K1076">
            <v>0</v>
          </cell>
          <cell r="L1076">
            <v>91814640</v>
          </cell>
          <cell r="M1076">
            <v>1800</v>
          </cell>
        </row>
        <row r="1077">
          <cell r="K1077">
            <v>0</v>
          </cell>
          <cell r="L1077">
            <v>91330827</v>
          </cell>
          <cell r="M1077">
            <v>1800</v>
          </cell>
        </row>
        <row r="1078">
          <cell r="K1078">
            <v>0</v>
          </cell>
          <cell r="L1078">
            <v>90138705</v>
          </cell>
          <cell r="M1078">
            <v>1800</v>
          </cell>
        </row>
        <row r="1079">
          <cell r="K1079">
            <v>0</v>
          </cell>
          <cell r="L1079">
            <v>89973380</v>
          </cell>
          <cell r="M1079">
            <v>1800</v>
          </cell>
        </row>
        <row r="1080">
          <cell r="K1080">
            <v>0</v>
          </cell>
          <cell r="L1080">
            <v>89226852</v>
          </cell>
          <cell r="M1080">
            <v>1800</v>
          </cell>
        </row>
        <row r="1081">
          <cell r="K1081">
            <v>0</v>
          </cell>
          <cell r="L1081">
            <v>89217050</v>
          </cell>
          <cell r="M1081">
            <v>1800</v>
          </cell>
        </row>
        <row r="1082">
          <cell r="K1082">
            <v>0</v>
          </cell>
          <cell r="L1082">
            <v>89139528</v>
          </cell>
          <cell r="M1082">
            <v>1800</v>
          </cell>
        </row>
        <row r="1083">
          <cell r="K1083">
            <v>0</v>
          </cell>
          <cell r="L1083">
            <v>89043130</v>
          </cell>
          <cell r="M1083">
            <v>1800</v>
          </cell>
        </row>
        <row r="1084">
          <cell r="K1084">
            <v>0</v>
          </cell>
          <cell r="L1084">
            <v>88969083</v>
          </cell>
          <cell r="M1084">
            <v>1800</v>
          </cell>
        </row>
        <row r="1085">
          <cell r="K1085">
            <v>0</v>
          </cell>
          <cell r="L1085">
            <v>88659900</v>
          </cell>
          <cell r="M1085">
            <v>1800</v>
          </cell>
        </row>
        <row r="1086">
          <cell r="K1086">
            <v>0</v>
          </cell>
          <cell r="L1086">
            <v>88357083</v>
          </cell>
          <cell r="M1086">
            <v>1800</v>
          </cell>
        </row>
        <row r="1087">
          <cell r="K1087">
            <v>0</v>
          </cell>
          <cell r="L1087">
            <v>87546756</v>
          </cell>
          <cell r="M1087">
            <v>1800</v>
          </cell>
        </row>
        <row r="1088">
          <cell r="K1088">
            <v>0</v>
          </cell>
          <cell r="L1088">
            <v>86676024</v>
          </cell>
          <cell r="M1088">
            <v>1800</v>
          </cell>
        </row>
        <row r="1089">
          <cell r="K1089">
            <v>0</v>
          </cell>
          <cell r="L1089">
            <v>84075950</v>
          </cell>
          <cell r="M1089">
            <v>1800</v>
          </cell>
        </row>
        <row r="1090">
          <cell r="K1090">
            <v>0</v>
          </cell>
          <cell r="L1090">
            <v>80407089</v>
          </cell>
          <cell r="M1090">
            <v>1800</v>
          </cell>
        </row>
        <row r="1091">
          <cell r="K1091">
            <v>0</v>
          </cell>
          <cell r="L1091">
            <v>73545080</v>
          </cell>
          <cell r="M1091">
            <v>1800</v>
          </cell>
        </row>
        <row r="1092">
          <cell r="K1092">
            <v>0</v>
          </cell>
          <cell r="L1092">
            <v>69891281</v>
          </cell>
          <cell r="M1092">
            <v>1800</v>
          </cell>
        </row>
        <row r="1093">
          <cell r="K1093">
            <v>0</v>
          </cell>
          <cell r="L1093">
            <v>69786962</v>
          </cell>
          <cell r="M1093">
            <v>1800</v>
          </cell>
        </row>
        <row r="1094">
          <cell r="K1094">
            <v>0</v>
          </cell>
          <cell r="L1094">
            <v>69322108</v>
          </cell>
          <cell r="M1094">
            <v>1800</v>
          </cell>
        </row>
        <row r="1095">
          <cell r="K1095">
            <v>0</v>
          </cell>
          <cell r="L1095">
            <v>66309472</v>
          </cell>
          <cell r="M1095">
            <v>1800</v>
          </cell>
        </row>
        <row r="1096">
          <cell r="K1096">
            <v>0</v>
          </cell>
          <cell r="L1096">
            <v>65538212</v>
          </cell>
          <cell r="M1096">
            <v>1800</v>
          </cell>
        </row>
        <row r="1097">
          <cell r="K1097">
            <v>0</v>
          </cell>
          <cell r="L1097">
            <v>64897741</v>
          </cell>
          <cell r="M1097">
            <v>1800</v>
          </cell>
        </row>
        <row r="1098">
          <cell r="K1098">
            <v>0</v>
          </cell>
          <cell r="L1098">
            <v>64451382</v>
          </cell>
          <cell r="M1098">
            <v>1800</v>
          </cell>
        </row>
        <row r="1099">
          <cell r="K1099">
            <v>0</v>
          </cell>
          <cell r="L1099">
            <v>63848886</v>
          </cell>
          <cell r="M1099">
            <v>1800</v>
          </cell>
        </row>
        <row r="1100">
          <cell r="K1100">
            <v>0</v>
          </cell>
          <cell r="L1100">
            <v>61930422</v>
          </cell>
          <cell r="M1100">
            <v>1800</v>
          </cell>
        </row>
        <row r="1101">
          <cell r="K1101">
            <v>0</v>
          </cell>
          <cell r="L1101">
            <v>59442680</v>
          </cell>
          <cell r="M1101">
            <v>1800</v>
          </cell>
        </row>
        <row r="1102">
          <cell r="K1102">
            <v>0</v>
          </cell>
          <cell r="L1102">
            <v>59238760</v>
          </cell>
          <cell r="M1102">
            <v>1800</v>
          </cell>
        </row>
        <row r="1103">
          <cell r="K1103">
            <v>0</v>
          </cell>
          <cell r="L1103">
            <v>57610679</v>
          </cell>
          <cell r="M1103">
            <v>1800</v>
          </cell>
        </row>
        <row r="1104">
          <cell r="K1104">
            <v>0</v>
          </cell>
          <cell r="L1104">
            <v>56169764</v>
          </cell>
          <cell r="M1104">
            <v>1800</v>
          </cell>
        </row>
        <row r="1105">
          <cell r="K1105">
            <v>0</v>
          </cell>
          <cell r="L1105">
            <v>56134078</v>
          </cell>
          <cell r="M1105">
            <v>1800</v>
          </cell>
        </row>
        <row r="1106">
          <cell r="K1106">
            <v>0</v>
          </cell>
          <cell r="L1106">
            <v>55818504</v>
          </cell>
          <cell r="M1106">
            <v>1800</v>
          </cell>
        </row>
        <row r="1107">
          <cell r="K1107">
            <v>0</v>
          </cell>
          <cell r="L1107">
            <v>55606435</v>
          </cell>
          <cell r="M1107">
            <v>1800</v>
          </cell>
        </row>
        <row r="1108">
          <cell r="K1108">
            <v>0</v>
          </cell>
          <cell r="L1108">
            <v>52460969</v>
          </cell>
          <cell r="M1108">
            <v>1800</v>
          </cell>
        </row>
        <row r="1109">
          <cell r="K1109">
            <v>0</v>
          </cell>
          <cell r="L1109">
            <v>52282539</v>
          </cell>
          <cell r="M1109">
            <v>1800</v>
          </cell>
        </row>
        <row r="1110">
          <cell r="K1110">
            <v>0</v>
          </cell>
          <cell r="L1110">
            <v>49519830</v>
          </cell>
          <cell r="M1110">
            <v>1800</v>
          </cell>
        </row>
        <row r="1111">
          <cell r="K1111">
            <v>0</v>
          </cell>
          <cell r="L1111">
            <v>47866549</v>
          </cell>
          <cell r="M1111">
            <v>1800</v>
          </cell>
        </row>
        <row r="1112">
          <cell r="K1112">
            <v>0</v>
          </cell>
          <cell r="L1112">
            <v>45931000</v>
          </cell>
          <cell r="M1112">
            <v>1800</v>
          </cell>
        </row>
        <row r="1113">
          <cell r="K1113">
            <v>0</v>
          </cell>
          <cell r="L1113">
            <v>44896328</v>
          </cell>
          <cell r="M1113">
            <v>1800</v>
          </cell>
        </row>
        <row r="1114">
          <cell r="K1114">
            <v>0</v>
          </cell>
          <cell r="L1114">
            <v>42715684</v>
          </cell>
          <cell r="M1114">
            <v>1800</v>
          </cell>
        </row>
        <row r="1115">
          <cell r="K1115">
            <v>0</v>
          </cell>
          <cell r="L1115">
            <v>41511785</v>
          </cell>
          <cell r="M1115">
            <v>1800</v>
          </cell>
        </row>
        <row r="1116">
          <cell r="K1116">
            <v>0</v>
          </cell>
          <cell r="L1116">
            <v>38675997</v>
          </cell>
          <cell r="M1116">
            <v>1800</v>
          </cell>
        </row>
        <row r="1117">
          <cell r="K1117">
            <v>0</v>
          </cell>
          <cell r="L1117">
            <v>36116448</v>
          </cell>
          <cell r="M1117">
            <v>1800</v>
          </cell>
        </row>
        <row r="1118">
          <cell r="K1118">
            <v>0</v>
          </cell>
          <cell r="L1118">
            <v>29607435</v>
          </cell>
          <cell r="M1118">
            <v>1800</v>
          </cell>
        </row>
        <row r="1119">
          <cell r="K1119">
            <v>0</v>
          </cell>
          <cell r="L1119">
            <v>28644847</v>
          </cell>
          <cell r="M1119">
            <v>1800</v>
          </cell>
        </row>
        <row r="1120">
          <cell r="K1120">
            <v>0</v>
          </cell>
          <cell r="L1120">
            <v>28048410</v>
          </cell>
          <cell r="M1120">
            <v>1800</v>
          </cell>
        </row>
        <row r="1121">
          <cell r="K1121">
            <v>0</v>
          </cell>
          <cell r="L1121">
            <v>26597340</v>
          </cell>
          <cell r="M1121">
            <v>1800</v>
          </cell>
        </row>
        <row r="1122">
          <cell r="K1122">
            <v>0</v>
          </cell>
          <cell r="L1122">
            <v>23443992</v>
          </cell>
          <cell r="M1122">
            <v>1800</v>
          </cell>
        </row>
        <row r="1123">
          <cell r="K1123">
            <v>0</v>
          </cell>
          <cell r="L1123">
            <v>23341655</v>
          </cell>
          <cell r="M1123">
            <v>1800</v>
          </cell>
        </row>
        <row r="1124">
          <cell r="K1124">
            <v>0</v>
          </cell>
          <cell r="L1124">
            <v>23078874</v>
          </cell>
          <cell r="M1124">
            <v>1800</v>
          </cell>
        </row>
        <row r="1125">
          <cell r="K1125">
            <v>0</v>
          </cell>
          <cell r="L1125">
            <v>22479140</v>
          </cell>
          <cell r="M1125">
            <v>1800</v>
          </cell>
        </row>
        <row r="1126">
          <cell r="K1126">
            <v>0</v>
          </cell>
          <cell r="L1126">
            <v>22191939</v>
          </cell>
          <cell r="M1126">
            <v>1800</v>
          </cell>
        </row>
        <row r="1127">
          <cell r="K1127">
            <v>0</v>
          </cell>
          <cell r="L1127">
            <v>22132836</v>
          </cell>
          <cell r="M1127">
            <v>1800</v>
          </cell>
        </row>
        <row r="1128">
          <cell r="K1128">
            <v>0</v>
          </cell>
          <cell r="L1128">
            <v>22086009</v>
          </cell>
          <cell r="M1128">
            <v>1800</v>
          </cell>
        </row>
        <row r="1129">
          <cell r="K1129">
            <v>0</v>
          </cell>
          <cell r="L1129">
            <v>21817244</v>
          </cell>
          <cell r="M1129">
            <v>1800</v>
          </cell>
        </row>
        <row r="1130">
          <cell r="K1130">
            <v>0</v>
          </cell>
          <cell r="L1130">
            <v>21742200</v>
          </cell>
          <cell r="M1130">
            <v>1800</v>
          </cell>
        </row>
        <row r="1131">
          <cell r="K1131">
            <v>0</v>
          </cell>
          <cell r="L1131">
            <v>21470724</v>
          </cell>
          <cell r="M1131">
            <v>1800</v>
          </cell>
        </row>
        <row r="1132">
          <cell r="K1132">
            <v>0</v>
          </cell>
          <cell r="L1132">
            <v>21371960</v>
          </cell>
          <cell r="M1132">
            <v>1800</v>
          </cell>
        </row>
        <row r="1133">
          <cell r="K1133">
            <v>0</v>
          </cell>
          <cell r="L1133">
            <v>19690312</v>
          </cell>
          <cell r="M1133">
            <v>1800</v>
          </cell>
        </row>
        <row r="1134">
          <cell r="K1134">
            <v>0</v>
          </cell>
          <cell r="L1134">
            <v>19575234</v>
          </cell>
          <cell r="M1134">
            <v>1800</v>
          </cell>
        </row>
        <row r="1135">
          <cell r="K1135">
            <v>0</v>
          </cell>
          <cell r="L1135">
            <v>19024540</v>
          </cell>
          <cell r="M1135">
            <v>1800</v>
          </cell>
        </row>
        <row r="1136">
          <cell r="K1136">
            <v>0</v>
          </cell>
          <cell r="L1136">
            <v>19006083</v>
          </cell>
          <cell r="M1136">
            <v>1800</v>
          </cell>
        </row>
        <row r="1137">
          <cell r="K1137">
            <v>0</v>
          </cell>
          <cell r="L1137">
            <v>18591270</v>
          </cell>
          <cell r="M1137">
            <v>1800</v>
          </cell>
        </row>
        <row r="1138">
          <cell r="K1138">
            <v>0</v>
          </cell>
          <cell r="L1138">
            <v>16753492</v>
          </cell>
          <cell r="M1138">
            <v>1800</v>
          </cell>
        </row>
        <row r="1139">
          <cell r="K1139">
            <v>0</v>
          </cell>
          <cell r="L1139">
            <v>16028172</v>
          </cell>
          <cell r="M1139">
            <v>1800</v>
          </cell>
        </row>
        <row r="1140">
          <cell r="K1140">
            <v>0</v>
          </cell>
          <cell r="L1140">
            <v>16025346</v>
          </cell>
          <cell r="M1140">
            <v>1800</v>
          </cell>
        </row>
        <row r="1141">
          <cell r="K1141">
            <v>0</v>
          </cell>
          <cell r="L1141">
            <v>15608937</v>
          </cell>
          <cell r="M1141">
            <v>1800</v>
          </cell>
        </row>
        <row r="1142">
          <cell r="K1142">
            <v>0</v>
          </cell>
          <cell r="L1142">
            <v>15484408</v>
          </cell>
          <cell r="M1142">
            <v>1800</v>
          </cell>
        </row>
        <row r="1143">
          <cell r="K1143">
            <v>0</v>
          </cell>
          <cell r="L1143">
            <v>15446289</v>
          </cell>
          <cell r="M1143">
            <v>1800</v>
          </cell>
        </row>
        <row r="1144">
          <cell r="K1144">
            <v>0</v>
          </cell>
          <cell r="L1144">
            <v>15011056</v>
          </cell>
          <cell r="M1144">
            <v>1800</v>
          </cell>
        </row>
        <row r="1145">
          <cell r="K1145">
            <v>0</v>
          </cell>
          <cell r="L1145">
            <v>14656392</v>
          </cell>
          <cell r="M1145">
            <v>1800</v>
          </cell>
        </row>
        <row r="1146">
          <cell r="K1146">
            <v>0</v>
          </cell>
          <cell r="L1146">
            <v>14256285</v>
          </cell>
          <cell r="M1146">
            <v>1800</v>
          </cell>
        </row>
        <row r="1147">
          <cell r="K1147">
            <v>0</v>
          </cell>
          <cell r="L1147">
            <v>14007228</v>
          </cell>
          <cell r="M1147">
            <v>1800</v>
          </cell>
        </row>
        <row r="1148">
          <cell r="K1148">
            <v>0</v>
          </cell>
          <cell r="L1148">
            <v>14007227</v>
          </cell>
          <cell r="M1148">
            <v>1800</v>
          </cell>
        </row>
        <row r="1149">
          <cell r="K1149">
            <v>0</v>
          </cell>
          <cell r="L1149">
            <v>13887045</v>
          </cell>
          <cell r="M1149">
            <v>1800</v>
          </cell>
        </row>
        <row r="1150">
          <cell r="K1150">
            <v>0</v>
          </cell>
          <cell r="L1150">
            <v>13815291</v>
          </cell>
          <cell r="M1150">
            <v>1800</v>
          </cell>
        </row>
        <row r="1151">
          <cell r="K1151">
            <v>0</v>
          </cell>
          <cell r="L1151">
            <v>13808256</v>
          </cell>
          <cell r="M1151">
            <v>1800</v>
          </cell>
        </row>
        <row r="1152">
          <cell r="K1152">
            <v>0</v>
          </cell>
          <cell r="L1152">
            <v>13395117</v>
          </cell>
          <cell r="M1152">
            <v>1800</v>
          </cell>
        </row>
        <row r="1153">
          <cell r="K1153">
            <v>0</v>
          </cell>
          <cell r="L1153">
            <v>13357484</v>
          </cell>
          <cell r="M1153">
            <v>1800</v>
          </cell>
        </row>
        <row r="1154">
          <cell r="K1154">
            <v>0</v>
          </cell>
          <cell r="L1154">
            <v>13292876</v>
          </cell>
          <cell r="M1154">
            <v>1800</v>
          </cell>
        </row>
        <row r="1155">
          <cell r="K1155">
            <v>0</v>
          </cell>
          <cell r="L1155">
            <v>12996525</v>
          </cell>
          <cell r="M1155">
            <v>1800</v>
          </cell>
        </row>
        <row r="1156">
          <cell r="K1156">
            <v>0</v>
          </cell>
          <cell r="L1156">
            <v>12851725</v>
          </cell>
          <cell r="M1156">
            <v>1800</v>
          </cell>
        </row>
        <row r="1157">
          <cell r="K1157">
            <v>0</v>
          </cell>
          <cell r="L1157">
            <v>12332620</v>
          </cell>
          <cell r="M1157">
            <v>1800</v>
          </cell>
        </row>
        <row r="1158">
          <cell r="K1158">
            <v>0</v>
          </cell>
          <cell r="L1158">
            <v>12293930</v>
          </cell>
          <cell r="M1158">
            <v>1800</v>
          </cell>
        </row>
        <row r="1159">
          <cell r="K1159">
            <v>0</v>
          </cell>
          <cell r="L1159">
            <v>12293930</v>
          </cell>
          <cell r="M1159">
            <v>1800</v>
          </cell>
        </row>
        <row r="1160">
          <cell r="K1160">
            <v>0</v>
          </cell>
          <cell r="L1160">
            <v>12293930</v>
          </cell>
          <cell r="M1160">
            <v>1800</v>
          </cell>
        </row>
        <row r="1161">
          <cell r="K1161">
            <v>0</v>
          </cell>
          <cell r="L1161">
            <v>12082146</v>
          </cell>
          <cell r="M1161">
            <v>1800</v>
          </cell>
        </row>
        <row r="1162">
          <cell r="K1162">
            <v>0</v>
          </cell>
          <cell r="L1162">
            <v>11646328</v>
          </cell>
          <cell r="M1162">
            <v>1800</v>
          </cell>
        </row>
        <row r="1163">
          <cell r="K1163">
            <v>0</v>
          </cell>
          <cell r="L1163">
            <v>10875143</v>
          </cell>
          <cell r="M1163">
            <v>1800</v>
          </cell>
        </row>
        <row r="1164">
          <cell r="K1164">
            <v>0</v>
          </cell>
          <cell r="L1164">
            <v>10845999</v>
          </cell>
          <cell r="M1164">
            <v>1800</v>
          </cell>
        </row>
        <row r="1165">
          <cell r="K1165">
            <v>0</v>
          </cell>
          <cell r="L1165">
            <v>10591056</v>
          </cell>
          <cell r="M1165">
            <v>1800</v>
          </cell>
        </row>
        <row r="1166">
          <cell r="K1166">
            <v>0</v>
          </cell>
          <cell r="L1166">
            <v>10487910</v>
          </cell>
          <cell r="M1166">
            <v>1800</v>
          </cell>
        </row>
        <row r="1167">
          <cell r="K1167">
            <v>0</v>
          </cell>
          <cell r="L1167">
            <v>10487910</v>
          </cell>
          <cell r="M1167">
            <v>1800</v>
          </cell>
        </row>
        <row r="1168">
          <cell r="K1168">
            <v>0</v>
          </cell>
          <cell r="L1168">
            <v>10487910</v>
          </cell>
          <cell r="M1168">
            <v>1800</v>
          </cell>
        </row>
        <row r="1169">
          <cell r="K1169">
            <v>0</v>
          </cell>
          <cell r="L1169">
            <v>9195185</v>
          </cell>
          <cell r="M1169">
            <v>1800</v>
          </cell>
        </row>
        <row r="1170">
          <cell r="K1170">
            <v>0</v>
          </cell>
          <cell r="L1170">
            <v>8590219</v>
          </cell>
          <cell r="M1170">
            <v>1800</v>
          </cell>
        </row>
        <row r="1171">
          <cell r="K1171">
            <v>0</v>
          </cell>
          <cell r="L1171">
            <v>7470841</v>
          </cell>
          <cell r="M1171">
            <v>1800</v>
          </cell>
        </row>
        <row r="1172">
          <cell r="K1172">
            <v>0</v>
          </cell>
          <cell r="L1172">
            <v>7154700</v>
          </cell>
          <cell r="M1172">
            <v>1800</v>
          </cell>
        </row>
        <row r="1173">
          <cell r="K1173">
            <v>0</v>
          </cell>
          <cell r="L1173">
            <v>4711775</v>
          </cell>
          <cell r="M1173">
            <v>1800</v>
          </cell>
        </row>
        <row r="1174">
          <cell r="K1174">
            <v>0</v>
          </cell>
          <cell r="L1174">
            <v>3928095</v>
          </cell>
          <cell r="M1174">
            <v>1800</v>
          </cell>
        </row>
        <row r="1175">
          <cell r="K1175">
            <v>0</v>
          </cell>
          <cell r="L1175">
            <v>2895858</v>
          </cell>
          <cell r="M1175">
            <v>1800</v>
          </cell>
        </row>
        <row r="1176">
          <cell r="K1176">
            <v>0</v>
          </cell>
          <cell r="L1176">
            <v>2592069</v>
          </cell>
          <cell r="M1176">
            <v>1800</v>
          </cell>
        </row>
        <row r="1177">
          <cell r="K1177">
            <v>0</v>
          </cell>
          <cell r="L1177">
            <v>1412889</v>
          </cell>
          <cell r="M1177">
            <v>1800</v>
          </cell>
        </row>
        <row r="1178">
          <cell r="K1178">
            <v>0</v>
          </cell>
          <cell r="L1178">
            <v>825351</v>
          </cell>
          <cell r="M1178">
            <v>1800</v>
          </cell>
        </row>
        <row r="1179">
          <cell r="K1179">
            <v>0</v>
          </cell>
          <cell r="L1179">
            <v>8000000000</v>
          </cell>
          <cell r="M1179">
            <v>1900</v>
          </cell>
        </row>
        <row r="1180">
          <cell r="K1180">
            <v>0</v>
          </cell>
          <cell r="L1180">
            <v>4000000000</v>
          </cell>
          <cell r="M1180">
            <v>1901</v>
          </cell>
        </row>
        <row r="1181">
          <cell r="K1181">
            <v>0</v>
          </cell>
          <cell r="L1181">
            <v>1004090584</v>
          </cell>
          <cell r="M1181">
            <v>20</v>
          </cell>
        </row>
        <row r="1182">
          <cell r="K1182">
            <v>0</v>
          </cell>
          <cell r="L1182">
            <v>232067372</v>
          </cell>
          <cell r="M1182">
            <v>121</v>
          </cell>
        </row>
        <row r="1183">
          <cell r="K1183">
            <v>0</v>
          </cell>
          <cell r="L1183">
            <v>127540902806</v>
          </cell>
          <cell r="M1183" t="str">
            <v>كد را وارد كنيد</v>
          </cell>
        </row>
        <row r="1184">
          <cell r="K1184">
            <v>0</v>
          </cell>
          <cell r="L1184">
            <v>137328287014</v>
          </cell>
          <cell r="M1184">
            <v>2100</v>
          </cell>
        </row>
        <row r="1185">
          <cell r="K1185">
            <v>0</v>
          </cell>
          <cell r="L1185">
            <v>4635191400</v>
          </cell>
          <cell r="M1185">
            <v>2102</v>
          </cell>
        </row>
        <row r="1186">
          <cell r="K1186">
            <v>0</v>
          </cell>
          <cell r="L1186">
            <v>646436000</v>
          </cell>
          <cell r="M1186">
            <v>2101</v>
          </cell>
        </row>
        <row r="1187">
          <cell r="K1187">
            <v>0</v>
          </cell>
          <cell r="L1187">
            <v>385587200</v>
          </cell>
          <cell r="M1187">
            <v>2103</v>
          </cell>
        </row>
        <row r="1188">
          <cell r="K1188">
            <v>0</v>
          </cell>
          <cell r="L1188">
            <v>192758802</v>
          </cell>
          <cell r="M1188">
            <v>2130</v>
          </cell>
        </row>
        <row r="1189">
          <cell r="K1189">
            <v>0</v>
          </cell>
          <cell r="L1189">
            <v>93600000</v>
          </cell>
          <cell r="M1189">
            <v>2104</v>
          </cell>
        </row>
        <row r="1190">
          <cell r="K1190">
            <v>0</v>
          </cell>
          <cell r="L1190">
            <v>3000000</v>
          </cell>
          <cell r="M1190">
            <v>2106</v>
          </cell>
        </row>
        <row r="1191">
          <cell r="K1191">
            <v>0</v>
          </cell>
          <cell r="L1191">
            <v>2950699068</v>
          </cell>
          <cell r="M1191">
            <v>2109</v>
          </cell>
        </row>
        <row r="1192">
          <cell r="K1192">
            <v>0</v>
          </cell>
          <cell r="L1192">
            <v>58935780</v>
          </cell>
          <cell r="M1192">
            <v>2131</v>
          </cell>
        </row>
        <row r="1193">
          <cell r="K1193">
            <v>0</v>
          </cell>
          <cell r="L1193">
            <v>54581540</v>
          </cell>
          <cell r="M1193">
            <v>2132</v>
          </cell>
        </row>
        <row r="1194">
          <cell r="K1194">
            <v>0</v>
          </cell>
          <cell r="L1194">
            <v>6042840</v>
          </cell>
          <cell r="M1194">
            <v>2139</v>
          </cell>
        </row>
        <row r="1195">
          <cell r="K1195">
            <v>0</v>
          </cell>
          <cell r="L1195">
            <v>2711800</v>
          </cell>
          <cell r="M1195">
            <v>2139</v>
          </cell>
        </row>
        <row r="1196">
          <cell r="K1196">
            <v>0</v>
          </cell>
          <cell r="L1196">
            <v>1105000</v>
          </cell>
          <cell r="M1196">
            <v>2139</v>
          </cell>
        </row>
        <row r="1197">
          <cell r="K1197">
            <v>0</v>
          </cell>
          <cell r="L1197">
            <v>468000</v>
          </cell>
          <cell r="M1197">
            <v>2139</v>
          </cell>
        </row>
        <row r="1198">
          <cell r="K1198">
            <v>93600000</v>
          </cell>
          <cell r="L1198">
            <v>0</v>
          </cell>
          <cell r="M1198">
            <v>2104</v>
          </cell>
        </row>
        <row r="1199">
          <cell r="K1199">
            <v>46155000</v>
          </cell>
          <cell r="L1199">
            <v>0</v>
          </cell>
          <cell r="M1199">
            <v>2162</v>
          </cell>
        </row>
        <row r="1200">
          <cell r="K1200">
            <v>5792000</v>
          </cell>
          <cell r="L1200">
            <v>0</v>
          </cell>
          <cell r="M1200">
            <v>2160</v>
          </cell>
        </row>
        <row r="1201">
          <cell r="K1201">
            <v>3000000</v>
          </cell>
          <cell r="L1201">
            <v>0</v>
          </cell>
          <cell r="M1201">
            <v>2106</v>
          </cell>
        </row>
        <row r="1202">
          <cell r="K1202">
            <v>49188700</v>
          </cell>
          <cell r="L1202">
            <v>0</v>
          </cell>
          <cell r="M1202">
            <v>2169</v>
          </cell>
        </row>
        <row r="1203">
          <cell r="K1203">
            <v>138555000</v>
          </cell>
          <cell r="L1203">
            <v>0</v>
          </cell>
          <cell r="M1203">
            <v>2168</v>
          </cell>
        </row>
        <row r="1204">
          <cell r="K1204">
            <v>1282060</v>
          </cell>
          <cell r="L1204">
            <v>0</v>
          </cell>
          <cell r="M1204">
            <v>2169</v>
          </cell>
        </row>
        <row r="1205">
          <cell r="K1205">
            <v>83698101</v>
          </cell>
          <cell r="L1205">
            <v>0</v>
          </cell>
          <cell r="M1205">
            <v>2550</v>
          </cell>
        </row>
        <row r="1206">
          <cell r="K1206">
            <v>405867940</v>
          </cell>
          <cell r="L1206">
            <v>0</v>
          </cell>
          <cell r="M1206">
            <v>2705</v>
          </cell>
        </row>
        <row r="1207">
          <cell r="K1207">
            <v>0</v>
          </cell>
          <cell r="L1207">
            <v>386511584</v>
          </cell>
          <cell r="M1207">
            <v>2701</v>
          </cell>
        </row>
        <row r="1208">
          <cell r="K1208">
            <v>2700048287</v>
          </cell>
          <cell r="L1208">
            <v>0</v>
          </cell>
          <cell r="M1208">
            <v>2240</v>
          </cell>
        </row>
        <row r="1209">
          <cell r="K1209">
            <v>1915284800</v>
          </cell>
          <cell r="L1209">
            <v>0</v>
          </cell>
          <cell r="M1209">
            <v>2200</v>
          </cell>
        </row>
        <row r="1210">
          <cell r="K1210">
            <v>899892444</v>
          </cell>
          <cell r="L1210">
            <v>0</v>
          </cell>
          <cell r="M1210">
            <v>2300</v>
          </cell>
        </row>
        <row r="1211">
          <cell r="K1211">
            <v>833036006</v>
          </cell>
          <cell r="L1211">
            <v>0</v>
          </cell>
          <cell r="M1211">
            <v>2400</v>
          </cell>
        </row>
        <row r="1212">
          <cell r="K1212">
            <v>725753322</v>
          </cell>
          <cell r="L1212">
            <v>0</v>
          </cell>
          <cell r="M1212">
            <v>2240</v>
          </cell>
        </row>
        <row r="1213">
          <cell r="K1213">
            <v>660403754</v>
          </cell>
          <cell r="L1213">
            <v>0</v>
          </cell>
          <cell r="M1213">
            <v>2300</v>
          </cell>
        </row>
        <row r="1214">
          <cell r="K1214">
            <v>610965234</v>
          </cell>
          <cell r="L1214">
            <v>0</v>
          </cell>
          <cell r="M1214">
            <v>2261</v>
          </cell>
        </row>
        <row r="1215">
          <cell r="K1215">
            <v>524679613</v>
          </cell>
          <cell r="L1215">
            <v>0</v>
          </cell>
          <cell r="M1215">
            <v>2400</v>
          </cell>
        </row>
        <row r="1216">
          <cell r="K1216">
            <v>488116268</v>
          </cell>
          <cell r="L1216">
            <v>0</v>
          </cell>
          <cell r="M1216">
            <v>2400</v>
          </cell>
        </row>
        <row r="1217">
          <cell r="K1217">
            <v>410093606</v>
          </cell>
          <cell r="L1217">
            <v>0</v>
          </cell>
          <cell r="M1217">
            <v>2240</v>
          </cell>
        </row>
        <row r="1218">
          <cell r="K1218">
            <v>379190507</v>
          </cell>
          <cell r="L1218">
            <v>0</v>
          </cell>
          <cell r="M1218">
            <v>2240</v>
          </cell>
        </row>
        <row r="1219">
          <cell r="K1219">
            <v>338715039</v>
          </cell>
          <cell r="L1219">
            <v>0</v>
          </cell>
          <cell r="M1219">
            <v>2300</v>
          </cell>
        </row>
        <row r="1220">
          <cell r="K1220">
            <v>334736019</v>
          </cell>
          <cell r="L1220">
            <v>0</v>
          </cell>
          <cell r="M1220">
            <v>2500</v>
          </cell>
        </row>
        <row r="1221">
          <cell r="K1221">
            <v>323985423</v>
          </cell>
          <cell r="L1221">
            <v>0</v>
          </cell>
          <cell r="M1221">
            <v>2300</v>
          </cell>
        </row>
        <row r="1222">
          <cell r="K1222">
            <v>253460186</v>
          </cell>
          <cell r="L1222">
            <v>0</v>
          </cell>
          <cell r="M1222">
            <v>2240</v>
          </cell>
        </row>
        <row r="1223">
          <cell r="K1223">
            <v>232106799</v>
          </cell>
          <cell r="L1223">
            <v>0</v>
          </cell>
          <cell r="M1223">
            <v>2400</v>
          </cell>
        </row>
        <row r="1224">
          <cell r="K1224">
            <v>193596993</v>
          </cell>
          <cell r="L1224">
            <v>0</v>
          </cell>
          <cell r="M1224">
            <v>2261</v>
          </cell>
        </row>
        <row r="1225">
          <cell r="K1225">
            <v>150687597</v>
          </cell>
          <cell r="L1225">
            <v>0</v>
          </cell>
          <cell r="M1225">
            <v>2261</v>
          </cell>
        </row>
        <row r="1226">
          <cell r="K1226">
            <v>140315296</v>
          </cell>
          <cell r="L1226">
            <v>0</v>
          </cell>
          <cell r="M1226">
            <v>2300</v>
          </cell>
        </row>
        <row r="1227">
          <cell r="K1227">
            <v>125623754</v>
          </cell>
          <cell r="L1227">
            <v>0</v>
          </cell>
          <cell r="M1227">
            <v>2221</v>
          </cell>
        </row>
        <row r="1228">
          <cell r="K1228">
            <v>121883762</v>
          </cell>
          <cell r="L1228">
            <v>0</v>
          </cell>
          <cell r="M1228">
            <v>2261</v>
          </cell>
        </row>
        <row r="1229">
          <cell r="K1229">
            <v>75628757</v>
          </cell>
          <cell r="L1229">
            <v>0</v>
          </cell>
          <cell r="M1229">
            <v>2240</v>
          </cell>
        </row>
        <row r="1230">
          <cell r="K1230">
            <v>61203252</v>
          </cell>
          <cell r="L1230">
            <v>0</v>
          </cell>
          <cell r="M1230">
            <v>2240</v>
          </cell>
        </row>
        <row r="1231">
          <cell r="K1231">
            <v>738228736</v>
          </cell>
          <cell r="L1231">
            <v>0</v>
          </cell>
          <cell r="M1231">
            <v>2240</v>
          </cell>
        </row>
        <row r="1232">
          <cell r="K1232">
            <v>484254383</v>
          </cell>
          <cell r="L1232">
            <v>0</v>
          </cell>
          <cell r="M1232">
            <v>2300</v>
          </cell>
        </row>
        <row r="1233">
          <cell r="K1233">
            <v>348545181</v>
          </cell>
          <cell r="L1233">
            <v>0</v>
          </cell>
          <cell r="M1233">
            <v>2300</v>
          </cell>
        </row>
        <row r="1234">
          <cell r="K1234">
            <v>336882560</v>
          </cell>
          <cell r="L1234">
            <v>0</v>
          </cell>
          <cell r="M1234">
            <v>2400</v>
          </cell>
        </row>
        <row r="1235">
          <cell r="K1235">
            <v>293366654</v>
          </cell>
          <cell r="L1235">
            <v>0</v>
          </cell>
          <cell r="M1235">
            <v>2400</v>
          </cell>
        </row>
        <row r="1236">
          <cell r="K1236">
            <v>288471831</v>
          </cell>
          <cell r="L1236">
            <v>0</v>
          </cell>
          <cell r="M1236">
            <v>2300</v>
          </cell>
        </row>
        <row r="1237">
          <cell r="K1237">
            <v>268251120</v>
          </cell>
          <cell r="L1237">
            <v>0</v>
          </cell>
          <cell r="M1237">
            <v>2261</v>
          </cell>
        </row>
        <row r="1238">
          <cell r="K1238">
            <v>252925441</v>
          </cell>
          <cell r="L1238">
            <v>0</v>
          </cell>
          <cell r="M1238">
            <v>2200</v>
          </cell>
        </row>
        <row r="1239">
          <cell r="K1239">
            <v>245015159</v>
          </cell>
          <cell r="L1239">
            <v>0</v>
          </cell>
          <cell r="M1239">
            <v>2240</v>
          </cell>
        </row>
        <row r="1240">
          <cell r="K1240">
            <v>243594726</v>
          </cell>
          <cell r="L1240">
            <v>0</v>
          </cell>
          <cell r="M1240">
            <v>2400</v>
          </cell>
        </row>
        <row r="1241">
          <cell r="K1241">
            <v>183927259</v>
          </cell>
          <cell r="L1241">
            <v>0</v>
          </cell>
          <cell r="M1241">
            <v>2240</v>
          </cell>
        </row>
        <row r="1242">
          <cell r="K1242">
            <v>173480607</v>
          </cell>
          <cell r="L1242">
            <v>0</v>
          </cell>
          <cell r="M1242">
            <v>2240</v>
          </cell>
        </row>
        <row r="1243">
          <cell r="K1243">
            <v>166121893</v>
          </cell>
          <cell r="L1243">
            <v>0</v>
          </cell>
          <cell r="M1243">
            <v>2300</v>
          </cell>
        </row>
        <row r="1244">
          <cell r="K1244">
            <v>150040406</v>
          </cell>
          <cell r="L1244">
            <v>0</v>
          </cell>
          <cell r="M1244">
            <v>2500</v>
          </cell>
        </row>
        <row r="1245">
          <cell r="K1245">
            <v>83286539</v>
          </cell>
          <cell r="L1245">
            <v>0</v>
          </cell>
          <cell r="M1245">
            <v>2261</v>
          </cell>
        </row>
        <row r="1246">
          <cell r="K1246">
            <v>82610355</v>
          </cell>
          <cell r="L1246">
            <v>0</v>
          </cell>
          <cell r="M1246">
            <v>2240</v>
          </cell>
        </row>
        <row r="1247">
          <cell r="K1247">
            <v>80255112</v>
          </cell>
          <cell r="L1247">
            <v>0</v>
          </cell>
          <cell r="M1247">
            <v>2261</v>
          </cell>
        </row>
        <row r="1248">
          <cell r="K1248">
            <v>75203972</v>
          </cell>
          <cell r="L1248">
            <v>0</v>
          </cell>
          <cell r="M1248">
            <v>2221</v>
          </cell>
        </row>
        <row r="1249">
          <cell r="K1249">
            <v>42748524</v>
          </cell>
          <cell r="L1249">
            <v>0</v>
          </cell>
          <cell r="M1249">
            <v>2300</v>
          </cell>
        </row>
        <row r="1250">
          <cell r="K1250">
            <v>41186973</v>
          </cell>
          <cell r="L1250">
            <v>0</v>
          </cell>
          <cell r="M1250">
            <v>2261</v>
          </cell>
        </row>
        <row r="1251">
          <cell r="K1251">
            <v>33800998</v>
          </cell>
          <cell r="L1251">
            <v>0</v>
          </cell>
          <cell r="M1251">
            <v>2240</v>
          </cell>
        </row>
        <row r="1252">
          <cell r="K1252">
            <v>30261759</v>
          </cell>
          <cell r="L1252">
            <v>0</v>
          </cell>
          <cell r="M1252">
            <v>2400</v>
          </cell>
        </row>
        <row r="1253">
          <cell r="K1253">
            <v>20035435</v>
          </cell>
          <cell r="L1253">
            <v>0</v>
          </cell>
          <cell r="M1253">
            <v>2240</v>
          </cell>
        </row>
        <row r="1254">
          <cell r="K1254">
            <v>304384772</v>
          </cell>
          <cell r="L1254">
            <v>0</v>
          </cell>
          <cell r="M1254">
            <v>2240</v>
          </cell>
        </row>
        <row r="1255">
          <cell r="K1255">
            <v>4217455</v>
          </cell>
          <cell r="L1255">
            <v>0</v>
          </cell>
          <cell r="M1255">
            <v>2200</v>
          </cell>
        </row>
        <row r="1256">
          <cell r="K1256">
            <v>3511952</v>
          </cell>
          <cell r="L1256">
            <v>0</v>
          </cell>
          <cell r="M1256">
            <v>2261</v>
          </cell>
        </row>
        <row r="1257">
          <cell r="K1257">
            <v>81958</v>
          </cell>
          <cell r="L1257">
            <v>0</v>
          </cell>
          <cell r="M1257">
            <v>2300</v>
          </cell>
        </row>
        <row r="1258">
          <cell r="K1258">
            <v>17694</v>
          </cell>
          <cell r="L1258">
            <v>0</v>
          </cell>
          <cell r="M1258">
            <v>2300</v>
          </cell>
        </row>
        <row r="1259">
          <cell r="K1259">
            <v>152615543</v>
          </cell>
          <cell r="L1259">
            <v>0</v>
          </cell>
          <cell r="M1259">
            <v>2240</v>
          </cell>
        </row>
        <row r="1260">
          <cell r="K1260">
            <v>88267170</v>
          </cell>
          <cell r="L1260">
            <v>0</v>
          </cell>
          <cell r="M1260">
            <v>2200</v>
          </cell>
        </row>
        <row r="1261">
          <cell r="K1261">
            <v>70962386</v>
          </cell>
          <cell r="L1261">
            <v>0</v>
          </cell>
          <cell r="M1261">
            <v>2300</v>
          </cell>
        </row>
        <row r="1262">
          <cell r="K1262">
            <v>51659253</v>
          </cell>
          <cell r="L1262">
            <v>0</v>
          </cell>
          <cell r="M1262">
            <v>2400</v>
          </cell>
        </row>
        <row r="1263">
          <cell r="K1263">
            <v>45074940</v>
          </cell>
          <cell r="L1263">
            <v>0</v>
          </cell>
          <cell r="M1263">
            <v>2261</v>
          </cell>
        </row>
        <row r="1264">
          <cell r="K1264">
            <v>43522530</v>
          </cell>
          <cell r="L1264">
            <v>0</v>
          </cell>
          <cell r="M1264">
            <v>2300</v>
          </cell>
        </row>
        <row r="1265">
          <cell r="K1265">
            <v>37330139</v>
          </cell>
          <cell r="L1265">
            <v>0</v>
          </cell>
          <cell r="M1265">
            <v>2240</v>
          </cell>
        </row>
        <row r="1266">
          <cell r="K1266">
            <v>36277950</v>
          </cell>
          <cell r="L1266">
            <v>0</v>
          </cell>
          <cell r="M1266">
            <v>2240</v>
          </cell>
        </row>
        <row r="1267">
          <cell r="K1267">
            <v>21832830</v>
          </cell>
          <cell r="L1267">
            <v>0</v>
          </cell>
          <cell r="M1267">
            <v>2300</v>
          </cell>
        </row>
        <row r="1268">
          <cell r="K1268">
            <v>21501250</v>
          </cell>
          <cell r="L1268">
            <v>0</v>
          </cell>
          <cell r="M1268">
            <v>2400</v>
          </cell>
        </row>
        <row r="1269">
          <cell r="K1269">
            <v>20985060</v>
          </cell>
          <cell r="L1269">
            <v>0</v>
          </cell>
          <cell r="M1269">
            <v>2300</v>
          </cell>
        </row>
        <row r="1270">
          <cell r="K1270">
            <v>20093250</v>
          </cell>
          <cell r="L1270">
            <v>0</v>
          </cell>
          <cell r="M1270">
            <v>2400</v>
          </cell>
        </row>
        <row r="1271">
          <cell r="K1271">
            <v>19475840</v>
          </cell>
          <cell r="L1271">
            <v>0</v>
          </cell>
          <cell r="M1271">
            <v>2400</v>
          </cell>
        </row>
        <row r="1272">
          <cell r="K1272">
            <v>18287610</v>
          </cell>
          <cell r="L1272">
            <v>0</v>
          </cell>
          <cell r="M1272">
            <v>2261</v>
          </cell>
        </row>
        <row r="1273">
          <cell r="K1273">
            <v>15931470</v>
          </cell>
          <cell r="L1273">
            <v>0</v>
          </cell>
          <cell r="M1273">
            <v>2500</v>
          </cell>
        </row>
        <row r="1274">
          <cell r="K1274">
            <v>15270870</v>
          </cell>
          <cell r="L1274">
            <v>0</v>
          </cell>
          <cell r="M1274">
            <v>2240</v>
          </cell>
        </row>
        <row r="1275">
          <cell r="K1275">
            <v>14555220</v>
          </cell>
          <cell r="L1275">
            <v>0</v>
          </cell>
          <cell r="M1275">
            <v>2221</v>
          </cell>
        </row>
        <row r="1276">
          <cell r="K1276">
            <v>13938660</v>
          </cell>
          <cell r="L1276">
            <v>0</v>
          </cell>
          <cell r="M1276">
            <v>2261</v>
          </cell>
        </row>
        <row r="1277">
          <cell r="K1277">
            <v>11248183</v>
          </cell>
          <cell r="L1277">
            <v>0</v>
          </cell>
          <cell r="M1277">
            <v>2240</v>
          </cell>
        </row>
        <row r="1278">
          <cell r="K1278">
            <v>4018650</v>
          </cell>
          <cell r="L1278">
            <v>0</v>
          </cell>
          <cell r="M1278">
            <v>2240</v>
          </cell>
        </row>
        <row r="1279">
          <cell r="K1279">
            <v>4018650</v>
          </cell>
          <cell r="L1279">
            <v>0</v>
          </cell>
          <cell r="M1279">
            <v>2261</v>
          </cell>
        </row>
        <row r="1280">
          <cell r="K1280">
            <v>875348625</v>
          </cell>
          <cell r="L1280">
            <v>0</v>
          </cell>
          <cell r="M1280">
            <v>2241</v>
          </cell>
        </row>
        <row r="1281">
          <cell r="K1281">
            <v>606916010</v>
          </cell>
          <cell r="L1281">
            <v>0</v>
          </cell>
          <cell r="M1281">
            <v>2201</v>
          </cell>
        </row>
        <row r="1282">
          <cell r="K1282">
            <v>342032893</v>
          </cell>
          <cell r="L1282">
            <v>0</v>
          </cell>
          <cell r="M1282">
            <v>2401</v>
          </cell>
        </row>
        <row r="1283">
          <cell r="K1283">
            <v>309098661</v>
          </cell>
          <cell r="L1283">
            <v>0</v>
          </cell>
          <cell r="M1283">
            <v>2301</v>
          </cell>
        </row>
        <row r="1284">
          <cell r="K1284">
            <v>301783707</v>
          </cell>
          <cell r="L1284">
            <v>0</v>
          </cell>
          <cell r="M1284">
            <v>2301</v>
          </cell>
        </row>
        <row r="1285">
          <cell r="K1285">
            <v>296956099</v>
          </cell>
          <cell r="L1285">
            <v>0</v>
          </cell>
          <cell r="M1285">
            <v>2301</v>
          </cell>
        </row>
        <row r="1286">
          <cell r="K1286">
            <v>229374330</v>
          </cell>
          <cell r="L1286">
            <v>0</v>
          </cell>
          <cell r="M1286">
            <v>2241</v>
          </cell>
        </row>
        <row r="1287">
          <cell r="K1287">
            <v>213904816</v>
          </cell>
          <cell r="L1287">
            <v>0</v>
          </cell>
          <cell r="M1287">
            <v>2266</v>
          </cell>
        </row>
        <row r="1288">
          <cell r="K1288">
            <v>162957008</v>
          </cell>
          <cell r="L1288">
            <v>0</v>
          </cell>
          <cell r="M1288">
            <v>2301</v>
          </cell>
        </row>
        <row r="1289">
          <cell r="K1289">
            <v>140069461</v>
          </cell>
          <cell r="L1289">
            <v>0</v>
          </cell>
          <cell r="M1289">
            <v>2241</v>
          </cell>
        </row>
        <row r="1290">
          <cell r="K1290">
            <v>138118437</v>
          </cell>
          <cell r="L1290">
            <v>0</v>
          </cell>
          <cell r="M1290">
            <v>2401</v>
          </cell>
        </row>
        <row r="1291">
          <cell r="K1291">
            <v>136331363</v>
          </cell>
          <cell r="L1291">
            <v>0</v>
          </cell>
          <cell r="M1291">
            <v>2241</v>
          </cell>
        </row>
        <row r="1292">
          <cell r="K1292">
            <v>105886974</v>
          </cell>
          <cell r="L1292">
            <v>0</v>
          </cell>
          <cell r="M1292">
            <v>2266</v>
          </cell>
        </row>
        <row r="1293">
          <cell r="K1293">
            <v>100856296</v>
          </cell>
          <cell r="L1293">
            <v>0</v>
          </cell>
          <cell r="M1293">
            <v>2226</v>
          </cell>
        </row>
        <row r="1294">
          <cell r="K1294">
            <v>82283543</v>
          </cell>
          <cell r="L1294">
            <v>0</v>
          </cell>
          <cell r="M1294">
            <v>2241</v>
          </cell>
        </row>
        <row r="1295">
          <cell r="K1295">
            <v>80290492</v>
          </cell>
          <cell r="L1295">
            <v>0</v>
          </cell>
          <cell r="M1295">
            <v>2501</v>
          </cell>
        </row>
        <row r="1296">
          <cell r="K1296">
            <v>72152865</v>
          </cell>
          <cell r="L1296">
            <v>0</v>
          </cell>
          <cell r="M1296">
            <v>2401</v>
          </cell>
        </row>
        <row r="1297">
          <cell r="K1297">
            <v>64886870</v>
          </cell>
          <cell r="L1297">
            <v>0</v>
          </cell>
          <cell r="M1297">
            <v>2266</v>
          </cell>
        </row>
        <row r="1298">
          <cell r="K1298">
            <v>53177763</v>
          </cell>
          <cell r="L1298">
            <v>0</v>
          </cell>
          <cell r="M1298">
            <v>2401</v>
          </cell>
        </row>
        <row r="1299">
          <cell r="K1299">
            <v>44739857</v>
          </cell>
          <cell r="L1299">
            <v>0</v>
          </cell>
          <cell r="M1299">
            <v>2266</v>
          </cell>
        </row>
        <row r="1300">
          <cell r="K1300">
            <v>43133544</v>
          </cell>
          <cell r="L1300">
            <v>0</v>
          </cell>
          <cell r="M1300">
            <v>2266</v>
          </cell>
        </row>
        <row r="1301">
          <cell r="K1301">
            <v>42972449</v>
          </cell>
          <cell r="L1301">
            <v>0</v>
          </cell>
          <cell r="M1301">
            <v>2301</v>
          </cell>
        </row>
        <row r="1302">
          <cell r="K1302">
            <v>25672970</v>
          </cell>
          <cell r="L1302">
            <v>0</v>
          </cell>
          <cell r="M1302">
            <v>2241</v>
          </cell>
        </row>
        <row r="1303">
          <cell r="K1303">
            <v>20067647</v>
          </cell>
          <cell r="L1303">
            <v>0</v>
          </cell>
          <cell r="M1303">
            <v>2241</v>
          </cell>
        </row>
        <row r="1304">
          <cell r="K1304">
            <v>956236872</v>
          </cell>
          <cell r="L1304">
            <v>0</v>
          </cell>
          <cell r="M1304">
            <v>2240</v>
          </cell>
        </row>
        <row r="1305">
          <cell r="K1305">
            <v>591960185</v>
          </cell>
          <cell r="L1305">
            <v>0</v>
          </cell>
          <cell r="M1305">
            <v>2200</v>
          </cell>
        </row>
        <row r="1306">
          <cell r="K1306">
            <v>120304813</v>
          </cell>
          <cell r="L1306">
            <v>0</v>
          </cell>
          <cell r="M1306">
            <v>2300</v>
          </cell>
        </row>
        <row r="1307">
          <cell r="K1307">
            <v>113994289</v>
          </cell>
          <cell r="L1307">
            <v>0</v>
          </cell>
          <cell r="M1307">
            <v>2240</v>
          </cell>
        </row>
        <row r="1308">
          <cell r="K1308">
            <v>32188372</v>
          </cell>
          <cell r="L1308">
            <v>0</v>
          </cell>
          <cell r="M1308">
            <v>2261</v>
          </cell>
        </row>
        <row r="1309">
          <cell r="K1309">
            <v>13386334</v>
          </cell>
          <cell r="L1309">
            <v>0</v>
          </cell>
          <cell r="M1309">
            <v>2221</v>
          </cell>
        </row>
        <row r="1310">
          <cell r="K1310">
            <v>1175145</v>
          </cell>
          <cell r="L1310">
            <v>0</v>
          </cell>
          <cell r="M1310">
            <v>2300</v>
          </cell>
        </row>
        <row r="1311">
          <cell r="K1311">
            <v>464998</v>
          </cell>
          <cell r="L1311">
            <v>0</v>
          </cell>
          <cell r="M1311">
            <v>2400</v>
          </cell>
        </row>
        <row r="1312">
          <cell r="K1312">
            <v>67582748</v>
          </cell>
          <cell r="L1312">
            <v>0</v>
          </cell>
          <cell r="M1312">
            <v>2241</v>
          </cell>
        </row>
        <row r="1313">
          <cell r="K1313">
            <v>46475556</v>
          </cell>
          <cell r="L1313">
            <v>0</v>
          </cell>
          <cell r="M1313">
            <v>2201</v>
          </cell>
        </row>
        <row r="1314">
          <cell r="K1314">
            <v>25785638</v>
          </cell>
          <cell r="L1314">
            <v>0</v>
          </cell>
          <cell r="M1314">
            <v>2301</v>
          </cell>
        </row>
        <row r="1315">
          <cell r="K1315">
            <v>20376544</v>
          </cell>
          <cell r="L1315">
            <v>0</v>
          </cell>
          <cell r="M1315">
            <v>2241</v>
          </cell>
        </row>
        <row r="1316">
          <cell r="K1316">
            <v>18828906</v>
          </cell>
          <cell r="L1316">
            <v>0</v>
          </cell>
          <cell r="M1316">
            <v>2401</v>
          </cell>
        </row>
        <row r="1317">
          <cell r="K1317">
            <v>15013168</v>
          </cell>
          <cell r="L1317">
            <v>0</v>
          </cell>
          <cell r="M1317">
            <v>2301</v>
          </cell>
        </row>
        <row r="1318">
          <cell r="K1318">
            <v>14044154</v>
          </cell>
          <cell r="L1318">
            <v>0</v>
          </cell>
          <cell r="M1318">
            <v>2266</v>
          </cell>
        </row>
        <row r="1319">
          <cell r="K1319">
            <v>11714790</v>
          </cell>
          <cell r="L1319">
            <v>0</v>
          </cell>
          <cell r="M1319">
            <v>2241</v>
          </cell>
        </row>
        <row r="1320">
          <cell r="K1320">
            <v>9754244</v>
          </cell>
          <cell r="L1320">
            <v>0</v>
          </cell>
          <cell r="M1320">
            <v>2401</v>
          </cell>
        </row>
        <row r="1321">
          <cell r="K1321">
            <v>8044492</v>
          </cell>
          <cell r="L1321">
            <v>0</v>
          </cell>
          <cell r="M1321">
            <v>2301</v>
          </cell>
        </row>
        <row r="1322">
          <cell r="K1322">
            <v>7836584</v>
          </cell>
          <cell r="L1322">
            <v>0</v>
          </cell>
          <cell r="M1322">
            <v>2301</v>
          </cell>
        </row>
        <row r="1323">
          <cell r="K1323">
            <v>6809244</v>
          </cell>
          <cell r="L1323">
            <v>0</v>
          </cell>
          <cell r="M1323">
            <v>2501</v>
          </cell>
        </row>
        <row r="1324">
          <cell r="K1324">
            <v>5683300</v>
          </cell>
          <cell r="L1324">
            <v>0</v>
          </cell>
          <cell r="M1324">
            <v>2241</v>
          </cell>
        </row>
        <row r="1325">
          <cell r="K1325">
            <v>5292812</v>
          </cell>
          <cell r="L1325">
            <v>0</v>
          </cell>
          <cell r="M1325">
            <v>2266</v>
          </cell>
        </row>
        <row r="1326">
          <cell r="K1326">
            <v>5156844</v>
          </cell>
          <cell r="L1326">
            <v>0</v>
          </cell>
          <cell r="M1326">
            <v>2241</v>
          </cell>
        </row>
        <row r="1327">
          <cell r="K1327">
            <v>5149160</v>
          </cell>
          <cell r="L1327">
            <v>0</v>
          </cell>
          <cell r="M1327">
            <v>2401</v>
          </cell>
        </row>
        <row r="1328">
          <cell r="K1328">
            <v>4137164</v>
          </cell>
          <cell r="L1328">
            <v>0</v>
          </cell>
          <cell r="M1328">
            <v>2266</v>
          </cell>
        </row>
        <row r="1329">
          <cell r="K1329">
            <v>3913588</v>
          </cell>
          <cell r="L1329">
            <v>0</v>
          </cell>
          <cell r="M1329">
            <v>2226</v>
          </cell>
        </row>
        <row r="1330">
          <cell r="K1330">
            <v>2254012</v>
          </cell>
          <cell r="L1330">
            <v>0</v>
          </cell>
          <cell r="M1330">
            <v>2401</v>
          </cell>
        </row>
        <row r="1331">
          <cell r="K1331">
            <v>1643748</v>
          </cell>
          <cell r="L1331">
            <v>0</v>
          </cell>
          <cell r="M1331">
            <v>2301</v>
          </cell>
        </row>
        <row r="1332">
          <cell r="K1332">
            <v>1553748</v>
          </cell>
          <cell r="L1332">
            <v>0</v>
          </cell>
          <cell r="M1332">
            <v>2241</v>
          </cell>
        </row>
        <row r="1333">
          <cell r="K1333">
            <v>1351260</v>
          </cell>
          <cell r="L1333">
            <v>0</v>
          </cell>
          <cell r="M1333">
            <v>2266</v>
          </cell>
        </row>
        <row r="1334">
          <cell r="K1334">
            <v>651536</v>
          </cell>
          <cell r="L1334">
            <v>0</v>
          </cell>
          <cell r="M1334">
            <v>2241</v>
          </cell>
        </row>
        <row r="1335">
          <cell r="K1335">
            <v>52089579</v>
          </cell>
          <cell r="L1335">
            <v>0</v>
          </cell>
          <cell r="M1335">
            <v>2300</v>
          </cell>
        </row>
        <row r="1336">
          <cell r="K1336">
            <v>50192469</v>
          </cell>
          <cell r="L1336">
            <v>0</v>
          </cell>
          <cell r="M1336">
            <v>2300</v>
          </cell>
        </row>
        <row r="1337">
          <cell r="K1337">
            <v>5455298</v>
          </cell>
          <cell r="L1337">
            <v>0</v>
          </cell>
          <cell r="M1337">
            <v>2400</v>
          </cell>
        </row>
        <row r="1338">
          <cell r="K1338">
            <v>1342414</v>
          </cell>
          <cell r="L1338">
            <v>0</v>
          </cell>
          <cell r="M1338">
            <v>2240</v>
          </cell>
        </row>
        <row r="1339">
          <cell r="K1339">
            <v>632999</v>
          </cell>
          <cell r="L1339">
            <v>0</v>
          </cell>
          <cell r="M1339">
            <v>2240</v>
          </cell>
        </row>
        <row r="1340">
          <cell r="K1340">
            <v>585927</v>
          </cell>
          <cell r="L1340">
            <v>0</v>
          </cell>
          <cell r="M1340">
            <v>2200</v>
          </cell>
        </row>
        <row r="1341">
          <cell r="K1341">
            <v>386338</v>
          </cell>
          <cell r="L1341">
            <v>0</v>
          </cell>
          <cell r="M1341">
            <v>2240</v>
          </cell>
        </row>
        <row r="1342">
          <cell r="K1342">
            <v>346891</v>
          </cell>
          <cell r="L1342">
            <v>0</v>
          </cell>
          <cell r="M1342">
            <v>2300</v>
          </cell>
        </row>
        <row r="1343">
          <cell r="K1343">
            <v>211293</v>
          </cell>
          <cell r="L1343">
            <v>0</v>
          </cell>
          <cell r="M1343">
            <v>2261</v>
          </cell>
        </row>
        <row r="1344">
          <cell r="K1344">
            <v>207326</v>
          </cell>
          <cell r="L1344">
            <v>0</v>
          </cell>
          <cell r="M1344">
            <v>2261</v>
          </cell>
        </row>
        <row r="1345">
          <cell r="K1345">
            <v>138541</v>
          </cell>
          <cell r="L1345">
            <v>0</v>
          </cell>
          <cell r="M1345">
            <v>2300</v>
          </cell>
        </row>
        <row r="1346">
          <cell r="K1346">
            <v>137684</v>
          </cell>
          <cell r="L1346">
            <v>0</v>
          </cell>
          <cell r="M1346">
            <v>2400</v>
          </cell>
        </row>
        <row r="1347">
          <cell r="K1347">
            <v>135242</v>
          </cell>
          <cell r="L1347">
            <v>0</v>
          </cell>
          <cell r="M1347">
            <v>2400</v>
          </cell>
        </row>
        <row r="1348">
          <cell r="K1348">
            <v>113504</v>
          </cell>
          <cell r="L1348">
            <v>0</v>
          </cell>
          <cell r="M1348">
            <v>2240</v>
          </cell>
        </row>
        <row r="1349">
          <cell r="K1349">
            <v>94161</v>
          </cell>
          <cell r="L1349">
            <v>0</v>
          </cell>
          <cell r="M1349">
            <v>2400</v>
          </cell>
        </row>
        <row r="1350">
          <cell r="K1350">
            <v>57259</v>
          </cell>
          <cell r="L1350">
            <v>0</v>
          </cell>
          <cell r="M1350">
            <v>2500</v>
          </cell>
        </row>
        <row r="1351">
          <cell r="K1351">
            <v>47277</v>
          </cell>
          <cell r="L1351">
            <v>0</v>
          </cell>
          <cell r="M1351">
            <v>2261</v>
          </cell>
        </row>
        <row r="1352">
          <cell r="K1352">
            <v>6815</v>
          </cell>
          <cell r="L1352">
            <v>0</v>
          </cell>
          <cell r="M1352">
            <v>2240</v>
          </cell>
        </row>
        <row r="1353">
          <cell r="K1353">
            <v>6098</v>
          </cell>
          <cell r="L1353">
            <v>0</v>
          </cell>
          <cell r="M1353">
            <v>2240</v>
          </cell>
        </row>
        <row r="1354">
          <cell r="K1354">
            <v>672</v>
          </cell>
          <cell r="L1354">
            <v>0</v>
          </cell>
          <cell r="M1354">
            <v>2240</v>
          </cell>
        </row>
        <row r="1355">
          <cell r="K1355">
            <v>64529482</v>
          </cell>
          <cell r="L1355">
            <v>0</v>
          </cell>
          <cell r="M1355">
            <v>2400</v>
          </cell>
        </row>
        <row r="1356">
          <cell r="K1356">
            <v>56593261</v>
          </cell>
          <cell r="L1356">
            <v>0</v>
          </cell>
          <cell r="M1356">
            <v>2240</v>
          </cell>
        </row>
        <row r="1357">
          <cell r="K1357">
            <v>41476607</v>
          </cell>
          <cell r="L1357">
            <v>0</v>
          </cell>
          <cell r="M1357">
            <v>2200</v>
          </cell>
        </row>
        <row r="1358">
          <cell r="K1358">
            <v>18816640</v>
          </cell>
          <cell r="L1358">
            <v>0</v>
          </cell>
          <cell r="M1358">
            <v>2300</v>
          </cell>
        </row>
        <row r="1359">
          <cell r="K1359">
            <v>14646647</v>
          </cell>
          <cell r="L1359">
            <v>0</v>
          </cell>
          <cell r="M1359">
            <v>2240</v>
          </cell>
        </row>
        <row r="1360">
          <cell r="K1360">
            <v>13999980</v>
          </cell>
          <cell r="L1360">
            <v>0</v>
          </cell>
          <cell r="M1360">
            <v>2400</v>
          </cell>
        </row>
        <row r="1361">
          <cell r="K1361">
            <v>13206832</v>
          </cell>
          <cell r="L1361">
            <v>0</v>
          </cell>
          <cell r="M1361">
            <v>2400</v>
          </cell>
        </row>
        <row r="1362">
          <cell r="K1362">
            <v>11959984</v>
          </cell>
          <cell r="L1362">
            <v>0</v>
          </cell>
          <cell r="M1362">
            <v>2300</v>
          </cell>
        </row>
        <row r="1363">
          <cell r="K1363">
            <v>8516655</v>
          </cell>
          <cell r="L1363">
            <v>0</v>
          </cell>
          <cell r="M1363">
            <v>2261</v>
          </cell>
        </row>
        <row r="1364">
          <cell r="K1364">
            <v>8223323</v>
          </cell>
          <cell r="L1364">
            <v>0</v>
          </cell>
          <cell r="M1364">
            <v>2240</v>
          </cell>
        </row>
        <row r="1365">
          <cell r="K1365">
            <v>7086659</v>
          </cell>
          <cell r="L1365">
            <v>0</v>
          </cell>
          <cell r="M1365">
            <v>2240</v>
          </cell>
        </row>
        <row r="1366">
          <cell r="K1366">
            <v>6329990</v>
          </cell>
          <cell r="L1366">
            <v>0</v>
          </cell>
          <cell r="M1366">
            <v>2300</v>
          </cell>
        </row>
        <row r="1367">
          <cell r="K1367">
            <v>5716658</v>
          </cell>
          <cell r="L1367">
            <v>0</v>
          </cell>
          <cell r="M1367">
            <v>2300</v>
          </cell>
        </row>
        <row r="1368">
          <cell r="K1368">
            <v>5096662</v>
          </cell>
          <cell r="L1368">
            <v>0</v>
          </cell>
          <cell r="M1368">
            <v>2500</v>
          </cell>
        </row>
        <row r="1369">
          <cell r="K1369">
            <v>4866660</v>
          </cell>
          <cell r="L1369">
            <v>0</v>
          </cell>
          <cell r="M1369">
            <v>2240</v>
          </cell>
        </row>
        <row r="1370">
          <cell r="K1370">
            <v>3649995</v>
          </cell>
          <cell r="L1370">
            <v>0</v>
          </cell>
          <cell r="M1370">
            <v>2400</v>
          </cell>
        </row>
        <row r="1371">
          <cell r="K1371">
            <v>3376663</v>
          </cell>
          <cell r="L1371">
            <v>0</v>
          </cell>
          <cell r="M1371">
            <v>2261</v>
          </cell>
        </row>
        <row r="1372">
          <cell r="K1372">
            <v>2433330</v>
          </cell>
          <cell r="L1372">
            <v>0</v>
          </cell>
          <cell r="M1372">
            <v>2300</v>
          </cell>
        </row>
        <row r="1373">
          <cell r="K1373">
            <v>2203331</v>
          </cell>
          <cell r="L1373">
            <v>0</v>
          </cell>
          <cell r="M1373">
            <v>2221</v>
          </cell>
        </row>
        <row r="1374">
          <cell r="K1374">
            <v>2109997</v>
          </cell>
          <cell r="L1374">
            <v>0</v>
          </cell>
          <cell r="M1374">
            <v>2261</v>
          </cell>
        </row>
        <row r="1375">
          <cell r="K1375">
            <v>1216665</v>
          </cell>
          <cell r="L1375">
            <v>0</v>
          </cell>
          <cell r="M1375">
            <v>2240</v>
          </cell>
        </row>
        <row r="1376">
          <cell r="K1376">
            <v>1216665</v>
          </cell>
          <cell r="L1376">
            <v>0</v>
          </cell>
          <cell r="M1376">
            <v>2261</v>
          </cell>
        </row>
        <row r="1377">
          <cell r="K1377">
            <v>1019999</v>
          </cell>
          <cell r="L1377">
            <v>0</v>
          </cell>
          <cell r="M1377">
            <v>2240</v>
          </cell>
        </row>
        <row r="1378">
          <cell r="K1378">
            <v>88256835</v>
          </cell>
          <cell r="L1378">
            <v>0</v>
          </cell>
          <cell r="M1378">
            <v>2240</v>
          </cell>
        </row>
        <row r="1379">
          <cell r="K1379">
            <v>58982869</v>
          </cell>
          <cell r="L1379">
            <v>0</v>
          </cell>
          <cell r="M1379">
            <v>2200</v>
          </cell>
        </row>
        <row r="1380">
          <cell r="K1380">
            <v>27641965</v>
          </cell>
          <cell r="L1380">
            <v>0</v>
          </cell>
          <cell r="M1380">
            <v>2300</v>
          </cell>
        </row>
        <row r="1381">
          <cell r="K1381">
            <v>22938764</v>
          </cell>
          <cell r="L1381">
            <v>0</v>
          </cell>
          <cell r="M1381">
            <v>2404</v>
          </cell>
        </row>
        <row r="1382">
          <cell r="K1382">
            <v>22109508</v>
          </cell>
          <cell r="L1382">
            <v>0</v>
          </cell>
          <cell r="M1382">
            <v>2240</v>
          </cell>
        </row>
        <row r="1383">
          <cell r="K1383">
            <v>21886476</v>
          </cell>
          <cell r="L1383">
            <v>0</v>
          </cell>
          <cell r="M1383">
            <v>2240</v>
          </cell>
        </row>
        <row r="1384">
          <cell r="K1384">
            <v>18422135</v>
          </cell>
          <cell r="L1384">
            <v>0</v>
          </cell>
          <cell r="M1384">
            <v>2300</v>
          </cell>
        </row>
        <row r="1385">
          <cell r="K1385">
            <v>13939330</v>
          </cell>
          <cell r="L1385">
            <v>0</v>
          </cell>
          <cell r="M1385">
            <v>2404</v>
          </cell>
        </row>
        <row r="1386">
          <cell r="K1386">
            <v>12896940</v>
          </cell>
          <cell r="L1386">
            <v>0</v>
          </cell>
          <cell r="M1386">
            <v>2268</v>
          </cell>
        </row>
        <row r="1387">
          <cell r="K1387">
            <v>11054520</v>
          </cell>
          <cell r="L1387">
            <v>0</v>
          </cell>
          <cell r="M1387">
            <v>2404</v>
          </cell>
        </row>
        <row r="1388">
          <cell r="K1388">
            <v>11038688</v>
          </cell>
          <cell r="L1388">
            <v>0</v>
          </cell>
          <cell r="M1388">
            <v>2300</v>
          </cell>
        </row>
        <row r="1389">
          <cell r="K1389">
            <v>9214565</v>
          </cell>
          <cell r="L1389">
            <v>0</v>
          </cell>
          <cell r="M1389">
            <v>2300</v>
          </cell>
        </row>
        <row r="1390">
          <cell r="K1390">
            <v>7369680</v>
          </cell>
          <cell r="L1390">
            <v>0</v>
          </cell>
          <cell r="M1390">
            <v>2240</v>
          </cell>
        </row>
        <row r="1391">
          <cell r="K1391">
            <v>5703000</v>
          </cell>
          <cell r="L1391">
            <v>0</v>
          </cell>
          <cell r="M1391">
            <v>2500</v>
          </cell>
        </row>
        <row r="1392">
          <cell r="K1392">
            <v>5527260</v>
          </cell>
          <cell r="L1392">
            <v>0</v>
          </cell>
          <cell r="M1392">
            <v>2404</v>
          </cell>
        </row>
        <row r="1393">
          <cell r="K1393">
            <v>5356288</v>
          </cell>
          <cell r="L1393">
            <v>0</v>
          </cell>
          <cell r="M1393">
            <v>2300</v>
          </cell>
        </row>
        <row r="1394">
          <cell r="K1394">
            <v>3731369</v>
          </cell>
          <cell r="L1394">
            <v>0</v>
          </cell>
          <cell r="M1394">
            <v>2240</v>
          </cell>
        </row>
        <row r="1395">
          <cell r="K1395">
            <v>1864018</v>
          </cell>
          <cell r="L1395">
            <v>0</v>
          </cell>
          <cell r="M1395">
            <v>2268</v>
          </cell>
        </row>
        <row r="1396">
          <cell r="K1396">
            <v>1852286</v>
          </cell>
          <cell r="L1396">
            <v>0</v>
          </cell>
          <cell r="M1396">
            <v>2228</v>
          </cell>
        </row>
        <row r="1397">
          <cell r="K1397">
            <v>1851352</v>
          </cell>
          <cell r="L1397">
            <v>0</v>
          </cell>
          <cell r="M1397">
            <v>2268</v>
          </cell>
        </row>
        <row r="1398">
          <cell r="K1398">
            <v>1842420</v>
          </cell>
          <cell r="L1398">
            <v>0</v>
          </cell>
          <cell r="M1398">
            <v>2240</v>
          </cell>
        </row>
        <row r="1399">
          <cell r="K1399">
            <v>1842420</v>
          </cell>
          <cell r="L1399">
            <v>0</v>
          </cell>
          <cell r="M1399">
            <v>2268</v>
          </cell>
        </row>
        <row r="1400">
          <cell r="K1400">
            <v>1840454</v>
          </cell>
          <cell r="L1400">
            <v>0</v>
          </cell>
          <cell r="M1400">
            <v>2240</v>
          </cell>
        </row>
        <row r="1401">
          <cell r="K1401">
            <v>822712000</v>
          </cell>
          <cell r="L1401">
            <v>0</v>
          </cell>
          <cell r="M1401">
            <v>2242</v>
          </cell>
        </row>
        <row r="1402">
          <cell r="K1402">
            <v>509022378</v>
          </cell>
          <cell r="L1402">
            <v>0</v>
          </cell>
          <cell r="M1402">
            <v>2202</v>
          </cell>
        </row>
        <row r="1403">
          <cell r="K1403">
            <v>257543808</v>
          </cell>
          <cell r="L1403">
            <v>0</v>
          </cell>
          <cell r="M1403">
            <v>2303</v>
          </cell>
        </row>
        <row r="1404">
          <cell r="K1404">
            <v>227106384</v>
          </cell>
          <cell r="L1404">
            <v>0</v>
          </cell>
          <cell r="M1404">
            <v>2265</v>
          </cell>
        </row>
        <row r="1405">
          <cell r="K1405">
            <v>217304500</v>
          </cell>
          <cell r="L1405">
            <v>0</v>
          </cell>
          <cell r="M1405">
            <v>2242</v>
          </cell>
        </row>
        <row r="1406">
          <cell r="K1406">
            <v>177096437</v>
          </cell>
          <cell r="L1406">
            <v>0</v>
          </cell>
          <cell r="M1406">
            <v>2303</v>
          </cell>
        </row>
        <row r="1407">
          <cell r="K1407">
            <v>165059971</v>
          </cell>
          <cell r="L1407">
            <v>0</v>
          </cell>
          <cell r="M1407">
            <v>2403</v>
          </cell>
        </row>
        <row r="1408">
          <cell r="K1408">
            <v>133215259</v>
          </cell>
          <cell r="L1408">
            <v>0</v>
          </cell>
          <cell r="M1408">
            <v>2403</v>
          </cell>
        </row>
        <row r="1409">
          <cell r="K1409">
            <v>112249635</v>
          </cell>
          <cell r="L1409">
            <v>0</v>
          </cell>
          <cell r="M1409">
            <v>2403</v>
          </cell>
        </row>
        <row r="1410">
          <cell r="K1410">
            <v>93585148</v>
          </cell>
          <cell r="L1410">
            <v>0</v>
          </cell>
          <cell r="M1410">
            <v>2503</v>
          </cell>
        </row>
        <row r="1411">
          <cell r="K1411">
            <v>86794307</v>
          </cell>
          <cell r="L1411">
            <v>0</v>
          </cell>
          <cell r="M1411">
            <v>2242</v>
          </cell>
        </row>
        <row r="1412">
          <cell r="K1412">
            <v>82443115</v>
          </cell>
          <cell r="L1412">
            <v>0</v>
          </cell>
          <cell r="M1412">
            <v>2242</v>
          </cell>
        </row>
        <row r="1413">
          <cell r="K1413">
            <v>75011608</v>
          </cell>
          <cell r="L1413">
            <v>0</v>
          </cell>
          <cell r="M1413">
            <v>2265</v>
          </cell>
        </row>
        <row r="1414">
          <cell r="K1414">
            <v>72074234</v>
          </cell>
          <cell r="L1414">
            <v>0</v>
          </cell>
          <cell r="M1414">
            <v>2303</v>
          </cell>
        </row>
        <row r="1415">
          <cell r="K1415">
            <v>62841978</v>
          </cell>
          <cell r="L1415">
            <v>0</v>
          </cell>
          <cell r="M1415">
            <v>2303</v>
          </cell>
        </row>
        <row r="1416">
          <cell r="K1416">
            <v>52467986</v>
          </cell>
          <cell r="L1416">
            <v>0</v>
          </cell>
          <cell r="M1416">
            <v>2303</v>
          </cell>
        </row>
        <row r="1417">
          <cell r="K1417">
            <v>50141078</v>
          </cell>
          <cell r="L1417">
            <v>0</v>
          </cell>
          <cell r="M1417">
            <v>2265</v>
          </cell>
        </row>
        <row r="1418">
          <cell r="K1418">
            <v>47728995</v>
          </cell>
          <cell r="L1418">
            <v>0</v>
          </cell>
          <cell r="M1418">
            <v>2242</v>
          </cell>
        </row>
        <row r="1419">
          <cell r="K1419">
            <v>32595269</v>
          </cell>
          <cell r="L1419">
            <v>0</v>
          </cell>
          <cell r="M1419">
            <v>2225</v>
          </cell>
        </row>
        <row r="1420">
          <cell r="K1420">
            <v>29406573</v>
          </cell>
          <cell r="L1420">
            <v>0</v>
          </cell>
          <cell r="M1420">
            <v>2403</v>
          </cell>
        </row>
        <row r="1421">
          <cell r="K1421">
            <v>17518941</v>
          </cell>
          <cell r="L1421">
            <v>0</v>
          </cell>
          <cell r="M1421">
            <v>2242</v>
          </cell>
        </row>
        <row r="1422">
          <cell r="K1422">
            <v>13814378</v>
          </cell>
          <cell r="L1422">
            <v>0</v>
          </cell>
          <cell r="M1422">
            <v>2265</v>
          </cell>
        </row>
        <row r="1423">
          <cell r="K1423">
            <v>12672528</v>
          </cell>
          <cell r="L1423">
            <v>0</v>
          </cell>
          <cell r="M1423">
            <v>2242</v>
          </cell>
        </row>
        <row r="1424">
          <cell r="K1424">
            <v>295792500</v>
          </cell>
          <cell r="L1424">
            <v>0</v>
          </cell>
          <cell r="M1424">
            <v>2403</v>
          </cell>
        </row>
        <row r="1425">
          <cell r="K1425">
            <v>191656250</v>
          </cell>
          <cell r="L1425">
            <v>0</v>
          </cell>
          <cell r="M1425">
            <v>2303</v>
          </cell>
        </row>
        <row r="1426">
          <cell r="K1426">
            <v>177260000</v>
          </cell>
          <cell r="L1426">
            <v>0</v>
          </cell>
          <cell r="M1426">
            <v>2242</v>
          </cell>
        </row>
        <row r="1427">
          <cell r="K1427">
            <v>118133750</v>
          </cell>
          <cell r="L1427">
            <v>0</v>
          </cell>
          <cell r="M1427">
            <v>2202</v>
          </cell>
        </row>
        <row r="1428">
          <cell r="K1428">
            <v>84655000</v>
          </cell>
          <cell r="L1428">
            <v>0</v>
          </cell>
          <cell r="M1428">
            <v>2403</v>
          </cell>
        </row>
        <row r="1429">
          <cell r="K1429">
            <v>59223750</v>
          </cell>
          <cell r="L1429">
            <v>0</v>
          </cell>
          <cell r="M1429">
            <v>2303</v>
          </cell>
        </row>
        <row r="1430">
          <cell r="K1430">
            <v>43346250</v>
          </cell>
          <cell r="L1430">
            <v>0</v>
          </cell>
          <cell r="M1430">
            <v>2242</v>
          </cell>
        </row>
        <row r="1431">
          <cell r="K1431">
            <v>41755000</v>
          </cell>
          <cell r="L1431">
            <v>0</v>
          </cell>
          <cell r="M1431">
            <v>2242</v>
          </cell>
        </row>
        <row r="1432">
          <cell r="K1432">
            <v>24506250</v>
          </cell>
          <cell r="L1432">
            <v>0</v>
          </cell>
          <cell r="M1432">
            <v>2265</v>
          </cell>
        </row>
        <row r="1433">
          <cell r="K1433">
            <v>17775000</v>
          </cell>
          <cell r="L1433">
            <v>0</v>
          </cell>
          <cell r="M1433">
            <v>2242</v>
          </cell>
        </row>
        <row r="1434">
          <cell r="K1434">
            <v>15492814</v>
          </cell>
          <cell r="L1434">
            <v>0</v>
          </cell>
          <cell r="M1434">
            <v>2403</v>
          </cell>
        </row>
        <row r="1435">
          <cell r="K1435">
            <v>14775000</v>
          </cell>
          <cell r="L1435">
            <v>0</v>
          </cell>
          <cell r="M1435">
            <v>2303</v>
          </cell>
        </row>
        <row r="1436">
          <cell r="K1436">
            <v>14305000</v>
          </cell>
          <cell r="L1436">
            <v>0</v>
          </cell>
          <cell r="M1436">
            <v>2503</v>
          </cell>
        </row>
        <row r="1437">
          <cell r="K1437">
            <v>13975000</v>
          </cell>
          <cell r="L1437">
            <v>0</v>
          </cell>
          <cell r="M1437">
            <v>2303</v>
          </cell>
        </row>
        <row r="1438">
          <cell r="K1438">
            <v>12975000</v>
          </cell>
          <cell r="L1438">
            <v>0</v>
          </cell>
          <cell r="M1438">
            <v>2242</v>
          </cell>
        </row>
        <row r="1439">
          <cell r="K1439">
            <v>11798611</v>
          </cell>
          <cell r="L1439">
            <v>0</v>
          </cell>
          <cell r="M1439">
            <v>2303</v>
          </cell>
        </row>
        <row r="1440">
          <cell r="K1440">
            <v>9931250</v>
          </cell>
          <cell r="L1440">
            <v>0</v>
          </cell>
          <cell r="M1440">
            <v>2403</v>
          </cell>
        </row>
        <row r="1441">
          <cell r="K1441">
            <v>4873750</v>
          </cell>
          <cell r="L1441">
            <v>0</v>
          </cell>
          <cell r="M1441">
            <v>2265</v>
          </cell>
        </row>
        <row r="1442">
          <cell r="K1442">
            <v>4043750</v>
          </cell>
          <cell r="L1442">
            <v>0</v>
          </cell>
          <cell r="M1442">
            <v>2225</v>
          </cell>
        </row>
        <row r="1443">
          <cell r="K1443">
            <v>4043750</v>
          </cell>
          <cell r="L1443">
            <v>0</v>
          </cell>
          <cell r="M1443">
            <v>2265</v>
          </cell>
        </row>
        <row r="1444">
          <cell r="K1444">
            <v>3943750</v>
          </cell>
          <cell r="L1444">
            <v>0</v>
          </cell>
          <cell r="M1444">
            <v>2265</v>
          </cell>
        </row>
        <row r="1445">
          <cell r="K1445">
            <v>3443750</v>
          </cell>
          <cell r="L1445">
            <v>0</v>
          </cell>
          <cell r="M1445">
            <v>2242</v>
          </cell>
        </row>
        <row r="1446">
          <cell r="K1446">
            <v>3243750</v>
          </cell>
          <cell r="L1446">
            <v>0</v>
          </cell>
          <cell r="M1446">
            <v>2242</v>
          </cell>
        </row>
        <row r="1447">
          <cell r="K1447">
            <v>420544097</v>
          </cell>
          <cell r="L1447">
            <v>0</v>
          </cell>
          <cell r="M1447">
            <v>2246</v>
          </cell>
        </row>
        <row r="1448">
          <cell r="K1448">
            <v>299508950</v>
          </cell>
          <cell r="L1448">
            <v>0</v>
          </cell>
          <cell r="M1448">
            <v>2206</v>
          </cell>
        </row>
        <row r="1449">
          <cell r="K1449">
            <v>130889316</v>
          </cell>
          <cell r="L1449">
            <v>0</v>
          </cell>
          <cell r="M1449">
            <v>2305</v>
          </cell>
        </row>
        <row r="1450">
          <cell r="K1450">
            <v>110380068</v>
          </cell>
          <cell r="L1450">
            <v>0</v>
          </cell>
          <cell r="M1450">
            <v>2405</v>
          </cell>
        </row>
        <row r="1451">
          <cell r="K1451">
            <v>108856470</v>
          </cell>
          <cell r="L1451">
            <v>0</v>
          </cell>
          <cell r="M1451">
            <v>2246</v>
          </cell>
        </row>
        <row r="1452">
          <cell r="K1452">
            <v>94159868</v>
          </cell>
          <cell r="L1452">
            <v>0</v>
          </cell>
          <cell r="M1452">
            <v>2305</v>
          </cell>
        </row>
        <row r="1453">
          <cell r="K1453">
            <v>63680460</v>
          </cell>
          <cell r="L1453">
            <v>0</v>
          </cell>
          <cell r="M1453">
            <v>2269</v>
          </cell>
        </row>
        <row r="1454">
          <cell r="K1454">
            <v>62548596</v>
          </cell>
          <cell r="L1454">
            <v>0</v>
          </cell>
          <cell r="M1454">
            <v>2246</v>
          </cell>
        </row>
        <row r="1455">
          <cell r="K1455">
            <v>59137662</v>
          </cell>
          <cell r="L1455">
            <v>0</v>
          </cell>
          <cell r="M1455">
            <v>2405</v>
          </cell>
        </row>
        <row r="1456">
          <cell r="K1456">
            <v>50487628</v>
          </cell>
          <cell r="L1456">
            <v>0</v>
          </cell>
          <cell r="M1456">
            <v>2246</v>
          </cell>
        </row>
        <row r="1457">
          <cell r="K1457">
            <v>48649118</v>
          </cell>
          <cell r="L1457">
            <v>0</v>
          </cell>
          <cell r="M1457">
            <v>2505</v>
          </cell>
        </row>
        <row r="1458">
          <cell r="K1458">
            <v>47056628</v>
          </cell>
          <cell r="L1458">
            <v>0</v>
          </cell>
          <cell r="M1458">
            <v>2305</v>
          </cell>
        </row>
        <row r="1459">
          <cell r="K1459">
            <v>42007268</v>
          </cell>
          <cell r="L1459">
            <v>0</v>
          </cell>
          <cell r="M1459">
            <v>2305</v>
          </cell>
        </row>
        <row r="1460">
          <cell r="K1460">
            <v>39351940</v>
          </cell>
          <cell r="L1460">
            <v>0</v>
          </cell>
          <cell r="M1460">
            <v>2246</v>
          </cell>
        </row>
        <row r="1461">
          <cell r="K1461">
            <v>29629060</v>
          </cell>
          <cell r="L1461">
            <v>0</v>
          </cell>
          <cell r="M1461">
            <v>2269</v>
          </cell>
        </row>
        <row r="1462">
          <cell r="K1462">
            <v>26608000</v>
          </cell>
          <cell r="L1462">
            <v>0</v>
          </cell>
          <cell r="M1462">
            <v>2405</v>
          </cell>
        </row>
        <row r="1463">
          <cell r="K1463">
            <v>24523945</v>
          </cell>
          <cell r="L1463">
            <v>0</v>
          </cell>
          <cell r="M1463">
            <v>2405</v>
          </cell>
        </row>
        <row r="1464">
          <cell r="K1464">
            <v>19818000</v>
          </cell>
          <cell r="L1464">
            <v>0</v>
          </cell>
          <cell r="M1464">
            <v>2269</v>
          </cell>
        </row>
        <row r="1465">
          <cell r="K1465">
            <v>19030710</v>
          </cell>
          <cell r="L1465">
            <v>0</v>
          </cell>
          <cell r="M1465">
            <v>2229</v>
          </cell>
        </row>
        <row r="1466">
          <cell r="K1466">
            <v>18699280</v>
          </cell>
          <cell r="L1466">
            <v>0</v>
          </cell>
          <cell r="M1466">
            <v>2305</v>
          </cell>
        </row>
        <row r="1467">
          <cell r="K1467">
            <v>9909000</v>
          </cell>
          <cell r="L1467">
            <v>0</v>
          </cell>
          <cell r="M1467">
            <v>2246</v>
          </cell>
        </row>
        <row r="1468">
          <cell r="K1468">
            <v>9909000</v>
          </cell>
          <cell r="L1468">
            <v>0</v>
          </cell>
          <cell r="M1468">
            <v>2246</v>
          </cell>
        </row>
        <row r="1469">
          <cell r="K1469">
            <v>9909000</v>
          </cell>
          <cell r="L1469">
            <v>0</v>
          </cell>
          <cell r="M1469">
            <v>2269</v>
          </cell>
        </row>
        <row r="1470">
          <cell r="K1470">
            <v>471029081</v>
          </cell>
          <cell r="L1470">
            <v>0</v>
          </cell>
          <cell r="M1470">
            <v>2244</v>
          </cell>
        </row>
        <row r="1471">
          <cell r="K1471">
            <v>310498405</v>
          </cell>
          <cell r="L1471">
            <v>0</v>
          </cell>
          <cell r="M1471">
            <v>2204</v>
          </cell>
        </row>
        <row r="1472">
          <cell r="K1472">
            <v>145883741</v>
          </cell>
          <cell r="L1472">
            <v>0</v>
          </cell>
          <cell r="M1472">
            <v>2304</v>
          </cell>
        </row>
        <row r="1473">
          <cell r="K1473">
            <v>121814337</v>
          </cell>
          <cell r="L1473">
            <v>0</v>
          </cell>
          <cell r="M1473">
            <v>2244</v>
          </cell>
        </row>
        <row r="1474">
          <cell r="K1474">
            <v>112080292</v>
          </cell>
          <cell r="L1474">
            <v>0</v>
          </cell>
          <cell r="M1474">
            <v>2404</v>
          </cell>
        </row>
        <row r="1475">
          <cell r="K1475">
            <v>93325111</v>
          </cell>
          <cell r="L1475">
            <v>0</v>
          </cell>
          <cell r="M1475">
            <v>2304</v>
          </cell>
        </row>
        <row r="1476">
          <cell r="K1476">
            <v>88372357</v>
          </cell>
          <cell r="L1476">
            <v>0</v>
          </cell>
          <cell r="M1476">
            <v>2244</v>
          </cell>
        </row>
        <row r="1477">
          <cell r="K1477">
            <v>64773927</v>
          </cell>
          <cell r="L1477">
            <v>0</v>
          </cell>
          <cell r="M1477">
            <v>2268</v>
          </cell>
        </row>
        <row r="1478">
          <cell r="K1478">
            <v>59686634</v>
          </cell>
          <cell r="L1478">
            <v>0</v>
          </cell>
          <cell r="M1478">
            <v>2404</v>
          </cell>
        </row>
        <row r="1479">
          <cell r="K1479">
            <v>58288434</v>
          </cell>
          <cell r="L1479">
            <v>0</v>
          </cell>
          <cell r="M1479">
            <v>2404</v>
          </cell>
        </row>
        <row r="1480">
          <cell r="K1480">
            <v>50159753</v>
          </cell>
          <cell r="L1480">
            <v>0</v>
          </cell>
          <cell r="M1480">
            <v>2304</v>
          </cell>
        </row>
        <row r="1481">
          <cell r="K1481">
            <v>45608178</v>
          </cell>
          <cell r="L1481">
            <v>0</v>
          </cell>
          <cell r="M1481">
            <v>2504</v>
          </cell>
        </row>
        <row r="1482">
          <cell r="K1482">
            <v>43901900</v>
          </cell>
          <cell r="L1482">
            <v>0</v>
          </cell>
          <cell r="M1482">
            <v>2404</v>
          </cell>
        </row>
        <row r="1483">
          <cell r="K1483">
            <v>43316000</v>
          </cell>
          <cell r="L1483">
            <v>0</v>
          </cell>
          <cell r="M1483">
            <v>2304</v>
          </cell>
        </row>
        <row r="1484">
          <cell r="K1484">
            <v>35816335</v>
          </cell>
          <cell r="L1484">
            <v>0</v>
          </cell>
          <cell r="M1484">
            <v>2244</v>
          </cell>
        </row>
        <row r="1485">
          <cell r="K1485">
            <v>34345182</v>
          </cell>
          <cell r="L1485">
            <v>0</v>
          </cell>
          <cell r="M1485">
            <v>2268</v>
          </cell>
        </row>
        <row r="1486">
          <cell r="K1486">
            <v>33567840</v>
          </cell>
          <cell r="L1486">
            <v>0</v>
          </cell>
          <cell r="M1486">
            <v>2244</v>
          </cell>
        </row>
        <row r="1487">
          <cell r="K1487">
            <v>20033307</v>
          </cell>
          <cell r="L1487">
            <v>0</v>
          </cell>
          <cell r="M1487">
            <v>2304</v>
          </cell>
        </row>
        <row r="1488">
          <cell r="K1488">
            <v>10851568</v>
          </cell>
          <cell r="L1488">
            <v>0</v>
          </cell>
          <cell r="M1488">
            <v>2268</v>
          </cell>
        </row>
        <row r="1489">
          <cell r="K1489">
            <v>10403568</v>
          </cell>
          <cell r="L1489">
            <v>0</v>
          </cell>
          <cell r="M1489">
            <v>2228</v>
          </cell>
        </row>
        <row r="1490">
          <cell r="K1490">
            <v>9629738</v>
          </cell>
          <cell r="L1490">
            <v>0</v>
          </cell>
          <cell r="M1490">
            <v>2244</v>
          </cell>
        </row>
        <row r="1491">
          <cell r="K1491">
            <v>9629738</v>
          </cell>
          <cell r="L1491">
            <v>0</v>
          </cell>
          <cell r="M1491">
            <v>2244</v>
          </cell>
        </row>
        <row r="1492">
          <cell r="K1492">
            <v>9629738</v>
          </cell>
          <cell r="L1492">
            <v>0</v>
          </cell>
          <cell r="M1492">
            <v>2268</v>
          </cell>
        </row>
        <row r="1493">
          <cell r="K1493">
            <v>1254961648</v>
          </cell>
          <cell r="L1493">
            <v>0</v>
          </cell>
          <cell r="M1493">
            <v>2243</v>
          </cell>
        </row>
        <row r="1494">
          <cell r="K1494">
            <v>1023238077</v>
          </cell>
          <cell r="L1494">
            <v>0</v>
          </cell>
          <cell r="M1494">
            <v>2203</v>
          </cell>
        </row>
        <row r="1495">
          <cell r="K1495">
            <v>563422186</v>
          </cell>
          <cell r="L1495">
            <v>0</v>
          </cell>
          <cell r="M1495">
            <v>2402</v>
          </cell>
        </row>
        <row r="1496">
          <cell r="K1496">
            <v>461795935</v>
          </cell>
          <cell r="L1496">
            <v>0</v>
          </cell>
          <cell r="M1496">
            <v>2302</v>
          </cell>
        </row>
        <row r="1497">
          <cell r="K1497">
            <v>433098736</v>
          </cell>
          <cell r="L1497">
            <v>0</v>
          </cell>
          <cell r="M1497">
            <v>2243</v>
          </cell>
        </row>
        <row r="1498">
          <cell r="K1498">
            <v>390662684</v>
          </cell>
          <cell r="L1498">
            <v>0</v>
          </cell>
          <cell r="M1498">
            <v>2302</v>
          </cell>
        </row>
        <row r="1499">
          <cell r="K1499">
            <v>318973662</v>
          </cell>
          <cell r="L1499">
            <v>0</v>
          </cell>
          <cell r="M1499">
            <v>2502</v>
          </cell>
        </row>
        <row r="1500">
          <cell r="K1500">
            <v>313725272</v>
          </cell>
          <cell r="L1500">
            <v>0</v>
          </cell>
          <cell r="M1500">
            <v>2302</v>
          </cell>
        </row>
        <row r="1501">
          <cell r="K1501">
            <v>280391131</v>
          </cell>
          <cell r="L1501">
            <v>0</v>
          </cell>
          <cell r="M1501">
            <v>2243</v>
          </cell>
        </row>
        <row r="1502">
          <cell r="K1502">
            <v>262506882</v>
          </cell>
          <cell r="L1502">
            <v>0</v>
          </cell>
          <cell r="M1502">
            <v>2267</v>
          </cell>
        </row>
        <row r="1503">
          <cell r="K1503">
            <v>225678288</v>
          </cell>
          <cell r="L1503">
            <v>0</v>
          </cell>
          <cell r="M1503">
            <v>2302</v>
          </cell>
        </row>
        <row r="1504">
          <cell r="K1504">
            <v>222979509</v>
          </cell>
          <cell r="L1504">
            <v>0</v>
          </cell>
          <cell r="M1504">
            <v>2243</v>
          </cell>
        </row>
        <row r="1505">
          <cell r="K1505">
            <v>181004341</v>
          </cell>
          <cell r="L1505">
            <v>0</v>
          </cell>
          <cell r="M1505">
            <v>2402</v>
          </cell>
        </row>
        <row r="1506">
          <cell r="K1506">
            <v>175941304</v>
          </cell>
          <cell r="L1506">
            <v>0</v>
          </cell>
          <cell r="M1506">
            <v>2402</v>
          </cell>
        </row>
        <row r="1507">
          <cell r="K1507">
            <v>151523302</v>
          </cell>
          <cell r="L1507">
            <v>0</v>
          </cell>
          <cell r="M1507">
            <v>2243</v>
          </cell>
        </row>
        <row r="1508">
          <cell r="K1508">
            <v>144191588</v>
          </cell>
          <cell r="L1508">
            <v>0</v>
          </cell>
          <cell r="M1508">
            <v>2267</v>
          </cell>
        </row>
        <row r="1509">
          <cell r="K1509">
            <v>132891606</v>
          </cell>
          <cell r="L1509">
            <v>0</v>
          </cell>
          <cell r="M1509">
            <v>2227</v>
          </cell>
        </row>
        <row r="1510">
          <cell r="K1510">
            <v>125836476</v>
          </cell>
          <cell r="L1510">
            <v>0</v>
          </cell>
          <cell r="M1510">
            <v>2402</v>
          </cell>
        </row>
        <row r="1511">
          <cell r="K1511">
            <v>116350188</v>
          </cell>
          <cell r="L1511">
            <v>0</v>
          </cell>
          <cell r="M1511">
            <v>2243</v>
          </cell>
        </row>
        <row r="1512">
          <cell r="K1512">
            <v>104234667</v>
          </cell>
          <cell r="L1512">
            <v>0</v>
          </cell>
          <cell r="M1512">
            <v>2267</v>
          </cell>
        </row>
        <row r="1513">
          <cell r="K1513">
            <v>81754939</v>
          </cell>
          <cell r="L1513">
            <v>0</v>
          </cell>
          <cell r="M1513">
            <v>2302</v>
          </cell>
        </row>
        <row r="1514">
          <cell r="K1514">
            <v>48690045</v>
          </cell>
          <cell r="L1514">
            <v>0</v>
          </cell>
          <cell r="M1514">
            <v>2243</v>
          </cell>
        </row>
        <row r="1515">
          <cell r="K1515">
            <v>26497991</v>
          </cell>
          <cell r="L1515">
            <v>0</v>
          </cell>
          <cell r="M1515">
            <v>2267</v>
          </cell>
        </row>
        <row r="1516">
          <cell r="K1516">
            <v>71938776</v>
          </cell>
          <cell r="L1516">
            <v>0</v>
          </cell>
          <cell r="M1516">
            <v>2248</v>
          </cell>
        </row>
        <row r="1517">
          <cell r="K1517">
            <v>58163265</v>
          </cell>
          <cell r="L1517">
            <v>0</v>
          </cell>
          <cell r="M1517">
            <v>2208</v>
          </cell>
        </row>
        <row r="1518">
          <cell r="K1518">
            <v>26020408</v>
          </cell>
          <cell r="L1518">
            <v>0</v>
          </cell>
          <cell r="M1518">
            <v>2307</v>
          </cell>
        </row>
        <row r="1519">
          <cell r="K1519">
            <v>19907959</v>
          </cell>
          <cell r="L1519">
            <v>0</v>
          </cell>
          <cell r="M1519">
            <v>2248</v>
          </cell>
        </row>
        <row r="1520">
          <cell r="K1520">
            <v>19907959</v>
          </cell>
          <cell r="L1520">
            <v>0</v>
          </cell>
          <cell r="M1520">
            <v>2407</v>
          </cell>
        </row>
        <row r="1521">
          <cell r="K1521">
            <v>15306122</v>
          </cell>
          <cell r="L1521">
            <v>0</v>
          </cell>
          <cell r="M1521">
            <v>2307</v>
          </cell>
        </row>
        <row r="1522">
          <cell r="K1522">
            <v>10714286</v>
          </cell>
          <cell r="L1522">
            <v>0</v>
          </cell>
          <cell r="M1522">
            <v>2248</v>
          </cell>
        </row>
        <row r="1523">
          <cell r="K1523">
            <v>10714286</v>
          </cell>
          <cell r="L1523">
            <v>0</v>
          </cell>
          <cell r="M1523">
            <v>2272</v>
          </cell>
        </row>
        <row r="1524">
          <cell r="K1524">
            <v>9183673</v>
          </cell>
          <cell r="L1524">
            <v>0</v>
          </cell>
          <cell r="M1524">
            <v>2248</v>
          </cell>
        </row>
        <row r="1525">
          <cell r="K1525">
            <v>9183673</v>
          </cell>
          <cell r="L1525">
            <v>0</v>
          </cell>
          <cell r="M1525">
            <v>2307</v>
          </cell>
        </row>
        <row r="1526">
          <cell r="K1526">
            <v>9183673</v>
          </cell>
          <cell r="L1526">
            <v>0</v>
          </cell>
          <cell r="M1526">
            <v>2407</v>
          </cell>
        </row>
        <row r="1527">
          <cell r="K1527">
            <v>7653061</v>
          </cell>
          <cell r="L1527">
            <v>0</v>
          </cell>
          <cell r="M1527">
            <v>2307</v>
          </cell>
        </row>
        <row r="1528">
          <cell r="K1528">
            <v>4591837</v>
          </cell>
          <cell r="L1528">
            <v>0</v>
          </cell>
          <cell r="M1528">
            <v>2248</v>
          </cell>
        </row>
        <row r="1529">
          <cell r="K1529">
            <v>4591837</v>
          </cell>
          <cell r="L1529">
            <v>0</v>
          </cell>
          <cell r="M1529">
            <v>2307</v>
          </cell>
        </row>
        <row r="1530">
          <cell r="K1530">
            <v>4591837</v>
          </cell>
          <cell r="L1530">
            <v>0</v>
          </cell>
          <cell r="M1530">
            <v>2407</v>
          </cell>
        </row>
        <row r="1531">
          <cell r="K1531">
            <v>3061224</v>
          </cell>
          <cell r="L1531">
            <v>0</v>
          </cell>
          <cell r="M1531">
            <v>2232</v>
          </cell>
        </row>
        <row r="1532">
          <cell r="K1532">
            <v>3061224</v>
          </cell>
          <cell r="L1532">
            <v>0</v>
          </cell>
          <cell r="M1532">
            <v>2272</v>
          </cell>
        </row>
        <row r="1533">
          <cell r="K1533">
            <v>3061224</v>
          </cell>
          <cell r="L1533">
            <v>0</v>
          </cell>
          <cell r="M1533">
            <v>2407</v>
          </cell>
        </row>
        <row r="1534">
          <cell r="K1534">
            <v>3041228</v>
          </cell>
          <cell r="L1534">
            <v>0</v>
          </cell>
          <cell r="M1534">
            <v>2507</v>
          </cell>
        </row>
        <row r="1535">
          <cell r="K1535">
            <v>1530612</v>
          </cell>
          <cell r="L1535">
            <v>0</v>
          </cell>
          <cell r="M1535">
            <v>2248</v>
          </cell>
        </row>
        <row r="1536">
          <cell r="K1536">
            <v>1530612</v>
          </cell>
          <cell r="L1536">
            <v>0</v>
          </cell>
          <cell r="M1536">
            <v>2248</v>
          </cell>
        </row>
        <row r="1537">
          <cell r="K1537">
            <v>1530612</v>
          </cell>
          <cell r="L1537">
            <v>0</v>
          </cell>
          <cell r="M1537">
            <v>2272</v>
          </cell>
        </row>
        <row r="1538">
          <cell r="K1538">
            <v>1530612</v>
          </cell>
          <cell r="L1538">
            <v>0</v>
          </cell>
          <cell r="M1538">
            <v>2272</v>
          </cell>
        </row>
        <row r="1539">
          <cell r="K1539">
            <v>183561886</v>
          </cell>
          <cell r="L1539">
            <v>0</v>
          </cell>
          <cell r="M1539">
            <v>2415</v>
          </cell>
        </row>
        <row r="1540">
          <cell r="K1540">
            <v>46728036</v>
          </cell>
          <cell r="L1540">
            <v>0</v>
          </cell>
          <cell r="M1540">
            <v>2415</v>
          </cell>
        </row>
        <row r="1541">
          <cell r="K1541">
            <v>32387753</v>
          </cell>
          <cell r="L1541">
            <v>0</v>
          </cell>
          <cell r="M1541">
            <v>2271</v>
          </cell>
        </row>
        <row r="1542">
          <cell r="K1542">
            <v>30923260</v>
          </cell>
          <cell r="L1542">
            <v>0</v>
          </cell>
          <cell r="M1542">
            <v>2249</v>
          </cell>
        </row>
        <row r="1543">
          <cell r="K1543">
            <v>23999437</v>
          </cell>
          <cell r="L1543">
            <v>0</v>
          </cell>
          <cell r="M1543">
            <v>2315</v>
          </cell>
        </row>
        <row r="1544">
          <cell r="K1544">
            <v>23003326</v>
          </cell>
          <cell r="L1544">
            <v>0</v>
          </cell>
          <cell r="M1544">
            <v>2515</v>
          </cell>
        </row>
        <row r="1545">
          <cell r="K1545">
            <v>19900004</v>
          </cell>
          <cell r="L1545">
            <v>0</v>
          </cell>
          <cell r="M1545">
            <v>2315</v>
          </cell>
        </row>
        <row r="1546">
          <cell r="K1546">
            <v>16097984</v>
          </cell>
          <cell r="L1546">
            <v>0</v>
          </cell>
          <cell r="M1546">
            <v>2249</v>
          </cell>
        </row>
        <row r="1547">
          <cell r="K1547">
            <v>12847475</v>
          </cell>
          <cell r="L1547">
            <v>0</v>
          </cell>
          <cell r="M1547">
            <v>2271</v>
          </cell>
        </row>
        <row r="1548">
          <cell r="K1548">
            <v>9608340</v>
          </cell>
          <cell r="L1548">
            <v>0</v>
          </cell>
          <cell r="M1548">
            <v>2415</v>
          </cell>
        </row>
        <row r="1549">
          <cell r="K1549">
            <v>7004306</v>
          </cell>
          <cell r="L1549">
            <v>0</v>
          </cell>
          <cell r="M1549">
            <v>2271</v>
          </cell>
        </row>
        <row r="1550">
          <cell r="K1550">
            <v>6466753</v>
          </cell>
          <cell r="L1550">
            <v>0</v>
          </cell>
          <cell r="M1550">
            <v>2315</v>
          </cell>
        </row>
        <row r="1551">
          <cell r="K1551">
            <v>4599460</v>
          </cell>
          <cell r="L1551">
            <v>0</v>
          </cell>
          <cell r="M1551">
            <v>2249</v>
          </cell>
        </row>
        <row r="1552">
          <cell r="K1552">
            <v>3996490</v>
          </cell>
          <cell r="L1552">
            <v>0</v>
          </cell>
          <cell r="M1552">
            <v>2271</v>
          </cell>
        </row>
        <row r="1553">
          <cell r="K1553">
            <v>3564000</v>
          </cell>
          <cell r="L1553">
            <v>0</v>
          </cell>
          <cell r="M1553">
            <v>2415</v>
          </cell>
        </row>
        <row r="1554">
          <cell r="K1554">
            <v>3403514</v>
          </cell>
          <cell r="L1554">
            <v>0</v>
          </cell>
          <cell r="M1554">
            <v>2271</v>
          </cell>
        </row>
        <row r="1555">
          <cell r="K1555">
            <v>1586635</v>
          </cell>
          <cell r="L1555">
            <v>0</v>
          </cell>
          <cell r="M1555">
            <v>2209</v>
          </cell>
        </row>
        <row r="1556">
          <cell r="K1556">
            <v>1400000</v>
          </cell>
          <cell r="L1556">
            <v>0</v>
          </cell>
          <cell r="M1556">
            <v>2315</v>
          </cell>
        </row>
        <row r="1557">
          <cell r="K1557">
            <v>1092826</v>
          </cell>
          <cell r="L1557">
            <v>0</v>
          </cell>
          <cell r="M1557">
            <v>2240</v>
          </cell>
        </row>
        <row r="1558">
          <cell r="K1558">
            <v>148711298</v>
          </cell>
          <cell r="L1558">
            <v>0</v>
          </cell>
          <cell r="M1558">
            <v>2247</v>
          </cell>
        </row>
        <row r="1559">
          <cell r="K1559">
            <v>101425689</v>
          </cell>
          <cell r="L1559">
            <v>0</v>
          </cell>
          <cell r="M1559">
            <v>2406</v>
          </cell>
        </row>
        <row r="1560">
          <cell r="K1560">
            <v>101019221</v>
          </cell>
          <cell r="L1560">
            <v>0</v>
          </cell>
          <cell r="M1560">
            <v>2207</v>
          </cell>
        </row>
        <row r="1561">
          <cell r="K1561">
            <v>86628471</v>
          </cell>
          <cell r="L1561">
            <v>0</v>
          </cell>
          <cell r="M1561">
            <v>2406</v>
          </cell>
        </row>
        <row r="1562">
          <cell r="K1562">
            <v>52732593</v>
          </cell>
          <cell r="L1562">
            <v>0</v>
          </cell>
          <cell r="M1562">
            <v>2306</v>
          </cell>
        </row>
        <row r="1563">
          <cell r="K1563">
            <v>45215806</v>
          </cell>
          <cell r="L1563">
            <v>0</v>
          </cell>
          <cell r="M1563">
            <v>2406</v>
          </cell>
        </row>
        <row r="1564">
          <cell r="K1564">
            <v>41228402</v>
          </cell>
          <cell r="L1564">
            <v>0</v>
          </cell>
          <cell r="M1564">
            <v>2306</v>
          </cell>
        </row>
        <row r="1565">
          <cell r="K1565">
            <v>36834003</v>
          </cell>
          <cell r="L1565">
            <v>0</v>
          </cell>
          <cell r="M1565">
            <v>2270</v>
          </cell>
        </row>
        <row r="1566">
          <cell r="K1566">
            <v>36251530</v>
          </cell>
          <cell r="L1566">
            <v>0</v>
          </cell>
          <cell r="M1566">
            <v>2247</v>
          </cell>
        </row>
        <row r="1567">
          <cell r="K1567">
            <v>30381571</v>
          </cell>
          <cell r="L1567">
            <v>0</v>
          </cell>
          <cell r="M1567">
            <v>2506</v>
          </cell>
        </row>
        <row r="1568">
          <cell r="K1568">
            <v>29448573</v>
          </cell>
          <cell r="L1568">
            <v>0</v>
          </cell>
          <cell r="M1568">
            <v>2247</v>
          </cell>
        </row>
        <row r="1569">
          <cell r="K1569">
            <v>27772045</v>
          </cell>
          <cell r="L1569">
            <v>0</v>
          </cell>
          <cell r="M1569">
            <v>2406</v>
          </cell>
        </row>
        <row r="1570">
          <cell r="K1570">
            <v>20331927</v>
          </cell>
          <cell r="L1570">
            <v>0</v>
          </cell>
          <cell r="M1570">
            <v>2306</v>
          </cell>
        </row>
        <row r="1571">
          <cell r="K1571">
            <v>19681430</v>
          </cell>
          <cell r="L1571">
            <v>0</v>
          </cell>
          <cell r="M1571">
            <v>2270</v>
          </cell>
        </row>
        <row r="1572">
          <cell r="K1572">
            <v>19051815</v>
          </cell>
          <cell r="L1572">
            <v>0</v>
          </cell>
          <cell r="M1572">
            <v>2306</v>
          </cell>
        </row>
        <row r="1573">
          <cell r="K1573">
            <v>14728426</v>
          </cell>
          <cell r="L1573">
            <v>0</v>
          </cell>
          <cell r="M1573">
            <v>2247</v>
          </cell>
        </row>
        <row r="1574">
          <cell r="K1574">
            <v>10350397</v>
          </cell>
          <cell r="L1574">
            <v>0</v>
          </cell>
          <cell r="M1574">
            <v>2247</v>
          </cell>
        </row>
        <row r="1575">
          <cell r="K1575">
            <v>6988183</v>
          </cell>
          <cell r="L1575">
            <v>0</v>
          </cell>
          <cell r="M1575">
            <v>2306</v>
          </cell>
        </row>
        <row r="1576">
          <cell r="K1576">
            <v>4205801</v>
          </cell>
          <cell r="L1576">
            <v>0</v>
          </cell>
          <cell r="M1576">
            <v>2270</v>
          </cell>
        </row>
        <row r="1577">
          <cell r="K1577">
            <v>4056753</v>
          </cell>
          <cell r="L1577">
            <v>0</v>
          </cell>
          <cell r="M1577">
            <v>2230</v>
          </cell>
        </row>
        <row r="1578">
          <cell r="K1578">
            <v>2881430</v>
          </cell>
          <cell r="L1578">
            <v>0</v>
          </cell>
          <cell r="M1578">
            <v>2247</v>
          </cell>
        </row>
        <row r="1579">
          <cell r="K1579">
            <v>2881430</v>
          </cell>
          <cell r="L1579">
            <v>0</v>
          </cell>
          <cell r="M1579">
            <v>2247</v>
          </cell>
        </row>
        <row r="1580">
          <cell r="K1580">
            <v>2881430</v>
          </cell>
          <cell r="L1580">
            <v>0</v>
          </cell>
          <cell r="M1580">
            <v>2270</v>
          </cell>
        </row>
        <row r="1581">
          <cell r="K1581">
            <v>444866897</v>
          </cell>
          <cell r="L1581">
            <v>0</v>
          </cell>
          <cell r="M1581">
            <v>2245</v>
          </cell>
        </row>
        <row r="1582">
          <cell r="K1582">
            <v>303627648</v>
          </cell>
          <cell r="L1582">
            <v>0</v>
          </cell>
          <cell r="M1582">
            <v>2205</v>
          </cell>
        </row>
        <row r="1583">
          <cell r="K1583">
            <v>139866750</v>
          </cell>
          <cell r="L1583">
            <v>0</v>
          </cell>
          <cell r="M1583">
            <v>2308</v>
          </cell>
        </row>
        <row r="1584">
          <cell r="K1584">
            <v>123185441</v>
          </cell>
          <cell r="L1584">
            <v>0</v>
          </cell>
          <cell r="M1584">
            <v>2245</v>
          </cell>
        </row>
        <row r="1585">
          <cell r="K1585">
            <v>117590400</v>
          </cell>
          <cell r="L1585">
            <v>0</v>
          </cell>
          <cell r="M1585">
            <v>2408</v>
          </cell>
        </row>
        <row r="1586">
          <cell r="K1586">
            <v>111785400</v>
          </cell>
          <cell r="L1586">
            <v>0</v>
          </cell>
          <cell r="M1586">
            <v>2245</v>
          </cell>
        </row>
        <row r="1587">
          <cell r="K1587">
            <v>89818752</v>
          </cell>
          <cell r="L1587">
            <v>0</v>
          </cell>
          <cell r="M1587">
            <v>2308</v>
          </cell>
        </row>
        <row r="1588">
          <cell r="K1588">
            <v>68420650</v>
          </cell>
          <cell r="L1588">
            <v>0</v>
          </cell>
          <cell r="M1588">
            <v>2279</v>
          </cell>
        </row>
        <row r="1589">
          <cell r="K1589">
            <v>57487450</v>
          </cell>
          <cell r="L1589">
            <v>0</v>
          </cell>
          <cell r="M1589">
            <v>2408</v>
          </cell>
        </row>
        <row r="1590">
          <cell r="K1590">
            <v>46570710</v>
          </cell>
          <cell r="L1590">
            <v>0</v>
          </cell>
          <cell r="M1590">
            <v>2308</v>
          </cell>
        </row>
        <row r="1591">
          <cell r="K1591">
            <v>44840850</v>
          </cell>
          <cell r="L1591">
            <v>0</v>
          </cell>
          <cell r="M1591">
            <v>2408</v>
          </cell>
        </row>
        <row r="1592">
          <cell r="K1592">
            <v>42486502</v>
          </cell>
          <cell r="L1592">
            <v>0</v>
          </cell>
          <cell r="M1592">
            <v>2308</v>
          </cell>
        </row>
        <row r="1593">
          <cell r="K1593">
            <v>39798248</v>
          </cell>
          <cell r="L1593">
            <v>0</v>
          </cell>
          <cell r="M1593">
            <v>2408</v>
          </cell>
        </row>
        <row r="1594">
          <cell r="K1594">
            <v>38216800</v>
          </cell>
          <cell r="L1594">
            <v>0</v>
          </cell>
          <cell r="M1594">
            <v>2245</v>
          </cell>
        </row>
        <row r="1595">
          <cell r="K1595">
            <v>37279300</v>
          </cell>
          <cell r="L1595">
            <v>0</v>
          </cell>
          <cell r="M1595">
            <v>2508</v>
          </cell>
        </row>
        <row r="1596">
          <cell r="K1596">
            <v>29287395</v>
          </cell>
          <cell r="L1596">
            <v>0</v>
          </cell>
          <cell r="M1596">
            <v>2245</v>
          </cell>
        </row>
        <row r="1597">
          <cell r="K1597">
            <v>18650900</v>
          </cell>
          <cell r="L1597">
            <v>0</v>
          </cell>
          <cell r="M1597">
            <v>2308</v>
          </cell>
        </row>
        <row r="1598">
          <cell r="K1598">
            <v>9362950</v>
          </cell>
          <cell r="L1598">
            <v>0</v>
          </cell>
          <cell r="M1598">
            <v>2239</v>
          </cell>
        </row>
        <row r="1599">
          <cell r="K1599">
            <v>9317950</v>
          </cell>
          <cell r="L1599">
            <v>0</v>
          </cell>
          <cell r="M1599">
            <v>2279</v>
          </cell>
        </row>
        <row r="1600">
          <cell r="K1600">
            <v>9310450</v>
          </cell>
          <cell r="L1600">
            <v>0</v>
          </cell>
          <cell r="M1600">
            <v>2279</v>
          </cell>
        </row>
        <row r="1601">
          <cell r="K1601">
            <v>9302950</v>
          </cell>
          <cell r="L1601">
            <v>0</v>
          </cell>
          <cell r="M1601">
            <v>2245</v>
          </cell>
        </row>
        <row r="1602">
          <cell r="K1602">
            <v>9302950</v>
          </cell>
          <cell r="L1602">
            <v>0</v>
          </cell>
          <cell r="M1602">
            <v>2245</v>
          </cell>
        </row>
        <row r="1603">
          <cell r="K1603">
            <v>9302950</v>
          </cell>
          <cell r="L1603">
            <v>0</v>
          </cell>
          <cell r="M1603">
            <v>2279</v>
          </cell>
        </row>
        <row r="1604">
          <cell r="K1604">
            <v>2730000</v>
          </cell>
          <cell r="L1604">
            <v>0</v>
          </cell>
          <cell r="M1604">
            <v>2279</v>
          </cell>
        </row>
        <row r="1605">
          <cell r="K1605">
            <v>1870500</v>
          </cell>
          <cell r="L1605">
            <v>0</v>
          </cell>
          <cell r="M1605">
            <v>2418</v>
          </cell>
        </row>
        <row r="1606">
          <cell r="K1606">
            <v>1260000</v>
          </cell>
          <cell r="L1606">
            <v>0</v>
          </cell>
          <cell r="M1606">
            <v>2418</v>
          </cell>
        </row>
        <row r="1607">
          <cell r="K1607">
            <v>1050000</v>
          </cell>
          <cell r="L1607">
            <v>0</v>
          </cell>
          <cell r="M1607">
            <v>2260</v>
          </cell>
        </row>
        <row r="1608">
          <cell r="K1608">
            <v>1050000</v>
          </cell>
          <cell r="L1608">
            <v>0</v>
          </cell>
          <cell r="M1608">
            <v>2279</v>
          </cell>
        </row>
        <row r="1609">
          <cell r="K1609">
            <v>1050000</v>
          </cell>
          <cell r="L1609">
            <v>0</v>
          </cell>
          <cell r="M1609">
            <v>2300</v>
          </cell>
        </row>
        <row r="1610">
          <cell r="K1610">
            <v>840000</v>
          </cell>
          <cell r="L1610">
            <v>0</v>
          </cell>
          <cell r="M1610">
            <v>2300</v>
          </cell>
        </row>
        <row r="1611">
          <cell r="K1611">
            <v>840000</v>
          </cell>
          <cell r="L1611">
            <v>0</v>
          </cell>
          <cell r="M1611">
            <v>2529</v>
          </cell>
        </row>
        <row r="1612">
          <cell r="K1612">
            <v>630000</v>
          </cell>
          <cell r="L1612">
            <v>0</v>
          </cell>
          <cell r="M1612">
            <v>2239</v>
          </cell>
        </row>
        <row r="1613">
          <cell r="K1613">
            <v>630000</v>
          </cell>
          <cell r="L1613">
            <v>0</v>
          </cell>
          <cell r="M1613">
            <v>2279</v>
          </cell>
        </row>
        <row r="1614">
          <cell r="K1614">
            <v>472500</v>
          </cell>
          <cell r="L1614">
            <v>0</v>
          </cell>
          <cell r="M1614">
            <v>2300</v>
          </cell>
        </row>
        <row r="1615">
          <cell r="K1615">
            <v>451500</v>
          </cell>
          <cell r="L1615">
            <v>0</v>
          </cell>
          <cell r="M1615">
            <v>2260</v>
          </cell>
        </row>
        <row r="1616">
          <cell r="K1616">
            <v>420000</v>
          </cell>
          <cell r="L1616">
            <v>0</v>
          </cell>
          <cell r="M1616">
            <v>2260</v>
          </cell>
        </row>
        <row r="1617">
          <cell r="K1617">
            <v>420000</v>
          </cell>
          <cell r="L1617">
            <v>0</v>
          </cell>
          <cell r="M1617">
            <v>2260</v>
          </cell>
        </row>
        <row r="1618">
          <cell r="K1618">
            <v>315000</v>
          </cell>
          <cell r="L1618">
            <v>0</v>
          </cell>
          <cell r="M1618">
            <v>2418</v>
          </cell>
        </row>
        <row r="1619">
          <cell r="K1619">
            <v>280000</v>
          </cell>
          <cell r="L1619">
            <v>0</v>
          </cell>
          <cell r="M1619">
            <v>2300</v>
          </cell>
        </row>
        <row r="1620">
          <cell r="K1620">
            <v>250000</v>
          </cell>
          <cell r="L1620">
            <v>0</v>
          </cell>
          <cell r="M1620">
            <v>2429</v>
          </cell>
        </row>
        <row r="1621">
          <cell r="K1621">
            <v>308064786</v>
          </cell>
          <cell r="L1621">
            <v>0</v>
          </cell>
          <cell r="M1621">
            <v>2220</v>
          </cell>
        </row>
        <row r="1622">
          <cell r="K1622">
            <v>101405790</v>
          </cell>
          <cell r="L1622">
            <v>0</v>
          </cell>
          <cell r="M1622">
            <v>2240</v>
          </cell>
        </row>
        <row r="1623">
          <cell r="K1623">
            <v>19476200</v>
          </cell>
          <cell r="L1623">
            <v>0</v>
          </cell>
          <cell r="M1623">
            <v>2330</v>
          </cell>
        </row>
        <row r="1624">
          <cell r="K1624">
            <v>6492640</v>
          </cell>
          <cell r="L1624">
            <v>0</v>
          </cell>
          <cell r="M1624">
            <v>2240</v>
          </cell>
        </row>
        <row r="1625">
          <cell r="K1625">
            <v>5158740</v>
          </cell>
          <cell r="L1625">
            <v>0</v>
          </cell>
          <cell r="M1625">
            <v>2240</v>
          </cell>
        </row>
        <row r="1626">
          <cell r="K1626">
            <v>3792000</v>
          </cell>
          <cell r="L1626">
            <v>0</v>
          </cell>
          <cell r="M1626">
            <v>2330</v>
          </cell>
        </row>
        <row r="1627">
          <cell r="K1627">
            <v>3150000</v>
          </cell>
          <cell r="L1627">
            <v>0</v>
          </cell>
          <cell r="M1627">
            <v>2330</v>
          </cell>
        </row>
        <row r="1628">
          <cell r="K1628">
            <v>1437000</v>
          </cell>
          <cell r="L1628">
            <v>0</v>
          </cell>
          <cell r="M1628">
            <v>2260</v>
          </cell>
        </row>
        <row r="1629">
          <cell r="K1629">
            <v>750000</v>
          </cell>
          <cell r="L1629">
            <v>0</v>
          </cell>
          <cell r="M1629">
            <v>2330</v>
          </cell>
        </row>
        <row r="1630">
          <cell r="K1630">
            <v>150000</v>
          </cell>
          <cell r="L1630">
            <v>0</v>
          </cell>
          <cell r="M1630">
            <v>2500</v>
          </cell>
        </row>
        <row r="1631">
          <cell r="K1631">
            <v>76800000</v>
          </cell>
          <cell r="L1631">
            <v>0</v>
          </cell>
          <cell r="M1631">
            <v>2418</v>
          </cell>
        </row>
        <row r="1632">
          <cell r="K1632">
            <v>34179859</v>
          </cell>
          <cell r="L1632">
            <v>0</v>
          </cell>
          <cell r="M1632">
            <v>2260</v>
          </cell>
        </row>
        <row r="1633">
          <cell r="K1633">
            <v>18555474</v>
          </cell>
          <cell r="L1633">
            <v>0</v>
          </cell>
          <cell r="M1633">
            <v>2220</v>
          </cell>
        </row>
        <row r="1634">
          <cell r="K1634">
            <v>18351613</v>
          </cell>
          <cell r="L1634">
            <v>0</v>
          </cell>
          <cell r="M1634">
            <v>2403</v>
          </cell>
        </row>
        <row r="1635">
          <cell r="K1635">
            <v>15884720</v>
          </cell>
          <cell r="L1635">
            <v>0</v>
          </cell>
          <cell r="M1635">
            <v>2300</v>
          </cell>
        </row>
        <row r="1636">
          <cell r="K1636">
            <v>15642110</v>
          </cell>
          <cell r="L1636">
            <v>0</v>
          </cell>
          <cell r="M1636">
            <v>2403</v>
          </cell>
        </row>
        <row r="1637">
          <cell r="K1637">
            <v>14929142</v>
          </cell>
          <cell r="L1637">
            <v>0</v>
          </cell>
          <cell r="M1637">
            <v>2260</v>
          </cell>
        </row>
        <row r="1638">
          <cell r="K1638">
            <v>12923463</v>
          </cell>
          <cell r="L1638">
            <v>0</v>
          </cell>
          <cell r="M1638">
            <v>2300</v>
          </cell>
        </row>
        <row r="1639">
          <cell r="K1639">
            <v>10900674</v>
          </cell>
          <cell r="L1639">
            <v>0</v>
          </cell>
          <cell r="M1639">
            <v>2279</v>
          </cell>
        </row>
        <row r="1640">
          <cell r="K1640">
            <v>10480499</v>
          </cell>
          <cell r="L1640">
            <v>0</v>
          </cell>
          <cell r="M1640">
            <v>2503</v>
          </cell>
        </row>
        <row r="1641">
          <cell r="K1641">
            <v>8546227</v>
          </cell>
          <cell r="L1641">
            <v>0</v>
          </cell>
          <cell r="M1641">
            <v>2260</v>
          </cell>
        </row>
        <row r="1642">
          <cell r="K1642">
            <v>6690576</v>
          </cell>
          <cell r="L1642">
            <v>0</v>
          </cell>
          <cell r="M1642">
            <v>2403</v>
          </cell>
        </row>
        <row r="1643">
          <cell r="K1643">
            <v>6603101</v>
          </cell>
          <cell r="L1643">
            <v>0</v>
          </cell>
          <cell r="M1643">
            <v>2279</v>
          </cell>
        </row>
        <row r="1644">
          <cell r="K1644">
            <v>5675760</v>
          </cell>
          <cell r="L1644">
            <v>0</v>
          </cell>
          <cell r="M1644">
            <v>2300</v>
          </cell>
        </row>
        <row r="1645">
          <cell r="K1645">
            <v>5231912</v>
          </cell>
          <cell r="L1645">
            <v>0</v>
          </cell>
          <cell r="M1645">
            <v>2300</v>
          </cell>
        </row>
        <row r="1646">
          <cell r="K1646">
            <v>4505231</v>
          </cell>
          <cell r="L1646">
            <v>0</v>
          </cell>
          <cell r="M1646">
            <v>2260</v>
          </cell>
        </row>
        <row r="1647">
          <cell r="K1647">
            <v>3825778</v>
          </cell>
          <cell r="L1647">
            <v>0</v>
          </cell>
          <cell r="M1647">
            <v>2300</v>
          </cell>
        </row>
        <row r="1648">
          <cell r="K1648">
            <v>2759472</v>
          </cell>
          <cell r="L1648">
            <v>0</v>
          </cell>
          <cell r="M1648">
            <v>2279</v>
          </cell>
        </row>
        <row r="1649">
          <cell r="K1649">
            <v>2707286</v>
          </cell>
          <cell r="L1649">
            <v>0</v>
          </cell>
          <cell r="M1649">
            <v>2403</v>
          </cell>
        </row>
        <row r="1650">
          <cell r="K1650">
            <v>2612149</v>
          </cell>
          <cell r="L1650">
            <v>0</v>
          </cell>
          <cell r="M1650">
            <v>2239</v>
          </cell>
        </row>
        <row r="1651">
          <cell r="K1651">
            <v>2418815</v>
          </cell>
          <cell r="L1651">
            <v>0</v>
          </cell>
          <cell r="M1651">
            <v>2260</v>
          </cell>
        </row>
        <row r="1652">
          <cell r="K1652">
            <v>1904838</v>
          </cell>
          <cell r="L1652">
            <v>0</v>
          </cell>
          <cell r="M1652">
            <v>2260</v>
          </cell>
        </row>
        <row r="1653">
          <cell r="K1653">
            <v>19640000</v>
          </cell>
          <cell r="L1653">
            <v>0</v>
          </cell>
          <cell r="M1653">
            <v>2239</v>
          </cell>
        </row>
        <row r="1654">
          <cell r="K1654">
            <v>16460000</v>
          </cell>
          <cell r="L1654">
            <v>0</v>
          </cell>
          <cell r="M1654">
            <v>2403</v>
          </cell>
        </row>
        <row r="1655">
          <cell r="K1655">
            <v>16360000</v>
          </cell>
          <cell r="L1655">
            <v>0</v>
          </cell>
          <cell r="M1655">
            <v>2279</v>
          </cell>
        </row>
        <row r="1656">
          <cell r="K1656">
            <v>14080000</v>
          </cell>
          <cell r="L1656">
            <v>0</v>
          </cell>
          <cell r="M1656">
            <v>2309</v>
          </cell>
        </row>
        <row r="1657">
          <cell r="K1657">
            <v>13660000</v>
          </cell>
          <cell r="L1657">
            <v>0</v>
          </cell>
          <cell r="M1657">
            <v>2279</v>
          </cell>
        </row>
        <row r="1658">
          <cell r="K1658">
            <v>10490000</v>
          </cell>
          <cell r="L1658">
            <v>0</v>
          </cell>
          <cell r="M1658">
            <v>2279</v>
          </cell>
        </row>
        <row r="1659">
          <cell r="K1659">
            <v>9470000</v>
          </cell>
          <cell r="L1659">
            <v>0</v>
          </cell>
          <cell r="M1659">
            <v>2279</v>
          </cell>
        </row>
        <row r="1660">
          <cell r="K1660">
            <v>9420000</v>
          </cell>
          <cell r="L1660">
            <v>0</v>
          </cell>
          <cell r="M1660">
            <v>2309</v>
          </cell>
        </row>
        <row r="1661">
          <cell r="K1661">
            <v>7360000</v>
          </cell>
          <cell r="L1661">
            <v>0</v>
          </cell>
          <cell r="M1661">
            <v>2309</v>
          </cell>
        </row>
        <row r="1662">
          <cell r="K1662">
            <v>7120000</v>
          </cell>
          <cell r="L1662">
            <v>0</v>
          </cell>
          <cell r="M1662">
            <v>2403</v>
          </cell>
        </row>
        <row r="1663">
          <cell r="K1663">
            <v>6770000</v>
          </cell>
          <cell r="L1663">
            <v>0</v>
          </cell>
          <cell r="M1663">
            <v>2279</v>
          </cell>
        </row>
        <row r="1664">
          <cell r="K1664">
            <v>5870000</v>
          </cell>
          <cell r="L1664">
            <v>0</v>
          </cell>
          <cell r="M1664">
            <v>2279</v>
          </cell>
        </row>
        <row r="1665">
          <cell r="K1665">
            <v>3400000</v>
          </cell>
          <cell r="L1665">
            <v>0</v>
          </cell>
          <cell r="M1665">
            <v>2503</v>
          </cell>
        </row>
        <row r="1666">
          <cell r="K1666">
            <v>2950000</v>
          </cell>
          <cell r="L1666">
            <v>0</v>
          </cell>
          <cell r="M1666">
            <v>2309</v>
          </cell>
        </row>
        <row r="1667">
          <cell r="K1667">
            <v>2510000</v>
          </cell>
          <cell r="L1667">
            <v>0</v>
          </cell>
          <cell r="M1667">
            <v>2279</v>
          </cell>
        </row>
        <row r="1668">
          <cell r="K1668">
            <v>2510000</v>
          </cell>
          <cell r="L1668">
            <v>0</v>
          </cell>
          <cell r="M1668">
            <v>2403</v>
          </cell>
        </row>
        <row r="1669">
          <cell r="K1669">
            <v>1660000</v>
          </cell>
          <cell r="L1669">
            <v>0</v>
          </cell>
          <cell r="M1669">
            <v>2279</v>
          </cell>
        </row>
        <row r="1670">
          <cell r="K1670">
            <v>1660000</v>
          </cell>
          <cell r="L1670">
            <v>0</v>
          </cell>
          <cell r="M1670">
            <v>2239</v>
          </cell>
        </row>
        <row r="1671">
          <cell r="K1671">
            <v>1660000</v>
          </cell>
          <cell r="L1671">
            <v>0</v>
          </cell>
          <cell r="M1671">
            <v>2279</v>
          </cell>
        </row>
        <row r="1672">
          <cell r="K1672">
            <v>6888947</v>
          </cell>
          <cell r="L1672">
            <v>0</v>
          </cell>
          <cell r="M1672">
            <v>2409</v>
          </cell>
        </row>
        <row r="1673">
          <cell r="K1673">
            <v>5205000</v>
          </cell>
          <cell r="L1673">
            <v>0</v>
          </cell>
          <cell r="M1673">
            <v>2309</v>
          </cell>
        </row>
        <row r="1674">
          <cell r="K1674">
            <v>3250000</v>
          </cell>
          <cell r="L1674">
            <v>0</v>
          </cell>
          <cell r="M1674">
            <v>2279</v>
          </cell>
        </row>
        <row r="1675">
          <cell r="K1675">
            <v>2680000</v>
          </cell>
          <cell r="L1675">
            <v>0</v>
          </cell>
          <cell r="M1675">
            <v>2279</v>
          </cell>
        </row>
        <row r="1676">
          <cell r="K1676">
            <v>1120000</v>
          </cell>
          <cell r="L1676">
            <v>0</v>
          </cell>
          <cell r="M1676">
            <v>2409</v>
          </cell>
        </row>
        <row r="1677">
          <cell r="K1677">
            <v>1000000</v>
          </cell>
          <cell r="L1677">
            <v>0</v>
          </cell>
          <cell r="M1677">
            <v>2309</v>
          </cell>
        </row>
        <row r="1678">
          <cell r="K1678">
            <v>20464716</v>
          </cell>
          <cell r="L1678">
            <v>0</v>
          </cell>
          <cell r="M1678">
            <v>2411</v>
          </cell>
        </row>
        <row r="1679">
          <cell r="K1679">
            <v>17448239</v>
          </cell>
          <cell r="L1679">
            <v>0</v>
          </cell>
          <cell r="M1679">
            <v>2279</v>
          </cell>
        </row>
        <row r="1680">
          <cell r="K1680">
            <v>14356712</v>
          </cell>
          <cell r="L1680">
            <v>0</v>
          </cell>
          <cell r="M1680">
            <v>2411</v>
          </cell>
        </row>
        <row r="1681">
          <cell r="K1681">
            <v>61156000</v>
          </cell>
          <cell r="L1681">
            <v>0</v>
          </cell>
          <cell r="M1681">
            <v>2279</v>
          </cell>
        </row>
        <row r="1682">
          <cell r="K1682">
            <v>14503250</v>
          </cell>
          <cell r="L1682">
            <v>0</v>
          </cell>
          <cell r="M1682">
            <v>2411</v>
          </cell>
        </row>
        <row r="1683">
          <cell r="K1683">
            <v>8703750</v>
          </cell>
          <cell r="L1683">
            <v>0</v>
          </cell>
          <cell r="M1683">
            <v>2411</v>
          </cell>
        </row>
        <row r="1684">
          <cell r="K1684">
            <v>3970313</v>
          </cell>
          <cell r="L1684">
            <v>0</v>
          </cell>
          <cell r="M1684">
            <v>2239</v>
          </cell>
        </row>
        <row r="1685">
          <cell r="K1685">
            <v>3401250</v>
          </cell>
          <cell r="L1685">
            <v>0</v>
          </cell>
          <cell r="M1685">
            <v>2330</v>
          </cell>
        </row>
        <row r="1686">
          <cell r="K1686">
            <v>3321875</v>
          </cell>
          <cell r="L1686">
            <v>0</v>
          </cell>
          <cell r="M1686">
            <v>2411</v>
          </cell>
        </row>
        <row r="1687">
          <cell r="K1687">
            <v>2342188</v>
          </cell>
          <cell r="L1687">
            <v>0</v>
          </cell>
          <cell r="M1687">
            <v>2279</v>
          </cell>
        </row>
        <row r="1688">
          <cell r="K1688">
            <v>2060938</v>
          </cell>
          <cell r="L1688">
            <v>0</v>
          </cell>
          <cell r="M1688">
            <v>2411</v>
          </cell>
        </row>
        <row r="1689">
          <cell r="K1689">
            <v>1984688</v>
          </cell>
          <cell r="L1689">
            <v>0</v>
          </cell>
          <cell r="M1689">
            <v>2330</v>
          </cell>
        </row>
        <row r="1690">
          <cell r="K1690">
            <v>1981244</v>
          </cell>
          <cell r="L1690">
            <v>0</v>
          </cell>
          <cell r="M1690">
            <v>2529</v>
          </cell>
        </row>
        <row r="1691">
          <cell r="K1691">
            <v>1962813</v>
          </cell>
          <cell r="L1691">
            <v>0</v>
          </cell>
          <cell r="M1691">
            <v>2330</v>
          </cell>
        </row>
        <row r="1692">
          <cell r="K1692">
            <v>1804688</v>
          </cell>
          <cell r="L1692">
            <v>0</v>
          </cell>
          <cell r="M1692">
            <v>2279</v>
          </cell>
        </row>
        <row r="1693">
          <cell r="K1693">
            <v>1620313</v>
          </cell>
          <cell r="L1693">
            <v>0</v>
          </cell>
          <cell r="M1693">
            <v>2279</v>
          </cell>
        </row>
        <row r="1694">
          <cell r="K1694">
            <v>1443750</v>
          </cell>
          <cell r="L1694">
            <v>0</v>
          </cell>
          <cell r="M1694">
            <v>2279</v>
          </cell>
        </row>
        <row r="1695">
          <cell r="K1695">
            <v>911250</v>
          </cell>
          <cell r="L1695">
            <v>0</v>
          </cell>
          <cell r="M1695">
            <v>2330</v>
          </cell>
        </row>
        <row r="1696">
          <cell r="K1696">
            <v>481250</v>
          </cell>
          <cell r="L1696">
            <v>0</v>
          </cell>
          <cell r="M1696">
            <v>2279</v>
          </cell>
        </row>
        <row r="1697">
          <cell r="K1697">
            <v>481250</v>
          </cell>
          <cell r="L1697">
            <v>0</v>
          </cell>
          <cell r="M1697">
            <v>2279</v>
          </cell>
        </row>
        <row r="1698">
          <cell r="K1698">
            <v>240625</v>
          </cell>
          <cell r="L1698">
            <v>0</v>
          </cell>
          <cell r="M1698">
            <v>2311</v>
          </cell>
        </row>
        <row r="1699">
          <cell r="K1699">
            <v>120313</v>
          </cell>
          <cell r="L1699">
            <v>0</v>
          </cell>
          <cell r="M1699">
            <v>2279</v>
          </cell>
        </row>
        <row r="1700">
          <cell r="K1700">
            <v>120313</v>
          </cell>
          <cell r="L1700">
            <v>0</v>
          </cell>
          <cell r="M1700">
            <v>2279</v>
          </cell>
        </row>
        <row r="1701">
          <cell r="K1701">
            <v>120313</v>
          </cell>
          <cell r="L1701">
            <v>0</v>
          </cell>
          <cell r="M1701">
            <v>2239</v>
          </cell>
        </row>
        <row r="1702">
          <cell r="K1702">
            <v>120313</v>
          </cell>
          <cell r="L1702">
            <v>0</v>
          </cell>
          <cell r="M1702">
            <v>2279</v>
          </cell>
        </row>
        <row r="1703">
          <cell r="K1703">
            <v>120313</v>
          </cell>
          <cell r="L1703">
            <v>0</v>
          </cell>
          <cell r="M1703">
            <v>2279</v>
          </cell>
        </row>
        <row r="1704">
          <cell r="K1704">
            <v>20860000</v>
          </cell>
          <cell r="L1704">
            <v>0</v>
          </cell>
          <cell r="M1704">
            <v>2411</v>
          </cell>
        </row>
        <row r="1705">
          <cell r="K1705">
            <v>12250000</v>
          </cell>
          <cell r="L1705">
            <v>0</v>
          </cell>
          <cell r="M1705">
            <v>2279</v>
          </cell>
        </row>
        <row r="1706">
          <cell r="K1706">
            <v>6736872</v>
          </cell>
          <cell r="L1706">
            <v>0</v>
          </cell>
          <cell r="M1706">
            <v>2411</v>
          </cell>
        </row>
        <row r="1707">
          <cell r="K1707">
            <v>4800000</v>
          </cell>
          <cell r="L1707">
            <v>0</v>
          </cell>
          <cell r="M1707">
            <v>2239</v>
          </cell>
        </row>
        <row r="1708">
          <cell r="K1708">
            <v>1800000</v>
          </cell>
          <cell r="L1708">
            <v>0</v>
          </cell>
          <cell r="M1708">
            <v>2330</v>
          </cell>
        </row>
        <row r="1709">
          <cell r="K1709">
            <v>1650000</v>
          </cell>
          <cell r="L1709">
            <v>0</v>
          </cell>
          <cell r="M1709">
            <v>2279</v>
          </cell>
        </row>
        <row r="1710">
          <cell r="K1710">
            <v>1350000</v>
          </cell>
          <cell r="L1710">
            <v>0</v>
          </cell>
          <cell r="M1710">
            <v>2330</v>
          </cell>
        </row>
        <row r="1711">
          <cell r="K1711">
            <v>900000</v>
          </cell>
          <cell r="L1711">
            <v>0</v>
          </cell>
          <cell r="M1711">
            <v>2279</v>
          </cell>
        </row>
        <row r="1712">
          <cell r="K1712">
            <v>750000</v>
          </cell>
          <cell r="L1712">
            <v>0</v>
          </cell>
          <cell r="M1712">
            <v>2279</v>
          </cell>
        </row>
        <row r="1713">
          <cell r="K1713">
            <v>750000</v>
          </cell>
          <cell r="L1713">
            <v>0</v>
          </cell>
          <cell r="M1713">
            <v>2330</v>
          </cell>
        </row>
        <row r="1714">
          <cell r="K1714">
            <v>600000</v>
          </cell>
          <cell r="L1714">
            <v>0</v>
          </cell>
          <cell r="M1714">
            <v>2279</v>
          </cell>
        </row>
        <row r="1715">
          <cell r="K1715">
            <v>600000</v>
          </cell>
          <cell r="L1715">
            <v>0</v>
          </cell>
          <cell r="M1715">
            <v>2279</v>
          </cell>
        </row>
        <row r="1716">
          <cell r="K1716">
            <v>600000</v>
          </cell>
          <cell r="L1716">
            <v>0</v>
          </cell>
          <cell r="M1716">
            <v>2411</v>
          </cell>
        </row>
        <row r="1717">
          <cell r="K1717">
            <v>450000</v>
          </cell>
          <cell r="L1717">
            <v>0</v>
          </cell>
          <cell r="M1717">
            <v>2330</v>
          </cell>
        </row>
        <row r="1718">
          <cell r="K1718">
            <v>300000</v>
          </cell>
          <cell r="L1718">
            <v>0</v>
          </cell>
          <cell r="M1718">
            <v>2239</v>
          </cell>
        </row>
        <row r="1719">
          <cell r="K1719">
            <v>300000</v>
          </cell>
          <cell r="L1719">
            <v>0</v>
          </cell>
          <cell r="M1719">
            <v>2279</v>
          </cell>
        </row>
        <row r="1720">
          <cell r="K1720">
            <v>300000</v>
          </cell>
          <cell r="L1720">
            <v>0</v>
          </cell>
          <cell r="M1720">
            <v>2279</v>
          </cell>
        </row>
        <row r="1721">
          <cell r="K1721">
            <v>300000</v>
          </cell>
          <cell r="L1721">
            <v>0</v>
          </cell>
          <cell r="M1721">
            <v>2529</v>
          </cell>
        </row>
        <row r="1722">
          <cell r="K1722">
            <v>150000</v>
          </cell>
          <cell r="L1722">
            <v>0</v>
          </cell>
          <cell r="M1722">
            <v>2279</v>
          </cell>
        </row>
        <row r="1723">
          <cell r="K1723">
            <v>150000</v>
          </cell>
          <cell r="L1723">
            <v>0</v>
          </cell>
          <cell r="M1723">
            <v>2279</v>
          </cell>
        </row>
        <row r="1724">
          <cell r="K1724">
            <v>150000</v>
          </cell>
          <cell r="L1724">
            <v>0</v>
          </cell>
          <cell r="M1724">
            <v>2279</v>
          </cell>
        </row>
        <row r="1725">
          <cell r="K1725">
            <v>8356500</v>
          </cell>
          <cell r="L1725">
            <v>0</v>
          </cell>
          <cell r="M1725">
            <v>2330</v>
          </cell>
        </row>
        <row r="1726">
          <cell r="K1726">
            <v>7734300</v>
          </cell>
          <cell r="L1726">
            <v>0</v>
          </cell>
          <cell r="M1726">
            <v>2279</v>
          </cell>
        </row>
        <row r="1727">
          <cell r="K1727">
            <v>4653500</v>
          </cell>
          <cell r="L1727">
            <v>0</v>
          </cell>
          <cell r="M1727">
            <v>2330</v>
          </cell>
        </row>
        <row r="1728">
          <cell r="K1728">
            <v>3303000</v>
          </cell>
          <cell r="L1728">
            <v>0</v>
          </cell>
          <cell r="M1728">
            <v>2403</v>
          </cell>
        </row>
        <row r="1729">
          <cell r="K1729">
            <v>2301000</v>
          </cell>
          <cell r="L1729">
            <v>0</v>
          </cell>
          <cell r="M1729">
            <v>2239</v>
          </cell>
        </row>
        <row r="1730">
          <cell r="K1730">
            <v>1901000</v>
          </cell>
          <cell r="L1730">
            <v>0</v>
          </cell>
          <cell r="M1730">
            <v>2403</v>
          </cell>
        </row>
        <row r="1731">
          <cell r="K1731">
            <v>1550500</v>
          </cell>
          <cell r="L1731">
            <v>0</v>
          </cell>
          <cell r="M1731">
            <v>2279</v>
          </cell>
        </row>
        <row r="1732">
          <cell r="K1732">
            <v>950500</v>
          </cell>
          <cell r="L1732">
            <v>0</v>
          </cell>
          <cell r="M1732">
            <v>2279</v>
          </cell>
        </row>
        <row r="1733">
          <cell r="K1733">
            <v>550500</v>
          </cell>
          <cell r="L1733">
            <v>0</v>
          </cell>
          <cell r="M1733">
            <v>2279</v>
          </cell>
        </row>
        <row r="1734">
          <cell r="K1734">
            <v>200000</v>
          </cell>
          <cell r="L1734">
            <v>0</v>
          </cell>
          <cell r="M1734">
            <v>2330</v>
          </cell>
        </row>
        <row r="1735">
          <cell r="K1735">
            <v>200000</v>
          </cell>
          <cell r="L1735">
            <v>0</v>
          </cell>
          <cell r="M1735">
            <v>2330</v>
          </cell>
        </row>
        <row r="1736">
          <cell r="K1736">
            <v>200000</v>
          </cell>
          <cell r="L1736">
            <v>0</v>
          </cell>
          <cell r="M1736">
            <v>2403</v>
          </cell>
        </row>
        <row r="1737">
          <cell r="K1737">
            <v>200000</v>
          </cell>
          <cell r="L1737">
            <v>0</v>
          </cell>
          <cell r="M1737">
            <v>2403</v>
          </cell>
        </row>
        <row r="1738">
          <cell r="K1738">
            <v>9000000</v>
          </cell>
          <cell r="L1738">
            <v>0</v>
          </cell>
          <cell r="M1738">
            <v>2429</v>
          </cell>
        </row>
        <row r="1739">
          <cell r="K1739">
            <v>4200000</v>
          </cell>
          <cell r="L1739">
            <v>0</v>
          </cell>
          <cell r="M1739">
            <v>2300</v>
          </cell>
        </row>
        <row r="1740">
          <cell r="K1740">
            <v>1200000</v>
          </cell>
          <cell r="L1740">
            <v>0</v>
          </cell>
          <cell r="M1740">
            <v>2429</v>
          </cell>
        </row>
        <row r="1741">
          <cell r="K1741">
            <v>6356839</v>
          </cell>
          <cell r="L1741">
            <v>0</v>
          </cell>
          <cell r="M1741">
            <v>2412</v>
          </cell>
        </row>
        <row r="1742">
          <cell r="K1742">
            <v>6000000</v>
          </cell>
          <cell r="L1742">
            <v>0</v>
          </cell>
          <cell r="M1742">
            <v>2279</v>
          </cell>
        </row>
        <row r="1743">
          <cell r="K1743">
            <v>5694000</v>
          </cell>
          <cell r="L1743">
            <v>0</v>
          </cell>
          <cell r="M1743">
            <v>2412</v>
          </cell>
        </row>
        <row r="1744">
          <cell r="K1744">
            <v>5398046</v>
          </cell>
          <cell r="L1744">
            <v>0</v>
          </cell>
          <cell r="M1744">
            <v>2300</v>
          </cell>
        </row>
        <row r="1745">
          <cell r="K1745">
            <v>4448906</v>
          </cell>
          <cell r="L1745">
            <v>0</v>
          </cell>
          <cell r="M1745">
            <v>2529</v>
          </cell>
        </row>
        <row r="1746">
          <cell r="K1746">
            <v>3000000</v>
          </cell>
          <cell r="L1746">
            <v>0</v>
          </cell>
          <cell r="M1746">
            <v>2279</v>
          </cell>
        </row>
        <row r="1747">
          <cell r="K1747">
            <v>3000000</v>
          </cell>
          <cell r="L1747">
            <v>0</v>
          </cell>
          <cell r="M1747">
            <v>2412</v>
          </cell>
        </row>
        <row r="1748">
          <cell r="K1748">
            <v>1533333</v>
          </cell>
          <cell r="L1748">
            <v>0</v>
          </cell>
          <cell r="M1748">
            <v>2300</v>
          </cell>
        </row>
        <row r="1749">
          <cell r="K1749">
            <v>1000000</v>
          </cell>
          <cell r="L1749">
            <v>0</v>
          </cell>
          <cell r="M1749">
            <v>2300</v>
          </cell>
        </row>
        <row r="1750">
          <cell r="K1750">
            <v>86034718</v>
          </cell>
          <cell r="L1750">
            <v>0</v>
          </cell>
          <cell r="M1750">
            <v>2279</v>
          </cell>
        </row>
        <row r="1751">
          <cell r="K1751">
            <v>13821305</v>
          </cell>
          <cell r="L1751">
            <v>0</v>
          </cell>
          <cell r="M1751">
            <v>2429</v>
          </cell>
        </row>
        <row r="1752">
          <cell r="K1752">
            <v>10823147</v>
          </cell>
          <cell r="L1752">
            <v>0</v>
          </cell>
          <cell r="M1752">
            <v>2239</v>
          </cell>
        </row>
        <row r="1753">
          <cell r="K1753">
            <v>4951630</v>
          </cell>
          <cell r="L1753">
            <v>0</v>
          </cell>
          <cell r="M1753">
            <v>2330</v>
          </cell>
        </row>
        <row r="1754">
          <cell r="K1754">
            <v>4740309</v>
          </cell>
          <cell r="L1754">
            <v>0</v>
          </cell>
          <cell r="M1754">
            <v>2279</v>
          </cell>
        </row>
        <row r="1755">
          <cell r="K1755">
            <v>3961305</v>
          </cell>
          <cell r="L1755">
            <v>0</v>
          </cell>
          <cell r="M1755">
            <v>2279</v>
          </cell>
        </row>
        <row r="1756">
          <cell r="K1756">
            <v>3041419</v>
          </cell>
          <cell r="L1756">
            <v>0</v>
          </cell>
          <cell r="M1756">
            <v>2330</v>
          </cell>
        </row>
        <row r="1757">
          <cell r="K1757">
            <v>2310761</v>
          </cell>
          <cell r="L1757">
            <v>0</v>
          </cell>
          <cell r="M1757">
            <v>2279</v>
          </cell>
        </row>
        <row r="1758">
          <cell r="K1758">
            <v>1980652</v>
          </cell>
          <cell r="L1758">
            <v>0</v>
          </cell>
          <cell r="M1758">
            <v>2429</v>
          </cell>
        </row>
        <row r="1759">
          <cell r="K1759">
            <v>1461315</v>
          </cell>
          <cell r="L1759">
            <v>0</v>
          </cell>
          <cell r="M1759">
            <v>2330</v>
          </cell>
        </row>
        <row r="1760">
          <cell r="K1760">
            <v>1461315</v>
          </cell>
          <cell r="L1760">
            <v>0</v>
          </cell>
          <cell r="M1760">
            <v>2429</v>
          </cell>
        </row>
        <row r="1761">
          <cell r="K1761">
            <v>1390875</v>
          </cell>
          <cell r="L1761">
            <v>0</v>
          </cell>
          <cell r="M1761">
            <v>2330</v>
          </cell>
        </row>
        <row r="1762">
          <cell r="K1762">
            <v>1320440</v>
          </cell>
          <cell r="L1762">
            <v>0</v>
          </cell>
          <cell r="M1762">
            <v>2529</v>
          </cell>
        </row>
        <row r="1763">
          <cell r="K1763">
            <v>1320435</v>
          </cell>
          <cell r="L1763">
            <v>0</v>
          </cell>
          <cell r="M1763">
            <v>2279</v>
          </cell>
        </row>
        <row r="1764">
          <cell r="K1764">
            <v>1249994</v>
          </cell>
          <cell r="L1764">
            <v>0</v>
          </cell>
          <cell r="M1764">
            <v>2279</v>
          </cell>
        </row>
        <row r="1765">
          <cell r="K1765">
            <v>990326</v>
          </cell>
          <cell r="L1765">
            <v>0</v>
          </cell>
          <cell r="M1765">
            <v>2429</v>
          </cell>
        </row>
        <row r="1766">
          <cell r="K1766">
            <v>660218</v>
          </cell>
          <cell r="L1766">
            <v>0</v>
          </cell>
          <cell r="M1766">
            <v>2330</v>
          </cell>
        </row>
        <row r="1767">
          <cell r="K1767">
            <v>330108</v>
          </cell>
          <cell r="L1767">
            <v>0</v>
          </cell>
          <cell r="M1767">
            <v>2279</v>
          </cell>
        </row>
        <row r="1768">
          <cell r="K1768">
            <v>330108</v>
          </cell>
          <cell r="L1768">
            <v>0</v>
          </cell>
          <cell r="M1768">
            <v>2279</v>
          </cell>
        </row>
        <row r="1769">
          <cell r="K1769">
            <v>330108</v>
          </cell>
          <cell r="L1769">
            <v>0</v>
          </cell>
          <cell r="M1769">
            <v>2239</v>
          </cell>
        </row>
        <row r="1770">
          <cell r="K1770">
            <v>330108</v>
          </cell>
          <cell r="L1770">
            <v>0</v>
          </cell>
          <cell r="M1770">
            <v>2279</v>
          </cell>
        </row>
        <row r="1771">
          <cell r="K1771">
            <v>330108</v>
          </cell>
          <cell r="L1771">
            <v>0</v>
          </cell>
          <cell r="M1771">
            <v>2279</v>
          </cell>
        </row>
        <row r="1772">
          <cell r="K1772">
            <v>330108</v>
          </cell>
          <cell r="L1772">
            <v>0</v>
          </cell>
          <cell r="M1772">
            <v>2279</v>
          </cell>
        </row>
        <row r="1773">
          <cell r="K1773">
            <v>277443221</v>
          </cell>
          <cell r="L1773">
            <v>0</v>
          </cell>
          <cell r="M1773">
            <v>2264</v>
          </cell>
        </row>
        <row r="1774">
          <cell r="K1774">
            <v>19934669</v>
          </cell>
          <cell r="L1774">
            <v>0</v>
          </cell>
          <cell r="M1774">
            <v>2310</v>
          </cell>
        </row>
        <row r="1775">
          <cell r="K1775">
            <v>8217218</v>
          </cell>
          <cell r="L1775">
            <v>0</v>
          </cell>
          <cell r="M1775">
            <v>2264</v>
          </cell>
        </row>
        <row r="1776">
          <cell r="K1776">
            <v>6800000</v>
          </cell>
          <cell r="L1776">
            <v>0</v>
          </cell>
          <cell r="M1776">
            <v>2264</v>
          </cell>
        </row>
        <row r="1777">
          <cell r="K1777">
            <v>5402638</v>
          </cell>
          <cell r="L1777">
            <v>0</v>
          </cell>
          <cell r="M1777">
            <v>2264</v>
          </cell>
        </row>
        <row r="1778">
          <cell r="K1778">
            <v>2512500</v>
          </cell>
          <cell r="L1778">
            <v>0</v>
          </cell>
          <cell r="M1778">
            <v>2310</v>
          </cell>
        </row>
        <row r="1779">
          <cell r="K1779">
            <v>1658743</v>
          </cell>
          <cell r="L1779">
            <v>0</v>
          </cell>
          <cell r="M1779">
            <v>2264</v>
          </cell>
        </row>
        <row r="1780">
          <cell r="K1780">
            <v>1125200</v>
          </cell>
          <cell r="L1780">
            <v>0</v>
          </cell>
          <cell r="M1780">
            <v>2224</v>
          </cell>
        </row>
        <row r="1781">
          <cell r="K1781">
            <v>137818</v>
          </cell>
          <cell r="L1781">
            <v>0</v>
          </cell>
          <cell r="M1781">
            <v>2264</v>
          </cell>
        </row>
        <row r="1782">
          <cell r="K1782">
            <v>16000</v>
          </cell>
          <cell r="L1782">
            <v>0</v>
          </cell>
          <cell r="M1782">
            <v>2310</v>
          </cell>
        </row>
        <row r="1783">
          <cell r="K1783">
            <v>16804519</v>
          </cell>
          <cell r="L1783">
            <v>0</v>
          </cell>
          <cell r="M1783">
            <v>2310</v>
          </cell>
        </row>
        <row r="1784">
          <cell r="K1784">
            <v>8330477</v>
          </cell>
          <cell r="L1784">
            <v>0</v>
          </cell>
          <cell r="M1784">
            <v>2419</v>
          </cell>
        </row>
        <row r="1785">
          <cell r="K1785">
            <v>5250345</v>
          </cell>
          <cell r="L1785">
            <v>0</v>
          </cell>
          <cell r="M1785">
            <v>2419</v>
          </cell>
        </row>
        <row r="1786">
          <cell r="K1786">
            <v>4688069</v>
          </cell>
          <cell r="L1786">
            <v>0</v>
          </cell>
          <cell r="M1786">
            <v>2264</v>
          </cell>
        </row>
        <row r="1787">
          <cell r="K1787">
            <v>4518634</v>
          </cell>
          <cell r="L1787">
            <v>0</v>
          </cell>
          <cell r="M1787">
            <v>2264</v>
          </cell>
        </row>
        <row r="1788">
          <cell r="K1788">
            <v>4154056</v>
          </cell>
          <cell r="L1788">
            <v>0</v>
          </cell>
          <cell r="M1788">
            <v>2310</v>
          </cell>
        </row>
        <row r="1789">
          <cell r="K1789">
            <v>3619000</v>
          </cell>
          <cell r="L1789">
            <v>0</v>
          </cell>
          <cell r="M1789">
            <v>2419</v>
          </cell>
        </row>
        <row r="1790">
          <cell r="K1790">
            <v>3350052</v>
          </cell>
          <cell r="L1790">
            <v>0</v>
          </cell>
          <cell r="M1790">
            <v>2310</v>
          </cell>
        </row>
        <row r="1791">
          <cell r="K1791">
            <v>2360000</v>
          </cell>
          <cell r="L1791">
            <v>0</v>
          </cell>
          <cell r="M1791">
            <v>2310</v>
          </cell>
        </row>
        <row r="1792">
          <cell r="K1792">
            <v>2293278</v>
          </cell>
          <cell r="L1792">
            <v>0</v>
          </cell>
          <cell r="M1792">
            <v>2224</v>
          </cell>
        </row>
        <row r="1793">
          <cell r="K1793">
            <v>1970000</v>
          </cell>
          <cell r="L1793">
            <v>0</v>
          </cell>
          <cell r="M1793">
            <v>2310</v>
          </cell>
        </row>
        <row r="1794">
          <cell r="K1794">
            <v>1331690</v>
          </cell>
          <cell r="L1794">
            <v>0</v>
          </cell>
          <cell r="M1794">
            <v>2310</v>
          </cell>
        </row>
        <row r="1795">
          <cell r="K1795">
            <v>1277690</v>
          </cell>
          <cell r="L1795">
            <v>0</v>
          </cell>
          <cell r="M1795">
            <v>2264</v>
          </cell>
        </row>
        <row r="1796">
          <cell r="K1796">
            <v>750000</v>
          </cell>
          <cell r="L1796">
            <v>0</v>
          </cell>
          <cell r="M1796">
            <v>2419</v>
          </cell>
        </row>
        <row r="1797">
          <cell r="K1797">
            <v>730000</v>
          </cell>
          <cell r="L1797">
            <v>0</v>
          </cell>
          <cell r="M1797">
            <v>2264</v>
          </cell>
        </row>
        <row r="1798">
          <cell r="K1798">
            <v>557000</v>
          </cell>
          <cell r="L1798">
            <v>0</v>
          </cell>
          <cell r="M1798">
            <v>2264</v>
          </cell>
        </row>
        <row r="1799">
          <cell r="K1799">
            <v>31528</v>
          </cell>
          <cell r="L1799">
            <v>0</v>
          </cell>
          <cell r="M1799">
            <v>2264</v>
          </cell>
        </row>
        <row r="1800">
          <cell r="K1800">
            <v>242588641</v>
          </cell>
          <cell r="L1800">
            <v>0</v>
          </cell>
          <cell r="M1800">
            <v>2264</v>
          </cell>
        </row>
        <row r="1801">
          <cell r="K1801">
            <v>69628400</v>
          </cell>
          <cell r="L1801">
            <v>0</v>
          </cell>
          <cell r="M1801">
            <v>2224</v>
          </cell>
        </row>
        <row r="1802">
          <cell r="K1802">
            <v>10834000</v>
          </cell>
          <cell r="L1802">
            <v>0</v>
          </cell>
          <cell r="M1802">
            <v>2310</v>
          </cell>
        </row>
        <row r="1803">
          <cell r="K1803">
            <v>4566733</v>
          </cell>
          <cell r="L1803">
            <v>0</v>
          </cell>
          <cell r="M1803">
            <v>2419</v>
          </cell>
        </row>
        <row r="1804">
          <cell r="K1804">
            <v>4200000</v>
          </cell>
          <cell r="L1804">
            <v>0</v>
          </cell>
          <cell r="M1804">
            <v>2419</v>
          </cell>
        </row>
        <row r="1805">
          <cell r="K1805">
            <v>916324</v>
          </cell>
          <cell r="L1805">
            <v>0</v>
          </cell>
          <cell r="M1805">
            <v>2310</v>
          </cell>
        </row>
        <row r="1806">
          <cell r="K1806">
            <v>209784</v>
          </cell>
          <cell r="L1806">
            <v>0</v>
          </cell>
          <cell r="M1806">
            <v>2310</v>
          </cell>
        </row>
        <row r="1807">
          <cell r="K1807">
            <v>148000</v>
          </cell>
          <cell r="L1807">
            <v>0</v>
          </cell>
          <cell r="M1807">
            <v>2264</v>
          </cell>
        </row>
        <row r="1808">
          <cell r="K1808">
            <v>37787522</v>
          </cell>
          <cell r="L1808">
            <v>0</v>
          </cell>
          <cell r="M1808">
            <v>2310</v>
          </cell>
        </row>
        <row r="1809">
          <cell r="K1809">
            <v>12380000</v>
          </cell>
          <cell r="L1809">
            <v>0</v>
          </cell>
          <cell r="M1809">
            <v>2264</v>
          </cell>
        </row>
        <row r="1810">
          <cell r="K1810">
            <v>9982300</v>
          </cell>
          <cell r="L1810">
            <v>0</v>
          </cell>
          <cell r="M1810">
            <v>2264</v>
          </cell>
        </row>
        <row r="1811">
          <cell r="K1811">
            <v>850000</v>
          </cell>
          <cell r="L1811">
            <v>0</v>
          </cell>
          <cell r="M1811">
            <v>2224</v>
          </cell>
        </row>
        <row r="1812">
          <cell r="K1812">
            <v>506940</v>
          </cell>
          <cell r="L1812">
            <v>0</v>
          </cell>
          <cell r="M1812">
            <v>2264</v>
          </cell>
        </row>
        <row r="1813">
          <cell r="K1813">
            <v>27092</v>
          </cell>
          <cell r="L1813">
            <v>0</v>
          </cell>
          <cell r="M1813">
            <v>2264</v>
          </cell>
        </row>
        <row r="1814">
          <cell r="K1814">
            <v>16240867</v>
          </cell>
          <cell r="L1814">
            <v>0</v>
          </cell>
          <cell r="M1814">
            <v>2273</v>
          </cell>
        </row>
        <row r="1815">
          <cell r="K1815">
            <v>6200931</v>
          </cell>
          <cell r="L1815">
            <v>0</v>
          </cell>
          <cell r="M1815">
            <v>2429</v>
          </cell>
        </row>
        <row r="1816">
          <cell r="K1816">
            <v>4255691</v>
          </cell>
          <cell r="L1816">
            <v>0</v>
          </cell>
          <cell r="M1816">
            <v>2312</v>
          </cell>
        </row>
        <row r="1817">
          <cell r="K1817">
            <v>2557515</v>
          </cell>
          <cell r="L1817">
            <v>0</v>
          </cell>
          <cell r="M1817">
            <v>2312</v>
          </cell>
        </row>
        <row r="1818">
          <cell r="K1818">
            <v>17339271</v>
          </cell>
          <cell r="L1818">
            <v>0</v>
          </cell>
          <cell r="M1818">
            <v>2429</v>
          </cell>
        </row>
        <row r="1819">
          <cell r="K1819">
            <v>7682300</v>
          </cell>
          <cell r="L1819">
            <v>0</v>
          </cell>
          <cell r="M1819">
            <v>2429</v>
          </cell>
        </row>
        <row r="1820">
          <cell r="K1820">
            <v>3594801</v>
          </cell>
          <cell r="L1820">
            <v>0</v>
          </cell>
          <cell r="M1820">
            <v>2312</v>
          </cell>
        </row>
        <row r="1821">
          <cell r="K1821">
            <v>3422115</v>
          </cell>
          <cell r="L1821">
            <v>0</v>
          </cell>
          <cell r="M1821">
            <v>2312</v>
          </cell>
        </row>
        <row r="1822">
          <cell r="K1822">
            <v>3120000</v>
          </cell>
          <cell r="L1822">
            <v>0</v>
          </cell>
          <cell r="M1822">
            <v>2429</v>
          </cell>
        </row>
        <row r="1823">
          <cell r="K1823">
            <v>43217140</v>
          </cell>
          <cell r="L1823">
            <v>0</v>
          </cell>
          <cell r="M1823">
            <v>2263</v>
          </cell>
        </row>
        <row r="1824">
          <cell r="K1824">
            <v>41133822</v>
          </cell>
          <cell r="L1824">
            <v>0</v>
          </cell>
          <cell r="M1824">
            <v>2223</v>
          </cell>
        </row>
        <row r="1825">
          <cell r="K1825">
            <v>16157125</v>
          </cell>
          <cell r="L1825">
            <v>0</v>
          </cell>
          <cell r="M1825">
            <v>2417</v>
          </cell>
        </row>
        <row r="1826">
          <cell r="K1826">
            <v>9026849</v>
          </cell>
          <cell r="L1826">
            <v>0</v>
          </cell>
          <cell r="M1826">
            <v>2417</v>
          </cell>
        </row>
        <row r="1827">
          <cell r="K1827">
            <v>7294659</v>
          </cell>
          <cell r="L1827">
            <v>0</v>
          </cell>
          <cell r="M1827">
            <v>2263</v>
          </cell>
        </row>
        <row r="1828">
          <cell r="K1828">
            <v>5883790</v>
          </cell>
          <cell r="L1828">
            <v>0</v>
          </cell>
          <cell r="M1828">
            <v>2263</v>
          </cell>
        </row>
        <row r="1829">
          <cell r="K1829">
            <v>4896318</v>
          </cell>
          <cell r="L1829">
            <v>0</v>
          </cell>
          <cell r="M1829">
            <v>2417</v>
          </cell>
        </row>
        <row r="1830">
          <cell r="K1830">
            <v>4580295</v>
          </cell>
          <cell r="L1830">
            <v>0</v>
          </cell>
          <cell r="M1830">
            <v>2263</v>
          </cell>
        </row>
        <row r="1831">
          <cell r="K1831">
            <v>4324661</v>
          </cell>
          <cell r="L1831">
            <v>0</v>
          </cell>
          <cell r="M1831">
            <v>2314</v>
          </cell>
        </row>
        <row r="1832">
          <cell r="K1832">
            <v>4294500</v>
          </cell>
          <cell r="L1832">
            <v>0</v>
          </cell>
          <cell r="M1832">
            <v>2417</v>
          </cell>
        </row>
        <row r="1833">
          <cell r="K1833">
            <v>4248332</v>
          </cell>
          <cell r="L1833">
            <v>0</v>
          </cell>
          <cell r="M1833">
            <v>2314</v>
          </cell>
        </row>
        <row r="1834">
          <cell r="K1834">
            <v>3942498</v>
          </cell>
          <cell r="L1834">
            <v>0</v>
          </cell>
          <cell r="M1834">
            <v>2314</v>
          </cell>
        </row>
        <row r="1835">
          <cell r="K1835">
            <v>3478475</v>
          </cell>
          <cell r="L1835">
            <v>0</v>
          </cell>
          <cell r="M1835">
            <v>2314</v>
          </cell>
        </row>
        <row r="1836">
          <cell r="K1836">
            <v>2886000</v>
          </cell>
          <cell r="L1836">
            <v>0</v>
          </cell>
          <cell r="M1836">
            <v>2314</v>
          </cell>
        </row>
        <row r="1837">
          <cell r="K1837">
            <v>1316411</v>
          </cell>
          <cell r="L1837">
            <v>0</v>
          </cell>
          <cell r="M1837">
            <v>2263</v>
          </cell>
        </row>
        <row r="1838">
          <cell r="K1838">
            <v>1305384</v>
          </cell>
          <cell r="L1838">
            <v>0</v>
          </cell>
          <cell r="M1838">
            <v>2314</v>
          </cell>
        </row>
        <row r="1839">
          <cell r="K1839">
            <v>951000</v>
          </cell>
          <cell r="L1839">
            <v>0</v>
          </cell>
          <cell r="M1839">
            <v>2263</v>
          </cell>
        </row>
        <row r="1840">
          <cell r="K1840">
            <v>408000</v>
          </cell>
          <cell r="L1840">
            <v>0</v>
          </cell>
          <cell r="M1840">
            <v>2529</v>
          </cell>
        </row>
        <row r="1841">
          <cell r="K1841">
            <v>205459</v>
          </cell>
          <cell r="L1841">
            <v>0</v>
          </cell>
          <cell r="M1841">
            <v>2263</v>
          </cell>
        </row>
        <row r="1842">
          <cell r="K1842">
            <v>104000</v>
          </cell>
          <cell r="L1842">
            <v>0</v>
          </cell>
          <cell r="M1842">
            <v>2263</v>
          </cell>
        </row>
        <row r="1843">
          <cell r="K1843">
            <v>10000</v>
          </cell>
          <cell r="L1843">
            <v>0</v>
          </cell>
          <cell r="M1843">
            <v>2263</v>
          </cell>
        </row>
        <row r="1844">
          <cell r="K1844">
            <v>568047613</v>
          </cell>
          <cell r="L1844">
            <v>0</v>
          </cell>
          <cell r="M1844">
            <v>2263</v>
          </cell>
        </row>
        <row r="1845">
          <cell r="K1845">
            <v>36603657</v>
          </cell>
          <cell r="L1845">
            <v>0</v>
          </cell>
          <cell r="M1845">
            <v>2223</v>
          </cell>
        </row>
        <row r="1846">
          <cell r="K1846">
            <v>24946036</v>
          </cell>
          <cell r="L1846">
            <v>0</v>
          </cell>
          <cell r="M1846">
            <v>2263</v>
          </cell>
        </row>
        <row r="1847">
          <cell r="K1847">
            <v>5696335</v>
          </cell>
          <cell r="L1847">
            <v>0</v>
          </cell>
          <cell r="M1847">
            <v>2314</v>
          </cell>
        </row>
        <row r="1848">
          <cell r="K1848">
            <v>3764236</v>
          </cell>
          <cell r="L1848">
            <v>0</v>
          </cell>
          <cell r="M1848">
            <v>2263</v>
          </cell>
        </row>
        <row r="1849">
          <cell r="K1849">
            <v>750000</v>
          </cell>
          <cell r="L1849">
            <v>0</v>
          </cell>
          <cell r="M1849">
            <v>2417</v>
          </cell>
        </row>
        <row r="1850">
          <cell r="K1850">
            <v>396222</v>
          </cell>
          <cell r="L1850">
            <v>0</v>
          </cell>
          <cell r="M1850">
            <v>2314</v>
          </cell>
        </row>
        <row r="1851">
          <cell r="K1851">
            <v>176000</v>
          </cell>
          <cell r="L1851">
            <v>0</v>
          </cell>
          <cell r="M1851">
            <v>2263</v>
          </cell>
        </row>
        <row r="1852">
          <cell r="K1852">
            <v>157000</v>
          </cell>
          <cell r="L1852">
            <v>0</v>
          </cell>
          <cell r="M1852">
            <v>2263</v>
          </cell>
        </row>
        <row r="1853">
          <cell r="K1853">
            <v>128251</v>
          </cell>
          <cell r="L1853">
            <v>0</v>
          </cell>
          <cell r="M1853">
            <v>2314</v>
          </cell>
        </row>
        <row r="1854">
          <cell r="K1854">
            <v>34113</v>
          </cell>
          <cell r="L1854">
            <v>0</v>
          </cell>
          <cell r="M1854">
            <v>2263</v>
          </cell>
        </row>
        <row r="1855">
          <cell r="K1855">
            <v>14583</v>
          </cell>
          <cell r="L1855">
            <v>0</v>
          </cell>
          <cell r="M1855">
            <v>2314</v>
          </cell>
        </row>
        <row r="1856">
          <cell r="K1856">
            <v>25983677</v>
          </cell>
          <cell r="L1856">
            <v>0</v>
          </cell>
          <cell r="M1856">
            <v>2412</v>
          </cell>
        </row>
        <row r="1857">
          <cell r="K1857">
            <v>18986802</v>
          </cell>
          <cell r="L1857">
            <v>0</v>
          </cell>
          <cell r="M1857">
            <v>2412</v>
          </cell>
        </row>
        <row r="1858">
          <cell r="K1858">
            <v>12499000</v>
          </cell>
          <cell r="L1858">
            <v>0</v>
          </cell>
          <cell r="M1858">
            <v>2412</v>
          </cell>
        </row>
        <row r="1859">
          <cell r="K1859">
            <v>10959000</v>
          </cell>
          <cell r="L1859">
            <v>0</v>
          </cell>
          <cell r="M1859">
            <v>2529</v>
          </cell>
        </row>
        <row r="1860">
          <cell r="K1860">
            <v>7195880</v>
          </cell>
          <cell r="L1860">
            <v>0</v>
          </cell>
          <cell r="M1860">
            <v>2412</v>
          </cell>
        </row>
        <row r="1861">
          <cell r="K1861">
            <v>3228714</v>
          </cell>
          <cell r="L1861">
            <v>0</v>
          </cell>
          <cell r="M1861">
            <v>2316</v>
          </cell>
        </row>
        <row r="1862">
          <cell r="K1862">
            <v>3092000</v>
          </cell>
          <cell r="L1862">
            <v>0</v>
          </cell>
          <cell r="M1862">
            <v>2279</v>
          </cell>
        </row>
        <row r="1863">
          <cell r="K1863">
            <v>2763000</v>
          </cell>
          <cell r="L1863">
            <v>0</v>
          </cell>
          <cell r="M1863">
            <v>2316</v>
          </cell>
        </row>
        <row r="1864">
          <cell r="K1864">
            <v>2472000</v>
          </cell>
          <cell r="L1864">
            <v>0</v>
          </cell>
          <cell r="M1864">
            <v>2279</v>
          </cell>
        </row>
        <row r="1865">
          <cell r="K1865">
            <v>998000</v>
          </cell>
          <cell r="L1865">
            <v>0</v>
          </cell>
          <cell r="M1865">
            <v>2316</v>
          </cell>
        </row>
        <row r="1866">
          <cell r="K1866">
            <v>680000</v>
          </cell>
          <cell r="L1866">
            <v>0</v>
          </cell>
          <cell r="M1866">
            <v>2279</v>
          </cell>
        </row>
        <row r="1867">
          <cell r="K1867">
            <v>69000</v>
          </cell>
          <cell r="L1867">
            <v>0</v>
          </cell>
          <cell r="M1867">
            <v>2316</v>
          </cell>
        </row>
        <row r="1868">
          <cell r="K1868">
            <v>122360945</v>
          </cell>
          <cell r="L1868">
            <v>0</v>
          </cell>
          <cell r="M1868">
            <v>2316</v>
          </cell>
        </row>
        <row r="1869">
          <cell r="K1869">
            <v>398856711</v>
          </cell>
          <cell r="L1869">
            <v>0</v>
          </cell>
          <cell r="M1869">
            <v>2316</v>
          </cell>
        </row>
        <row r="1870">
          <cell r="K1870">
            <v>8922274</v>
          </cell>
          <cell r="L1870">
            <v>0</v>
          </cell>
          <cell r="M1870">
            <v>2429</v>
          </cell>
        </row>
        <row r="1871">
          <cell r="K1871">
            <v>296276404</v>
          </cell>
          <cell r="L1871">
            <v>0</v>
          </cell>
          <cell r="M1871">
            <v>2318</v>
          </cell>
        </row>
        <row r="1872">
          <cell r="K1872">
            <v>29711500</v>
          </cell>
          <cell r="L1872">
            <v>0</v>
          </cell>
          <cell r="M1872">
            <v>2318</v>
          </cell>
        </row>
        <row r="1873">
          <cell r="K1873">
            <v>26420500</v>
          </cell>
          <cell r="L1873">
            <v>0</v>
          </cell>
          <cell r="M1873">
            <v>2429</v>
          </cell>
        </row>
        <row r="1874">
          <cell r="K1874">
            <v>410000</v>
          </cell>
          <cell r="L1874">
            <v>0</v>
          </cell>
          <cell r="M1874">
            <v>2429</v>
          </cell>
        </row>
        <row r="1875">
          <cell r="K1875">
            <v>160000</v>
          </cell>
          <cell r="L1875">
            <v>0</v>
          </cell>
          <cell r="M1875">
            <v>2429</v>
          </cell>
        </row>
        <row r="1876">
          <cell r="K1876">
            <v>60000</v>
          </cell>
          <cell r="L1876">
            <v>0</v>
          </cell>
          <cell r="M1876">
            <v>2318</v>
          </cell>
        </row>
        <row r="1877">
          <cell r="K1877">
            <v>50000000</v>
          </cell>
          <cell r="L1877">
            <v>0</v>
          </cell>
          <cell r="M1877">
            <v>2417</v>
          </cell>
        </row>
        <row r="1878">
          <cell r="K1878">
            <v>25972000</v>
          </cell>
          <cell r="L1878">
            <v>0</v>
          </cell>
          <cell r="M1878">
            <v>2330</v>
          </cell>
        </row>
        <row r="1879">
          <cell r="K1879">
            <v>3040000</v>
          </cell>
          <cell r="L1879">
            <v>0</v>
          </cell>
          <cell r="M1879">
            <v>2279</v>
          </cell>
        </row>
        <row r="1880">
          <cell r="K1880">
            <v>2547120</v>
          </cell>
          <cell r="L1880">
            <v>0</v>
          </cell>
          <cell r="M1880">
            <v>2417</v>
          </cell>
        </row>
        <row r="1881">
          <cell r="K1881">
            <v>1620000</v>
          </cell>
          <cell r="L1881">
            <v>0</v>
          </cell>
          <cell r="M1881">
            <v>2417</v>
          </cell>
        </row>
        <row r="1882">
          <cell r="K1882">
            <v>1190000</v>
          </cell>
          <cell r="L1882">
            <v>0</v>
          </cell>
          <cell r="M1882">
            <v>2330</v>
          </cell>
        </row>
        <row r="1883">
          <cell r="K1883">
            <v>6926400</v>
          </cell>
          <cell r="L1883">
            <v>0</v>
          </cell>
          <cell r="M1883">
            <v>2279</v>
          </cell>
        </row>
        <row r="1884">
          <cell r="K1884">
            <v>940000</v>
          </cell>
          <cell r="L1884">
            <v>0</v>
          </cell>
          <cell r="M1884">
            <v>2223</v>
          </cell>
        </row>
        <row r="1885">
          <cell r="K1885">
            <v>14000000</v>
          </cell>
          <cell r="L1885">
            <v>0</v>
          </cell>
          <cell r="M1885">
            <v>2279</v>
          </cell>
        </row>
        <row r="1886">
          <cell r="K1886">
            <v>6303858</v>
          </cell>
          <cell r="L1886">
            <v>0</v>
          </cell>
          <cell r="M1886">
            <v>2412</v>
          </cell>
        </row>
        <row r="1887">
          <cell r="K1887">
            <v>3600000</v>
          </cell>
          <cell r="L1887">
            <v>0</v>
          </cell>
          <cell r="M1887">
            <v>2319</v>
          </cell>
        </row>
        <row r="1888">
          <cell r="K1888">
            <v>780000</v>
          </cell>
          <cell r="L1888">
            <v>0</v>
          </cell>
          <cell r="M1888">
            <v>2412</v>
          </cell>
        </row>
        <row r="1889">
          <cell r="K1889">
            <v>637630</v>
          </cell>
          <cell r="L1889">
            <v>0</v>
          </cell>
          <cell r="M1889">
            <v>2412</v>
          </cell>
        </row>
        <row r="1890">
          <cell r="K1890">
            <v>194496</v>
          </cell>
          <cell r="L1890">
            <v>0</v>
          </cell>
          <cell r="M1890">
            <v>2330</v>
          </cell>
        </row>
        <row r="1891">
          <cell r="K1891">
            <v>458213476</v>
          </cell>
          <cell r="L1891">
            <v>0</v>
          </cell>
          <cell r="M1891">
            <v>2279</v>
          </cell>
        </row>
        <row r="1892">
          <cell r="K1892">
            <v>1000000</v>
          </cell>
          <cell r="L1892">
            <v>0</v>
          </cell>
          <cell r="M1892">
            <v>2429</v>
          </cell>
        </row>
        <row r="1893">
          <cell r="K1893">
            <v>805000</v>
          </cell>
          <cell r="L1893">
            <v>0</v>
          </cell>
          <cell r="M1893">
            <v>2429</v>
          </cell>
        </row>
        <row r="1894">
          <cell r="K1894">
            <v>200000</v>
          </cell>
          <cell r="L1894">
            <v>0</v>
          </cell>
          <cell r="M1894">
            <v>2330</v>
          </cell>
        </row>
        <row r="1895">
          <cell r="K1895">
            <v>70000</v>
          </cell>
          <cell r="L1895">
            <v>0</v>
          </cell>
          <cell r="M1895">
            <v>2511</v>
          </cell>
        </row>
        <row r="1896">
          <cell r="K1896">
            <v>35267768</v>
          </cell>
          <cell r="L1896">
            <v>0</v>
          </cell>
          <cell r="M1896">
            <v>2310</v>
          </cell>
        </row>
        <row r="1897">
          <cell r="K1897">
            <v>8912380</v>
          </cell>
          <cell r="L1897">
            <v>0</v>
          </cell>
          <cell r="M1897">
            <v>2310</v>
          </cell>
        </row>
        <row r="1898">
          <cell r="K1898">
            <v>8400000</v>
          </cell>
          <cell r="L1898">
            <v>0</v>
          </cell>
          <cell r="M1898">
            <v>2419</v>
          </cell>
        </row>
        <row r="1899">
          <cell r="K1899">
            <v>2100000</v>
          </cell>
          <cell r="L1899">
            <v>0</v>
          </cell>
          <cell r="M1899">
            <v>2419</v>
          </cell>
        </row>
        <row r="1900">
          <cell r="K1900">
            <v>340636</v>
          </cell>
          <cell r="L1900">
            <v>0</v>
          </cell>
          <cell r="M1900">
            <v>2419</v>
          </cell>
        </row>
        <row r="1901">
          <cell r="K1901">
            <v>46970000</v>
          </cell>
          <cell r="L1901">
            <v>0</v>
          </cell>
          <cell r="M1901">
            <v>2416</v>
          </cell>
        </row>
        <row r="1902">
          <cell r="K1902">
            <v>13564992</v>
          </cell>
          <cell r="L1902">
            <v>0</v>
          </cell>
          <cell r="M1902">
            <v>2312</v>
          </cell>
        </row>
        <row r="1903">
          <cell r="K1903">
            <v>16617122</v>
          </cell>
          <cell r="L1903">
            <v>0</v>
          </cell>
          <cell r="M1903">
            <v>2273</v>
          </cell>
        </row>
        <row r="1904">
          <cell r="K1904">
            <v>73426012</v>
          </cell>
          <cell r="L1904">
            <v>0</v>
          </cell>
          <cell r="M1904">
            <v>2330</v>
          </cell>
        </row>
        <row r="1905">
          <cell r="K1905">
            <v>1845882</v>
          </cell>
          <cell r="L1905">
            <v>0</v>
          </cell>
          <cell r="M1905">
            <v>2273</v>
          </cell>
        </row>
        <row r="1906">
          <cell r="K1906">
            <v>1050000</v>
          </cell>
          <cell r="L1906">
            <v>0</v>
          </cell>
          <cell r="M1906">
            <v>2318</v>
          </cell>
        </row>
        <row r="1907">
          <cell r="K1907">
            <v>54126514</v>
          </cell>
          <cell r="L1907">
            <v>0</v>
          </cell>
          <cell r="M1907">
            <v>2413</v>
          </cell>
        </row>
        <row r="1908">
          <cell r="K1908">
            <v>37514876</v>
          </cell>
          <cell r="L1908">
            <v>0</v>
          </cell>
          <cell r="M1908">
            <v>2262</v>
          </cell>
        </row>
        <row r="1909">
          <cell r="K1909">
            <v>3708785</v>
          </cell>
          <cell r="L1909">
            <v>0</v>
          </cell>
          <cell r="M1909">
            <v>2313</v>
          </cell>
        </row>
        <row r="1910">
          <cell r="K1910">
            <v>3147446</v>
          </cell>
          <cell r="L1910">
            <v>0</v>
          </cell>
          <cell r="M1910">
            <v>2413</v>
          </cell>
        </row>
        <row r="1911">
          <cell r="K1911">
            <v>3017023</v>
          </cell>
          <cell r="L1911">
            <v>0</v>
          </cell>
          <cell r="M1911">
            <v>2313</v>
          </cell>
        </row>
        <row r="1912">
          <cell r="K1912">
            <v>2108738</v>
          </cell>
          <cell r="L1912">
            <v>0</v>
          </cell>
          <cell r="M1912">
            <v>2262</v>
          </cell>
        </row>
        <row r="1913">
          <cell r="K1913">
            <v>1997637</v>
          </cell>
          <cell r="L1913">
            <v>0</v>
          </cell>
          <cell r="M1913">
            <v>2222</v>
          </cell>
        </row>
        <row r="1914">
          <cell r="K1914">
            <v>1766601</v>
          </cell>
          <cell r="L1914">
            <v>0</v>
          </cell>
          <cell r="M1914">
            <v>2413</v>
          </cell>
        </row>
        <row r="1915">
          <cell r="K1915">
            <v>469485</v>
          </cell>
          <cell r="L1915">
            <v>0</v>
          </cell>
          <cell r="M1915">
            <v>2313</v>
          </cell>
        </row>
        <row r="1916">
          <cell r="K1916">
            <v>323719</v>
          </cell>
          <cell r="L1916">
            <v>0</v>
          </cell>
          <cell r="M1916">
            <v>2313</v>
          </cell>
        </row>
        <row r="1917">
          <cell r="K1917">
            <v>171641</v>
          </cell>
          <cell r="L1917">
            <v>0</v>
          </cell>
          <cell r="M1917">
            <v>2262</v>
          </cell>
        </row>
        <row r="1918">
          <cell r="K1918">
            <v>138337</v>
          </cell>
          <cell r="L1918">
            <v>0</v>
          </cell>
          <cell r="M1918">
            <v>2413</v>
          </cell>
        </row>
        <row r="1919">
          <cell r="K1919">
            <v>134041</v>
          </cell>
          <cell r="L1919">
            <v>0</v>
          </cell>
          <cell r="M1919">
            <v>2262</v>
          </cell>
        </row>
        <row r="1920">
          <cell r="K1920">
            <v>87437</v>
          </cell>
          <cell r="L1920">
            <v>0</v>
          </cell>
          <cell r="M1920">
            <v>2262</v>
          </cell>
        </row>
        <row r="1921">
          <cell r="K1921">
            <v>63468</v>
          </cell>
          <cell r="L1921">
            <v>0</v>
          </cell>
          <cell r="M1921">
            <v>2513</v>
          </cell>
        </row>
        <row r="1922">
          <cell r="K1922">
            <v>39140</v>
          </cell>
          <cell r="L1922">
            <v>0</v>
          </cell>
          <cell r="M1922">
            <v>2313</v>
          </cell>
        </row>
        <row r="1923">
          <cell r="K1923">
            <v>25725</v>
          </cell>
          <cell r="L1923">
            <v>0</v>
          </cell>
          <cell r="M1923">
            <v>2313</v>
          </cell>
        </row>
        <row r="1924">
          <cell r="K1924">
            <v>85158804</v>
          </cell>
          <cell r="L1924">
            <v>0</v>
          </cell>
          <cell r="M1924">
            <v>2313</v>
          </cell>
        </row>
        <row r="1925">
          <cell r="K1925">
            <v>23357727</v>
          </cell>
          <cell r="L1925">
            <v>0</v>
          </cell>
          <cell r="M1925">
            <v>2313</v>
          </cell>
        </row>
        <row r="1926">
          <cell r="K1926">
            <v>689604898</v>
          </cell>
          <cell r="L1926">
            <v>0</v>
          </cell>
          <cell r="M1926">
            <v>2262</v>
          </cell>
        </row>
        <row r="1927">
          <cell r="K1927">
            <v>66397555</v>
          </cell>
          <cell r="L1927">
            <v>0</v>
          </cell>
          <cell r="M1927">
            <v>2262</v>
          </cell>
        </row>
        <row r="1928">
          <cell r="K1928">
            <v>9695534</v>
          </cell>
          <cell r="L1928">
            <v>0</v>
          </cell>
          <cell r="M1928">
            <v>2313</v>
          </cell>
        </row>
        <row r="1929">
          <cell r="K1929">
            <v>9396776</v>
          </cell>
          <cell r="L1929">
            <v>0</v>
          </cell>
          <cell r="M1929">
            <v>2313</v>
          </cell>
        </row>
        <row r="1930">
          <cell r="K1930">
            <v>6808098</v>
          </cell>
          <cell r="L1930">
            <v>0</v>
          </cell>
          <cell r="M1930">
            <v>2262</v>
          </cell>
        </row>
        <row r="1931">
          <cell r="K1931">
            <v>3909865</v>
          </cell>
          <cell r="L1931">
            <v>0</v>
          </cell>
          <cell r="M1931">
            <v>2262</v>
          </cell>
        </row>
        <row r="1932">
          <cell r="K1932">
            <v>330000</v>
          </cell>
          <cell r="L1932">
            <v>0</v>
          </cell>
          <cell r="M1932">
            <v>2222</v>
          </cell>
        </row>
        <row r="1933">
          <cell r="K1933">
            <v>41246</v>
          </cell>
          <cell r="L1933">
            <v>0</v>
          </cell>
          <cell r="M1933">
            <v>2262</v>
          </cell>
        </row>
        <row r="1934">
          <cell r="K1934">
            <v>102908665</v>
          </cell>
          <cell r="L1934">
            <v>0</v>
          </cell>
          <cell r="M1934">
            <v>2262</v>
          </cell>
        </row>
        <row r="1935">
          <cell r="K1935">
            <v>18822000</v>
          </cell>
          <cell r="L1935">
            <v>0</v>
          </cell>
          <cell r="M1935">
            <v>2222</v>
          </cell>
        </row>
        <row r="1936">
          <cell r="K1936">
            <v>18577665</v>
          </cell>
          <cell r="L1936">
            <v>0</v>
          </cell>
          <cell r="M1936">
            <v>2313</v>
          </cell>
        </row>
        <row r="1937">
          <cell r="K1937">
            <v>3611044</v>
          </cell>
          <cell r="L1937">
            <v>0</v>
          </cell>
          <cell r="M1937">
            <v>2262</v>
          </cell>
        </row>
        <row r="1938">
          <cell r="K1938">
            <v>299501</v>
          </cell>
          <cell r="L1938">
            <v>0</v>
          </cell>
          <cell r="M1938">
            <v>2262</v>
          </cell>
        </row>
        <row r="1939">
          <cell r="K1939">
            <v>41692</v>
          </cell>
          <cell r="L1939">
            <v>0</v>
          </cell>
          <cell r="M1939">
            <v>2262</v>
          </cell>
        </row>
        <row r="1940">
          <cell r="K1940">
            <v>63594261</v>
          </cell>
          <cell r="L1940">
            <v>0</v>
          </cell>
          <cell r="M1940">
            <v>2413</v>
          </cell>
        </row>
        <row r="1941">
          <cell r="K1941">
            <v>19330822</v>
          </cell>
          <cell r="L1941">
            <v>0</v>
          </cell>
          <cell r="M1941">
            <v>2413</v>
          </cell>
        </row>
        <row r="1942">
          <cell r="K1942">
            <v>9288463</v>
          </cell>
          <cell r="L1942">
            <v>0</v>
          </cell>
          <cell r="M1942">
            <v>2313</v>
          </cell>
        </row>
        <row r="1943">
          <cell r="K1943">
            <v>2031532</v>
          </cell>
          <cell r="L1943">
            <v>0</v>
          </cell>
          <cell r="M1943">
            <v>2313</v>
          </cell>
        </row>
        <row r="1944">
          <cell r="K1944">
            <v>16516</v>
          </cell>
          <cell r="L1944">
            <v>0</v>
          </cell>
          <cell r="M1944">
            <v>2313</v>
          </cell>
        </row>
        <row r="1945">
          <cell r="K1945">
            <v>24872808</v>
          </cell>
          <cell r="L1945">
            <v>0</v>
          </cell>
          <cell r="M1945">
            <v>2413</v>
          </cell>
        </row>
        <row r="1946">
          <cell r="K1946">
            <v>18808848</v>
          </cell>
          <cell r="L1946">
            <v>0</v>
          </cell>
          <cell r="M1946">
            <v>2413</v>
          </cell>
        </row>
        <row r="1947">
          <cell r="K1947">
            <v>16321089</v>
          </cell>
          <cell r="L1947">
            <v>0</v>
          </cell>
          <cell r="M1947">
            <v>2413</v>
          </cell>
        </row>
        <row r="1948">
          <cell r="K1948">
            <v>14593887</v>
          </cell>
          <cell r="L1948">
            <v>0</v>
          </cell>
          <cell r="M1948">
            <v>2313</v>
          </cell>
        </row>
        <row r="1949">
          <cell r="K1949">
            <v>10923017</v>
          </cell>
          <cell r="L1949">
            <v>0</v>
          </cell>
          <cell r="M1949">
            <v>2313</v>
          </cell>
        </row>
        <row r="1950">
          <cell r="K1950">
            <v>8092217</v>
          </cell>
          <cell r="L1950">
            <v>0</v>
          </cell>
          <cell r="M1950">
            <v>2262</v>
          </cell>
        </row>
        <row r="1951">
          <cell r="K1951">
            <v>6999376</v>
          </cell>
          <cell r="L1951">
            <v>0</v>
          </cell>
          <cell r="M1951">
            <v>2413</v>
          </cell>
        </row>
        <row r="1952">
          <cell r="K1952">
            <v>5248327</v>
          </cell>
          <cell r="L1952">
            <v>0</v>
          </cell>
          <cell r="M1952">
            <v>2262</v>
          </cell>
        </row>
        <row r="1953">
          <cell r="K1953">
            <v>4632043</v>
          </cell>
          <cell r="L1953">
            <v>0</v>
          </cell>
          <cell r="M1953">
            <v>2513</v>
          </cell>
        </row>
        <row r="1954">
          <cell r="K1954">
            <v>3548186</v>
          </cell>
          <cell r="L1954">
            <v>0</v>
          </cell>
          <cell r="M1954">
            <v>2313</v>
          </cell>
        </row>
        <row r="1955">
          <cell r="K1955">
            <v>3491608</v>
          </cell>
          <cell r="L1955">
            <v>0</v>
          </cell>
          <cell r="M1955">
            <v>2222</v>
          </cell>
        </row>
        <row r="1956">
          <cell r="K1956">
            <v>2729471</v>
          </cell>
          <cell r="L1956">
            <v>0</v>
          </cell>
          <cell r="M1956">
            <v>2313</v>
          </cell>
        </row>
        <row r="1957">
          <cell r="K1957">
            <v>2171268</v>
          </cell>
          <cell r="L1957">
            <v>0</v>
          </cell>
          <cell r="M1957">
            <v>2262</v>
          </cell>
        </row>
        <row r="1958">
          <cell r="K1958">
            <v>1897899</v>
          </cell>
          <cell r="L1958">
            <v>0</v>
          </cell>
          <cell r="M1958">
            <v>2313</v>
          </cell>
        </row>
        <row r="1959">
          <cell r="K1959">
            <v>1618927</v>
          </cell>
          <cell r="L1959">
            <v>0</v>
          </cell>
          <cell r="M1959">
            <v>2313</v>
          </cell>
        </row>
        <row r="1960">
          <cell r="K1960">
            <v>833333</v>
          </cell>
          <cell r="L1960">
            <v>0</v>
          </cell>
          <cell r="M1960">
            <v>2262</v>
          </cell>
        </row>
        <row r="1961">
          <cell r="K1961">
            <v>536517</v>
          </cell>
          <cell r="L1961">
            <v>0</v>
          </cell>
          <cell r="M1961">
            <v>2262</v>
          </cell>
        </row>
        <row r="1962">
          <cell r="K1962">
            <v>43440772</v>
          </cell>
          <cell r="L1962">
            <v>0</v>
          </cell>
          <cell r="M1962">
            <v>2413</v>
          </cell>
        </row>
        <row r="1963">
          <cell r="K1963">
            <v>2889150</v>
          </cell>
          <cell r="L1963">
            <v>0</v>
          </cell>
          <cell r="M1963">
            <v>2413</v>
          </cell>
        </row>
        <row r="1964">
          <cell r="K1964">
            <v>417030946</v>
          </cell>
          <cell r="L1964">
            <v>0</v>
          </cell>
          <cell r="M1964">
            <v>2601</v>
          </cell>
        </row>
        <row r="1965">
          <cell r="K1965">
            <v>20910000</v>
          </cell>
          <cell r="L1965">
            <v>0</v>
          </cell>
          <cell r="M1965">
            <v>2603</v>
          </cell>
        </row>
        <row r="1966">
          <cell r="K1966">
            <v>201205479</v>
          </cell>
          <cell r="L1966">
            <v>0</v>
          </cell>
          <cell r="M1966">
            <v>2600</v>
          </cell>
        </row>
        <row r="1967">
          <cell r="K1967">
            <v>807056160</v>
          </cell>
          <cell r="L1967">
            <v>0</v>
          </cell>
          <cell r="M1967">
            <v>2511</v>
          </cell>
        </row>
        <row r="1968">
          <cell r="K1968">
            <v>4278846</v>
          </cell>
          <cell r="L1968">
            <v>0</v>
          </cell>
          <cell r="M1968">
            <v>2330</v>
          </cell>
        </row>
        <row r="1969">
          <cell r="K1969">
            <v>14836000</v>
          </cell>
          <cell r="L1969">
            <v>0</v>
          </cell>
          <cell r="M1969">
            <v>2510</v>
          </cell>
        </row>
        <row r="1970">
          <cell r="K1970">
            <v>50000000</v>
          </cell>
          <cell r="L1970">
            <v>0</v>
          </cell>
          <cell r="M1970">
            <v>2510</v>
          </cell>
        </row>
        <row r="1971">
          <cell r="K1971">
            <v>6663500</v>
          </cell>
          <cell r="L1971">
            <v>0</v>
          </cell>
          <cell r="M1971">
            <v>2510</v>
          </cell>
        </row>
        <row r="1972">
          <cell r="K1972">
            <v>2730000</v>
          </cell>
          <cell r="L1972">
            <v>0</v>
          </cell>
          <cell r="M1972">
            <v>2529</v>
          </cell>
        </row>
        <row r="1973">
          <cell r="K1973">
            <v>500000000</v>
          </cell>
          <cell r="L1973">
            <v>0</v>
          </cell>
          <cell r="M1973">
            <v>2512</v>
          </cell>
        </row>
        <row r="1974">
          <cell r="K1974">
            <v>22500</v>
          </cell>
          <cell r="L1974">
            <v>0</v>
          </cell>
          <cell r="M1974">
            <v>2529</v>
          </cell>
        </row>
        <row r="1975">
          <cell r="K1975">
            <v>204782274</v>
          </cell>
          <cell r="L1975">
            <v>0</v>
          </cell>
          <cell r="M1975">
            <v>2414</v>
          </cell>
        </row>
        <row r="1976">
          <cell r="K1976">
            <v>23588000</v>
          </cell>
          <cell r="L1976">
            <v>0</v>
          </cell>
          <cell r="M1976">
            <v>2414</v>
          </cell>
        </row>
        <row r="1977">
          <cell r="K1977">
            <v>8500000</v>
          </cell>
          <cell r="L1977">
            <v>0</v>
          </cell>
          <cell r="M1977">
            <v>2414</v>
          </cell>
        </row>
        <row r="1978">
          <cell r="K1978">
            <v>17747368</v>
          </cell>
          <cell r="L1978">
            <v>0</v>
          </cell>
          <cell r="M1978">
            <v>2414</v>
          </cell>
        </row>
        <row r="1979">
          <cell r="K1979">
            <v>4000000</v>
          </cell>
          <cell r="L1979">
            <v>0</v>
          </cell>
          <cell r="M1979">
            <v>2414</v>
          </cell>
        </row>
        <row r="1980">
          <cell r="K1980">
            <v>40666668</v>
          </cell>
          <cell r="L1980">
            <v>0</v>
          </cell>
          <cell r="M1980">
            <v>2414</v>
          </cell>
        </row>
        <row r="1981">
          <cell r="K1981">
            <v>84618561</v>
          </cell>
          <cell r="L1981">
            <v>0</v>
          </cell>
          <cell r="M1981">
            <v>2410</v>
          </cell>
        </row>
        <row r="1982">
          <cell r="K1982">
            <v>43575000</v>
          </cell>
          <cell r="L1982">
            <v>0</v>
          </cell>
          <cell r="M1982">
            <v>2416</v>
          </cell>
        </row>
        <row r="1983">
          <cell r="K1983">
            <v>14150000</v>
          </cell>
          <cell r="L1983">
            <v>0</v>
          </cell>
          <cell r="M1983">
            <v>2416</v>
          </cell>
        </row>
        <row r="1984">
          <cell r="K1984">
            <v>9250000</v>
          </cell>
          <cell r="L1984">
            <v>0</v>
          </cell>
          <cell r="M1984">
            <v>2279</v>
          </cell>
        </row>
        <row r="1985">
          <cell r="K1985">
            <v>3303000</v>
          </cell>
          <cell r="L1985">
            <v>0</v>
          </cell>
          <cell r="M1985">
            <v>2330</v>
          </cell>
        </row>
        <row r="1986">
          <cell r="K1986">
            <v>1600000</v>
          </cell>
          <cell r="L1986">
            <v>0</v>
          </cell>
          <cell r="M1986">
            <v>2330</v>
          </cell>
        </row>
        <row r="1987">
          <cell r="K1987">
            <v>1025000</v>
          </cell>
          <cell r="L1987">
            <v>0</v>
          </cell>
          <cell r="M1987">
            <v>2529</v>
          </cell>
        </row>
        <row r="1988">
          <cell r="K1988">
            <v>500000</v>
          </cell>
          <cell r="L1988">
            <v>0</v>
          </cell>
          <cell r="M1988">
            <v>2416</v>
          </cell>
        </row>
        <row r="1989">
          <cell r="K1989">
            <v>21443931</v>
          </cell>
          <cell r="L1989">
            <v>0</v>
          </cell>
          <cell r="M1989">
            <v>2409</v>
          </cell>
        </row>
        <row r="1990">
          <cell r="K1990">
            <v>19706456</v>
          </cell>
          <cell r="L1990">
            <v>0</v>
          </cell>
          <cell r="M1990">
            <v>2319</v>
          </cell>
        </row>
        <row r="1991">
          <cell r="K1991">
            <v>14627481</v>
          </cell>
          <cell r="L1991">
            <v>0</v>
          </cell>
          <cell r="M1991">
            <v>2234</v>
          </cell>
        </row>
        <row r="1992">
          <cell r="K1992">
            <v>13394129</v>
          </cell>
          <cell r="L1992">
            <v>0</v>
          </cell>
          <cell r="M1992">
            <v>2319</v>
          </cell>
        </row>
        <row r="1993">
          <cell r="K1993">
            <v>7221403</v>
          </cell>
          <cell r="L1993">
            <v>0</v>
          </cell>
          <cell r="M1993">
            <v>2409</v>
          </cell>
        </row>
        <row r="1994">
          <cell r="K1994">
            <v>6742868</v>
          </cell>
          <cell r="L1994">
            <v>0</v>
          </cell>
          <cell r="M1994">
            <v>2409</v>
          </cell>
        </row>
        <row r="1995">
          <cell r="K1995">
            <v>5699550</v>
          </cell>
          <cell r="L1995">
            <v>0</v>
          </cell>
          <cell r="M1995">
            <v>2319</v>
          </cell>
        </row>
        <row r="1996">
          <cell r="K1996">
            <v>5010671</v>
          </cell>
          <cell r="L1996">
            <v>0</v>
          </cell>
          <cell r="M1996">
            <v>2319</v>
          </cell>
        </row>
        <row r="1997">
          <cell r="K1997">
            <v>3655981</v>
          </cell>
          <cell r="L1997">
            <v>0</v>
          </cell>
          <cell r="M1997">
            <v>2274</v>
          </cell>
        </row>
        <row r="1998">
          <cell r="K1998">
            <v>2939833</v>
          </cell>
          <cell r="L1998">
            <v>0</v>
          </cell>
          <cell r="M1998">
            <v>2409</v>
          </cell>
        </row>
        <row r="1999">
          <cell r="K1999">
            <v>2374509</v>
          </cell>
          <cell r="L1999">
            <v>0</v>
          </cell>
          <cell r="M1999">
            <v>2509</v>
          </cell>
        </row>
        <row r="2000">
          <cell r="K2000">
            <v>2085274</v>
          </cell>
          <cell r="L2000">
            <v>0</v>
          </cell>
          <cell r="M2000">
            <v>2274</v>
          </cell>
        </row>
        <row r="2001">
          <cell r="K2001">
            <v>1931683</v>
          </cell>
          <cell r="L2001">
            <v>0</v>
          </cell>
          <cell r="M2001">
            <v>2274</v>
          </cell>
        </row>
        <row r="2002">
          <cell r="K2002">
            <v>1904591</v>
          </cell>
          <cell r="L2002">
            <v>0</v>
          </cell>
          <cell r="M2002">
            <v>2274</v>
          </cell>
        </row>
        <row r="2003">
          <cell r="K2003">
            <v>1031949</v>
          </cell>
          <cell r="L2003">
            <v>0</v>
          </cell>
          <cell r="M2003">
            <v>2274</v>
          </cell>
        </row>
        <row r="2004">
          <cell r="K2004">
            <v>912449</v>
          </cell>
          <cell r="L2004">
            <v>0</v>
          </cell>
          <cell r="M2004">
            <v>2319</v>
          </cell>
        </row>
        <row r="2005">
          <cell r="K2005">
            <v>491057</v>
          </cell>
          <cell r="L2005">
            <v>0</v>
          </cell>
          <cell r="M2005">
            <v>2274</v>
          </cell>
        </row>
        <row r="2006">
          <cell r="K2006">
            <v>117602</v>
          </cell>
          <cell r="L2006">
            <v>0</v>
          </cell>
          <cell r="M2006">
            <v>2274</v>
          </cell>
        </row>
        <row r="2007">
          <cell r="K2007">
            <v>75439</v>
          </cell>
          <cell r="L2007">
            <v>0</v>
          </cell>
          <cell r="M2007">
            <v>2274</v>
          </cell>
        </row>
        <row r="2008">
          <cell r="K2008">
            <v>19399</v>
          </cell>
          <cell r="L2008">
            <v>0</v>
          </cell>
          <cell r="M2008">
            <v>2274</v>
          </cell>
        </row>
        <row r="2009">
          <cell r="K2009">
            <v>11182</v>
          </cell>
          <cell r="L2009">
            <v>0</v>
          </cell>
          <cell r="M2009">
            <v>2274</v>
          </cell>
        </row>
        <row r="2010">
          <cell r="K2010">
            <v>41653000</v>
          </cell>
          <cell r="L2010">
            <v>0</v>
          </cell>
          <cell r="M2010">
            <v>2279</v>
          </cell>
        </row>
        <row r="2011">
          <cell r="K2011">
            <v>50051520</v>
          </cell>
          <cell r="L2011">
            <v>0</v>
          </cell>
          <cell r="M2011">
            <v>2330</v>
          </cell>
        </row>
        <row r="2012">
          <cell r="K2012">
            <v>25480320</v>
          </cell>
          <cell r="L2012">
            <v>0</v>
          </cell>
          <cell r="M2012">
            <v>2429</v>
          </cell>
        </row>
        <row r="2013">
          <cell r="K2013">
            <v>546500</v>
          </cell>
          <cell r="L2013">
            <v>0</v>
          </cell>
          <cell r="M2013">
            <v>2330</v>
          </cell>
        </row>
        <row r="2014">
          <cell r="K2014">
            <v>333000</v>
          </cell>
          <cell r="L2014">
            <v>0</v>
          </cell>
          <cell r="M2014">
            <v>2429</v>
          </cell>
        </row>
        <row r="2015">
          <cell r="K2015">
            <v>115000</v>
          </cell>
          <cell r="L2015">
            <v>0</v>
          </cell>
          <cell r="M2015">
            <v>2429</v>
          </cell>
        </row>
        <row r="2016">
          <cell r="K2016">
            <v>50556484</v>
          </cell>
          <cell r="L2016">
            <v>0</v>
          </cell>
          <cell r="M2016">
            <v>2279</v>
          </cell>
        </row>
        <row r="2017">
          <cell r="K2017">
            <v>9180000</v>
          </cell>
          <cell r="L2017">
            <v>0</v>
          </cell>
          <cell r="M2017">
            <v>2279</v>
          </cell>
        </row>
        <row r="2018">
          <cell r="K2018">
            <v>5272865</v>
          </cell>
          <cell r="L2018">
            <v>0</v>
          </cell>
          <cell r="M2018">
            <v>2279</v>
          </cell>
        </row>
        <row r="2019">
          <cell r="K2019">
            <v>2278000</v>
          </cell>
          <cell r="L2019">
            <v>0</v>
          </cell>
          <cell r="M2019">
            <v>2529</v>
          </cell>
        </row>
        <row r="2020">
          <cell r="K2020">
            <v>1000000</v>
          </cell>
          <cell r="L2020">
            <v>0</v>
          </cell>
          <cell r="M2020">
            <v>2429</v>
          </cell>
        </row>
        <row r="2021">
          <cell r="K2021">
            <v>10000000</v>
          </cell>
          <cell r="L2021">
            <v>0</v>
          </cell>
          <cell r="M2021">
            <v>2279</v>
          </cell>
        </row>
        <row r="2022">
          <cell r="K2022">
            <v>2169000000</v>
          </cell>
          <cell r="L2022">
            <v>0</v>
          </cell>
          <cell r="M2022">
            <v>9999</v>
          </cell>
        </row>
        <row r="2023">
          <cell r="K2023">
            <v>1888000000</v>
          </cell>
          <cell r="L2023">
            <v>0</v>
          </cell>
          <cell r="M2023">
            <v>9999</v>
          </cell>
        </row>
        <row r="2024">
          <cell r="K2024">
            <v>1527000000</v>
          </cell>
          <cell r="L2024">
            <v>0</v>
          </cell>
          <cell r="M2024">
            <v>9999</v>
          </cell>
        </row>
        <row r="2025">
          <cell r="K2025">
            <v>1219410000</v>
          </cell>
          <cell r="L2025">
            <v>0</v>
          </cell>
          <cell r="M2025">
            <v>9999</v>
          </cell>
        </row>
        <row r="2026">
          <cell r="K2026">
            <v>976935000</v>
          </cell>
          <cell r="L2026">
            <v>0</v>
          </cell>
          <cell r="M2026">
            <v>9999</v>
          </cell>
        </row>
        <row r="2027">
          <cell r="K2027">
            <v>923000000</v>
          </cell>
          <cell r="L2027">
            <v>0</v>
          </cell>
          <cell r="M2027">
            <v>9999</v>
          </cell>
        </row>
        <row r="2028">
          <cell r="K2028">
            <v>874000000</v>
          </cell>
          <cell r="L2028">
            <v>0</v>
          </cell>
          <cell r="M2028">
            <v>9999</v>
          </cell>
        </row>
        <row r="2029">
          <cell r="K2029">
            <v>826000000</v>
          </cell>
          <cell r="L2029">
            <v>0</v>
          </cell>
          <cell r="M2029">
            <v>9999</v>
          </cell>
        </row>
        <row r="2030">
          <cell r="K2030">
            <v>800000000</v>
          </cell>
          <cell r="L2030">
            <v>0</v>
          </cell>
          <cell r="M2030">
            <v>9999</v>
          </cell>
        </row>
        <row r="2031">
          <cell r="K2031">
            <v>690000000</v>
          </cell>
          <cell r="L2031">
            <v>0</v>
          </cell>
          <cell r="M2031">
            <v>9999</v>
          </cell>
        </row>
        <row r="2032">
          <cell r="K2032">
            <v>680000000</v>
          </cell>
          <cell r="L2032">
            <v>0</v>
          </cell>
          <cell r="M2032">
            <v>9999</v>
          </cell>
        </row>
        <row r="2033">
          <cell r="K2033">
            <v>539200000</v>
          </cell>
          <cell r="L2033">
            <v>0</v>
          </cell>
          <cell r="M2033">
            <v>9999</v>
          </cell>
        </row>
        <row r="2034">
          <cell r="K2034">
            <v>533280000</v>
          </cell>
          <cell r="L2034">
            <v>0</v>
          </cell>
          <cell r="M2034">
            <v>9999</v>
          </cell>
        </row>
        <row r="2035">
          <cell r="K2035">
            <v>522787500</v>
          </cell>
          <cell r="L2035">
            <v>0</v>
          </cell>
          <cell r="M2035">
            <v>9999</v>
          </cell>
        </row>
        <row r="2036">
          <cell r="K2036">
            <v>500000000</v>
          </cell>
          <cell r="L2036">
            <v>0</v>
          </cell>
          <cell r="M2036">
            <v>9999</v>
          </cell>
        </row>
        <row r="2037">
          <cell r="K2037">
            <v>450000000</v>
          </cell>
          <cell r="L2037">
            <v>0</v>
          </cell>
          <cell r="M2037">
            <v>9999</v>
          </cell>
        </row>
        <row r="2038">
          <cell r="K2038">
            <v>432500000</v>
          </cell>
          <cell r="L2038">
            <v>0</v>
          </cell>
          <cell r="M2038">
            <v>9999</v>
          </cell>
        </row>
        <row r="2039">
          <cell r="K2039">
            <v>420000000</v>
          </cell>
          <cell r="L2039">
            <v>0</v>
          </cell>
          <cell r="M2039">
            <v>9999</v>
          </cell>
        </row>
        <row r="2040">
          <cell r="K2040">
            <v>400000000</v>
          </cell>
          <cell r="L2040">
            <v>0</v>
          </cell>
          <cell r="M2040">
            <v>9999</v>
          </cell>
        </row>
        <row r="2041">
          <cell r="K2041">
            <v>400000000</v>
          </cell>
          <cell r="L2041">
            <v>0</v>
          </cell>
          <cell r="M2041">
            <v>9999</v>
          </cell>
        </row>
        <row r="2042">
          <cell r="K2042">
            <v>344400000</v>
          </cell>
          <cell r="L2042">
            <v>0</v>
          </cell>
          <cell r="M2042">
            <v>9999</v>
          </cell>
        </row>
        <row r="2043">
          <cell r="K2043">
            <v>325000000</v>
          </cell>
          <cell r="L2043">
            <v>0</v>
          </cell>
          <cell r="M2043">
            <v>9999</v>
          </cell>
        </row>
        <row r="2044">
          <cell r="K2044">
            <v>309600000</v>
          </cell>
          <cell r="L2044">
            <v>0</v>
          </cell>
          <cell r="M2044">
            <v>9999</v>
          </cell>
        </row>
        <row r="2045">
          <cell r="K2045">
            <v>308160000</v>
          </cell>
          <cell r="L2045">
            <v>0</v>
          </cell>
          <cell r="M2045">
            <v>9999</v>
          </cell>
        </row>
        <row r="2046">
          <cell r="K2046">
            <v>300000000</v>
          </cell>
          <cell r="L2046">
            <v>0</v>
          </cell>
          <cell r="M2046">
            <v>9999</v>
          </cell>
        </row>
        <row r="2047">
          <cell r="K2047">
            <v>300000000</v>
          </cell>
          <cell r="L2047">
            <v>0</v>
          </cell>
          <cell r="M2047">
            <v>9999</v>
          </cell>
        </row>
        <row r="2048">
          <cell r="K2048">
            <v>300000000</v>
          </cell>
          <cell r="L2048">
            <v>0</v>
          </cell>
          <cell r="M2048">
            <v>9999</v>
          </cell>
        </row>
        <row r="2049">
          <cell r="K2049">
            <v>291000000</v>
          </cell>
          <cell r="L2049">
            <v>0</v>
          </cell>
          <cell r="M2049">
            <v>9999</v>
          </cell>
        </row>
        <row r="2050">
          <cell r="K2050">
            <v>260000000</v>
          </cell>
          <cell r="L2050">
            <v>0</v>
          </cell>
          <cell r="M2050">
            <v>9999</v>
          </cell>
        </row>
        <row r="2051">
          <cell r="K2051">
            <v>242000000</v>
          </cell>
          <cell r="L2051">
            <v>0</v>
          </cell>
          <cell r="M2051">
            <v>9999</v>
          </cell>
        </row>
        <row r="2052">
          <cell r="K2052">
            <v>225000000</v>
          </cell>
          <cell r="L2052">
            <v>0</v>
          </cell>
          <cell r="M2052">
            <v>9999</v>
          </cell>
        </row>
        <row r="2053">
          <cell r="K2053">
            <v>218295000</v>
          </cell>
          <cell r="L2053">
            <v>0</v>
          </cell>
          <cell r="M2053">
            <v>9999</v>
          </cell>
        </row>
        <row r="2054">
          <cell r="K2054">
            <v>206000000</v>
          </cell>
          <cell r="L2054">
            <v>0</v>
          </cell>
          <cell r="M2054">
            <v>9999</v>
          </cell>
        </row>
        <row r="2055">
          <cell r="K2055">
            <v>200000000</v>
          </cell>
          <cell r="L2055">
            <v>0</v>
          </cell>
          <cell r="M2055">
            <v>9999</v>
          </cell>
        </row>
        <row r="2056">
          <cell r="K2056">
            <v>200000000</v>
          </cell>
          <cell r="L2056">
            <v>0</v>
          </cell>
          <cell r="M2056">
            <v>9999</v>
          </cell>
        </row>
        <row r="2057">
          <cell r="K2057">
            <v>178225000</v>
          </cell>
          <cell r="L2057">
            <v>0</v>
          </cell>
          <cell r="M2057">
            <v>9999</v>
          </cell>
        </row>
        <row r="2058">
          <cell r="K2058">
            <v>172000000</v>
          </cell>
          <cell r="L2058">
            <v>0</v>
          </cell>
          <cell r="M2058">
            <v>9999</v>
          </cell>
        </row>
        <row r="2059">
          <cell r="K2059">
            <v>150000000</v>
          </cell>
          <cell r="L2059">
            <v>0</v>
          </cell>
          <cell r="M2059">
            <v>9999</v>
          </cell>
        </row>
        <row r="2060">
          <cell r="K2060">
            <v>150000000</v>
          </cell>
          <cell r="L2060">
            <v>0</v>
          </cell>
          <cell r="M2060">
            <v>9999</v>
          </cell>
        </row>
        <row r="2061">
          <cell r="K2061">
            <v>150000000</v>
          </cell>
          <cell r="L2061">
            <v>0</v>
          </cell>
          <cell r="M2061">
            <v>9999</v>
          </cell>
        </row>
        <row r="2062">
          <cell r="K2062">
            <v>150000000</v>
          </cell>
          <cell r="L2062">
            <v>0</v>
          </cell>
          <cell r="M2062">
            <v>9999</v>
          </cell>
        </row>
        <row r="2063">
          <cell r="K2063">
            <v>150000000</v>
          </cell>
          <cell r="L2063">
            <v>0</v>
          </cell>
          <cell r="M2063">
            <v>9999</v>
          </cell>
        </row>
        <row r="2064">
          <cell r="K2064">
            <v>144300000</v>
          </cell>
          <cell r="L2064">
            <v>0</v>
          </cell>
          <cell r="M2064">
            <v>9999</v>
          </cell>
        </row>
        <row r="2065">
          <cell r="K2065">
            <v>120000000</v>
          </cell>
          <cell r="L2065">
            <v>0</v>
          </cell>
          <cell r="M2065">
            <v>9999</v>
          </cell>
        </row>
        <row r="2066">
          <cell r="K2066">
            <v>114000000</v>
          </cell>
          <cell r="L2066">
            <v>0</v>
          </cell>
          <cell r="M2066">
            <v>9999</v>
          </cell>
        </row>
        <row r="2067">
          <cell r="K2067">
            <v>111300000</v>
          </cell>
          <cell r="L2067">
            <v>0</v>
          </cell>
          <cell r="M2067">
            <v>9999</v>
          </cell>
        </row>
        <row r="2068">
          <cell r="K2068">
            <v>105000000</v>
          </cell>
          <cell r="L2068">
            <v>0</v>
          </cell>
          <cell r="M2068">
            <v>9999</v>
          </cell>
        </row>
        <row r="2069">
          <cell r="K2069">
            <v>100000000</v>
          </cell>
          <cell r="L2069">
            <v>0</v>
          </cell>
          <cell r="M2069">
            <v>9999</v>
          </cell>
        </row>
        <row r="2070">
          <cell r="K2070">
            <v>100000000</v>
          </cell>
          <cell r="L2070">
            <v>0</v>
          </cell>
          <cell r="M2070">
            <v>9999</v>
          </cell>
        </row>
        <row r="2071">
          <cell r="K2071">
            <v>100000000</v>
          </cell>
          <cell r="L2071">
            <v>0</v>
          </cell>
          <cell r="M2071">
            <v>9999</v>
          </cell>
        </row>
        <row r="2072">
          <cell r="K2072">
            <v>100000000</v>
          </cell>
          <cell r="L2072">
            <v>0</v>
          </cell>
          <cell r="M2072">
            <v>9999</v>
          </cell>
        </row>
        <row r="2073">
          <cell r="K2073">
            <v>100000000</v>
          </cell>
          <cell r="L2073">
            <v>0</v>
          </cell>
          <cell r="M2073">
            <v>9999</v>
          </cell>
        </row>
        <row r="2074">
          <cell r="K2074">
            <v>100000000</v>
          </cell>
          <cell r="L2074">
            <v>0</v>
          </cell>
          <cell r="M2074">
            <v>9999</v>
          </cell>
        </row>
        <row r="2075">
          <cell r="K2075">
            <v>80000000</v>
          </cell>
          <cell r="L2075">
            <v>0</v>
          </cell>
          <cell r="M2075">
            <v>9999</v>
          </cell>
        </row>
        <row r="2076">
          <cell r="K2076">
            <v>70000000</v>
          </cell>
          <cell r="L2076">
            <v>0</v>
          </cell>
          <cell r="M2076">
            <v>9999</v>
          </cell>
        </row>
        <row r="2077">
          <cell r="K2077">
            <v>64000000</v>
          </cell>
          <cell r="L2077">
            <v>0</v>
          </cell>
          <cell r="M2077">
            <v>9999</v>
          </cell>
        </row>
        <row r="2078">
          <cell r="K2078">
            <v>61250000</v>
          </cell>
          <cell r="L2078">
            <v>0</v>
          </cell>
          <cell r="M2078">
            <v>9999</v>
          </cell>
        </row>
        <row r="2079">
          <cell r="K2079">
            <v>52900000</v>
          </cell>
          <cell r="L2079">
            <v>0</v>
          </cell>
          <cell r="M2079">
            <v>9999</v>
          </cell>
        </row>
        <row r="2080">
          <cell r="K2080">
            <v>50000000</v>
          </cell>
          <cell r="L2080">
            <v>0</v>
          </cell>
          <cell r="M2080">
            <v>9999</v>
          </cell>
        </row>
        <row r="2081">
          <cell r="K2081">
            <v>50000000</v>
          </cell>
          <cell r="L2081">
            <v>0</v>
          </cell>
          <cell r="M2081">
            <v>9999</v>
          </cell>
        </row>
        <row r="2082">
          <cell r="K2082">
            <v>50000000</v>
          </cell>
          <cell r="L2082">
            <v>0</v>
          </cell>
          <cell r="M2082">
            <v>9999</v>
          </cell>
        </row>
        <row r="2083">
          <cell r="K2083">
            <v>50000000</v>
          </cell>
          <cell r="L2083">
            <v>0</v>
          </cell>
          <cell r="M2083">
            <v>9999</v>
          </cell>
        </row>
        <row r="2084">
          <cell r="K2084">
            <v>45815210</v>
          </cell>
          <cell r="L2084">
            <v>0</v>
          </cell>
          <cell r="M2084">
            <v>9999</v>
          </cell>
        </row>
        <row r="2085">
          <cell r="K2085">
            <v>43500000</v>
          </cell>
          <cell r="L2085">
            <v>0</v>
          </cell>
          <cell r="M2085">
            <v>9999</v>
          </cell>
        </row>
        <row r="2086">
          <cell r="K2086">
            <v>36400000</v>
          </cell>
          <cell r="L2086">
            <v>0</v>
          </cell>
          <cell r="M2086">
            <v>9999</v>
          </cell>
        </row>
        <row r="2087">
          <cell r="K2087">
            <v>36000000</v>
          </cell>
          <cell r="L2087">
            <v>0</v>
          </cell>
          <cell r="M2087">
            <v>9999</v>
          </cell>
        </row>
        <row r="2088">
          <cell r="K2088">
            <v>36000000</v>
          </cell>
          <cell r="L2088">
            <v>0</v>
          </cell>
          <cell r="M2088">
            <v>9999</v>
          </cell>
        </row>
        <row r="2089">
          <cell r="K2089">
            <v>34320000</v>
          </cell>
          <cell r="L2089">
            <v>0</v>
          </cell>
          <cell r="M2089">
            <v>9999</v>
          </cell>
        </row>
        <row r="2090">
          <cell r="K2090">
            <v>32920000</v>
          </cell>
          <cell r="L2090">
            <v>0</v>
          </cell>
          <cell r="M2090">
            <v>9999</v>
          </cell>
        </row>
        <row r="2091">
          <cell r="K2091">
            <v>30000000</v>
          </cell>
          <cell r="L2091">
            <v>0</v>
          </cell>
          <cell r="M2091">
            <v>9999</v>
          </cell>
        </row>
        <row r="2092">
          <cell r="K2092">
            <v>30000000</v>
          </cell>
          <cell r="L2092">
            <v>0</v>
          </cell>
          <cell r="M2092">
            <v>9999</v>
          </cell>
        </row>
        <row r="2093">
          <cell r="K2093">
            <v>28000000</v>
          </cell>
          <cell r="L2093">
            <v>0</v>
          </cell>
          <cell r="M2093">
            <v>9999</v>
          </cell>
        </row>
        <row r="2094">
          <cell r="K2094">
            <v>28000000</v>
          </cell>
          <cell r="L2094">
            <v>0</v>
          </cell>
          <cell r="M2094">
            <v>9999</v>
          </cell>
        </row>
        <row r="2095">
          <cell r="K2095">
            <v>25424000</v>
          </cell>
          <cell r="L2095">
            <v>0</v>
          </cell>
          <cell r="M2095">
            <v>9999</v>
          </cell>
        </row>
        <row r="2096">
          <cell r="K2096">
            <v>25000000</v>
          </cell>
          <cell r="L2096">
            <v>0</v>
          </cell>
          <cell r="M2096">
            <v>9999</v>
          </cell>
        </row>
        <row r="2097">
          <cell r="K2097">
            <v>24190000</v>
          </cell>
          <cell r="L2097">
            <v>0</v>
          </cell>
          <cell r="M2097">
            <v>9999</v>
          </cell>
        </row>
        <row r="2098">
          <cell r="K2098">
            <v>22000000</v>
          </cell>
          <cell r="L2098">
            <v>0</v>
          </cell>
          <cell r="M2098">
            <v>9999</v>
          </cell>
        </row>
        <row r="2099">
          <cell r="K2099">
            <v>21000000</v>
          </cell>
          <cell r="L2099">
            <v>0</v>
          </cell>
          <cell r="M2099">
            <v>9999</v>
          </cell>
        </row>
        <row r="2100">
          <cell r="K2100">
            <v>21000000</v>
          </cell>
          <cell r="L2100">
            <v>0</v>
          </cell>
          <cell r="M2100">
            <v>9999</v>
          </cell>
        </row>
        <row r="2101">
          <cell r="K2101">
            <v>18000000</v>
          </cell>
          <cell r="L2101">
            <v>0</v>
          </cell>
          <cell r="M2101">
            <v>9999</v>
          </cell>
        </row>
        <row r="2102">
          <cell r="K2102">
            <v>16500000</v>
          </cell>
          <cell r="L2102">
            <v>0</v>
          </cell>
          <cell r="M2102">
            <v>9999</v>
          </cell>
        </row>
        <row r="2103">
          <cell r="K2103">
            <v>15624000</v>
          </cell>
          <cell r="L2103">
            <v>0</v>
          </cell>
          <cell r="M2103">
            <v>9999</v>
          </cell>
        </row>
        <row r="2104">
          <cell r="K2104">
            <v>15393750</v>
          </cell>
          <cell r="L2104">
            <v>0</v>
          </cell>
          <cell r="M2104">
            <v>9999</v>
          </cell>
        </row>
        <row r="2105">
          <cell r="K2105">
            <v>15000000</v>
          </cell>
          <cell r="L2105">
            <v>0</v>
          </cell>
          <cell r="M2105">
            <v>9999</v>
          </cell>
        </row>
        <row r="2106">
          <cell r="K2106">
            <v>12000000</v>
          </cell>
          <cell r="L2106">
            <v>0</v>
          </cell>
          <cell r="M2106">
            <v>9999</v>
          </cell>
        </row>
        <row r="2107">
          <cell r="K2107">
            <v>11800000</v>
          </cell>
          <cell r="L2107">
            <v>0</v>
          </cell>
          <cell r="M2107">
            <v>9999</v>
          </cell>
        </row>
        <row r="2108">
          <cell r="K2108">
            <v>11000000</v>
          </cell>
          <cell r="L2108">
            <v>0</v>
          </cell>
          <cell r="M2108">
            <v>9999</v>
          </cell>
        </row>
        <row r="2109">
          <cell r="K2109">
            <v>10000000</v>
          </cell>
          <cell r="L2109">
            <v>0</v>
          </cell>
          <cell r="M2109">
            <v>9999</v>
          </cell>
        </row>
        <row r="2110">
          <cell r="K2110">
            <v>10000000</v>
          </cell>
          <cell r="L2110">
            <v>0</v>
          </cell>
          <cell r="M2110">
            <v>9999</v>
          </cell>
        </row>
        <row r="2111">
          <cell r="K2111">
            <v>10000000</v>
          </cell>
          <cell r="L2111">
            <v>0</v>
          </cell>
          <cell r="M2111">
            <v>9999</v>
          </cell>
        </row>
        <row r="2112">
          <cell r="K2112">
            <v>5560000</v>
          </cell>
          <cell r="L2112">
            <v>0</v>
          </cell>
          <cell r="M2112">
            <v>9999</v>
          </cell>
        </row>
        <row r="2113">
          <cell r="K2113">
            <v>5000000</v>
          </cell>
          <cell r="L2113">
            <v>0</v>
          </cell>
          <cell r="M2113">
            <v>9999</v>
          </cell>
        </row>
        <row r="2114">
          <cell r="K2114">
            <v>5000000</v>
          </cell>
          <cell r="L2114">
            <v>0</v>
          </cell>
          <cell r="M2114">
            <v>9999</v>
          </cell>
        </row>
        <row r="2115">
          <cell r="K2115">
            <v>4500000</v>
          </cell>
          <cell r="L2115">
            <v>0</v>
          </cell>
          <cell r="M2115">
            <v>9999</v>
          </cell>
        </row>
        <row r="2116">
          <cell r="K2116">
            <v>4300000</v>
          </cell>
          <cell r="L2116">
            <v>0</v>
          </cell>
          <cell r="M2116">
            <v>9999</v>
          </cell>
        </row>
        <row r="2117">
          <cell r="K2117">
            <v>4000000</v>
          </cell>
          <cell r="L2117">
            <v>0</v>
          </cell>
          <cell r="M2117">
            <v>9999</v>
          </cell>
        </row>
        <row r="2118">
          <cell r="K2118">
            <v>2500000</v>
          </cell>
          <cell r="L2118">
            <v>0</v>
          </cell>
          <cell r="M2118">
            <v>9999</v>
          </cell>
        </row>
        <row r="2119">
          <cell r="K2119">
            <v>2130000</v>
          </cell>
          <cell r="L2119">
            <v>0</v>
          </cell>
          <cell r="M2119">
            <v>9999</v>
          </cell>
        </row>
        <row r="2120">
          <cell r="K2120">
            <v>2000000</v>
          </cell>
          <cell r="L2120">
            <v>0</v>
          </cell>
          <cell r="M2120">
            <v>9999</v>
          </cell>
        </row>
        <row r="2121">
          <cell r="K2121">
            <v>1000000</v>
          </cell>
          <cell r="L2121">
            <v>0</v>
          </cell>
          <cell r="M2121">
            <v>9999</v>
          </cell>
        </row>
        <row r="2122">
          <cell r="K2122">
            <v>400000</v>
          </cell>
          <cell r="L2122">
            <v>0</v>
          </cell>
          <cell r="M2122">
            <v>9999</v>
          </cell>
        </row>
        <row r="2123">
          <cell r="K2123">
            <v>32775000000</v>
          </cell>
          <cell r="L2123">
            <v>0</v>
          </cell>
          <cell r="M2123">
            <v>9999</v>
          </cell>
        </row>
        <row r="2124">
          <cell r="K2124">
            <v>9520000000</v>
          </cell>
          <cell r="L2124">
            <v>0</v>
          </cell>
          <cell r="M2124">
            <v>9999</v>
          </cell>
        </row>
        <row r="2125">
          <cell r="K2125">
            <v>8049276337</v>
          </cell>
          <cell r="L2125">
            <v>0</v>
          </cell>
          <cell r="M2125">
            <v>9999</v>
          </cell>
        </row>
        <row r="2126">
          <cell r="K2126">
            <v>5203200000</v>
          </cell>
          <cell r="L2126">
            <v>0</v>
          </cell>
          <cell r="M2126">
            <v>9999</v>
          </cell>
        </row>
        <row r="2127">
          <cell r="K2127">
            <v>1649939375</v>
          </cell>
          <cell r="L2127">
            <v>0</v>
          </cell>
          <cell r="M2127">
            <v>9999</v>
          </cell>
        </row>
        <row r="2128">
          <cell r="K2128">
            <v>1272158861</v>
          </cell>
          <cell r="L2128">
            <v>0</v>
          </cell>
          <cell r="M2128">
            <v>9999</v>
          </cell>
        </row>
        <row r="2129">
          <cell r="K2129">
            <v>1207500000</v>
          </cell>
          <cell r="L2129">
            <v>0</v>
          </cell>
          <cell r="M2129">
            <v>9999</v>
          </cell>
        </row>
        <row r="2130">
          <cell r="K2130">
            <v>488899900</v>
          </cell>
          <cell r="L2130">
            <v>0</v>
          </cell>
          <cell r="M2130">
            <v>9999</v>
          </cell>
        </row>
        <row r="2131">
          <cell r="K2131">
            <v>292500000</v>
          </cell>
          <cell r="L2131">
            <v>0</v>
          </cell>
          <cell r="M2131">
            <v>9999</v>
          </cell>
        </row>
        <row r="2132">
          <cell r="K2132">
            <v>280000000</v>
          </cell>
          <cell r="L2132">
            <v>0</v>
          </cell>
          <cell r="M2132">
            <v>9999</v>
          </cell>
        </row>
        <row r="2133">
          <cell r="K2133">
            <v>279082719</v>
          </cell>
          <cell r="L2133">
            <v>0</v>
          </cell>
          <cell r="M2133">
            <v>9999</v>
          </cell>
        </row>
        <row r="2134">
          <cell r="K2134">
            <v>272000000</v>
          </cell>
          <cell r="L2134">
            <v>0</v>
          </cell>
          <cell r="M2134">
            <v>9999</v>
          </cell>
        </row>
        <row r="2135">
          <cell r="K2135">
            <v>170792000</v>
          </cell>
          <cell r="L2135">
            <v>0</v>
          </cell>
          <cell r="M2135">
            <v>9999</v>
          </cell>
        </row>
        <row r="2136">
          <cell r="K2136">
            <v>108000000</v>
          </cell>
          <cell r="L2136">
            <v>0</v>
          </cell>
          <cell r="M2136">
            <v>9999</v>
          </cell>
        </row>
        <row r="2137">
          <cell r="K2137">
            <v>100000000</v>
          </cell>
          <cell r="L2137">
            <v>0</v>
          </cell>
          <cell r="M2137">
            <v>9999</v>
          </cell>
        </row>
        <row r="2138">
          <cell r="K2138">
            <v>84674562</v>
          </cell>
          <cell r="L2138">
            <v>0</v>
          </cell>
          <cell r="M2138">
            <v>9999</v>
          </cell>
        </row>
        <row r="2139">
          <cell r="K2139">
            <v>67500000</v>
          </cell>
          <cell r="L2139">
            <v>0</v>
          </cell>
          <cell r="M2139">
            <v>9999</v>
          </cell>
        </row>
        <row r="2140">
          <cell r="K2140">
            <v>58820622</v>
          </cell>
          <cell r="L2140">
            <v>0</v>
          </cell>
          <cell r="M2140">
            <v>9999</v>
          </cell>
        </row>
        <row r="2141">
          <cell r="K2141">
            <v>30000000</v>
          </cell>
          <cell r="L2141">
            <v>0</v>
          </cell>
          <cell r="M2141">
            <v>9999</v>
          </cell>
        </row>
        <row r="2142">
          <cell r="K2142">
            <v>23300000</v>
          </cell>
          <cell r="L2142">
            <v>0</v>
          </cell>
          <cell r="M2142">
            <v>9999</v>
          </cell>
        </row>
        <row r="2143">
          <cell r="K2143">
            <v>19979113</v>
          </cell>
          <cell r="L2143">
            <v>0</v>
          </cell>
          <cell r="M2143">
            <v>9999</v>
          </cell>
        </row>
        <row r="2144">
          <cell r="K2144">
            <v>18140000</v>
          </cell>
          <cell r="L2144">
            <v>0</v>
          </cell>
          <cell r="M2144">
            <v>9999</v>
          </cell>
        </row>
        <row r="2145">
          <cell r="K2145">
            <v>17960700</v>
          </cell>
          <cell r="L2145">
            <v>0</v>
          </cell>
          <cell r="M2145">
            <v>9999</v>
          </cell>
        </row>
        <row r="2146">
          <cell r="K2146">
            <v>17187500</v>
          </cell>
          <cell r="L2146">
            <v>0</v>
          </cell>
          <cell r="M2146">
            <v>9999</v>
          </cell>
        </row>
        <row r="2147">
          <cell r="K2147">
            <v>12072000</v>
          </cell>
          <cell r="L2147">
            <v>0</v>
          </cell>
          <cell r="M2147">
            <v>9999</v>
          </cell>
        </row>
        <row r="2148">
          <cell r="K2148">
            <v>12000000</v>
          </cell>
          <cell r="L2148">
            <v>0</v>
          </cell>
          <cell r="M2148">
            <v>9999</v>
          </cell>
        </row>
        <row r="2149">
          <cell r="K2149">
            <v>11288800</v>
          </cell>
          <cell r="L2149">
            <v>0</v>
          </cell>
          <cell r="M2149">
            <v>9999</v>
          </cell>
        </row>
        <row r="2150">
          <cell r="K2150">
            <v>9627320</v>
          </cell>
          <cell r="L2150">
            <v>0</v>
          </cell>
          <cell r="M2150">
            <v>9999</v>
          </cell>
        </row>
        <row r="2151">
          <cell r="K2151">
            <v>5000000</v>
          </cell>
          <cell r="L2151">
            <v>0</v>
          </cell>
          <cell r="M2151">
            <v>9999</v>
          </cell>
        </row>
        <row r="2152">
          <cell r="K2152">
            <v>3000000</v>
          </cell>
          <cell r="L2152">
            <v>0</v>
          </cell>
          <cell r="M2152">
            <v>9999</v>
          </cell>
        </row>
        <row r="2153">
          <cell r="K2153">
            <v>459725</v>
          </cell>
          <cell r="L2153">
            <v>0</v>
          </cell>
          <cell r="M2153">
            <v>9999</v>
          </cell>
        </row>
        <row r="2154">
          <cell r="K2154">
            <v>243000000</v>
          </cell>
          <cell r="L2154">
            <v>0</v>
          </cell>
          <cell r="M2154">
            <v>9999</v>
          </cell>
        </row>
        <row r="2155">
          <cell r="K2155">
            <v>242000000</v>
          </cell>
          <cell r="L2155">
            <v>0</v>
          </cell>
          <cell r="M2155">
            <v>9999</v>
          </cell>
        </row>
        <row r="2156">
          <cell r="K2156">
            <v>230000000</v>
          </cell>
          <cell r="L2156">
            <v>0</v>
          </cell>
          <cell r="M2156">
            <v>9999</v>
          </cell>
        </row>
        <row r="2157">
          <cell r="K2157">
            <v>226000000</v>
          </cell>
          <cell r="L2157">
            <v>0</v>
          </cell>
          <cell r="M2157">
            <v>9999</v>
          </cell>
        </row>
        <row r="2158">
          <cell r="K2158">
            <v>214000000</v>
          </cell>
          <cell r="L2158">
            <v>0</v>
          </cell>
          <cell r="M2158">
            <v>9999</v>
          </cell>
        </row>
        <row r="2159">
          <cell r="K2159">
            <v>204500000</v>
          </cell>
          <cell r="L2159">
            <v>0</v>
          </cell>
          <cell r="M2159">
            <v>9999</v>
          </cell>
        </row>
        <row r="2160">
          <cell r="K2160">
            <v>202000000</v>
          </cell>
          <cell r="L2160">
            <v>0</v>
          </cell>
          <cell r="M2160">
            <v>9999</v>
          </cell>
        </row>
        <row r="2161">
          <cell r="K2161">
            <v>200000000</v>
          </cell>
          <cell r="L2161">
            <v>0</v>
          </cell>
          <cell r="M2161">
            <v>9999</v>
          </cell>
        </row>
        <row r="2162">
          <cell r="K2162">
            <v>179000000</v>
          </cell>
          <cell r="L2162">
            <v>0</v>
          </cell>
          <cell r="M2162">
            <v>9999</v>
          </cell>
        </row>
        <row r="2163">
          <cell r="K2163">
            <v>166500000</v>
          </cell>
          <cell r="L2163">
            <v>0</v>
          </cell>
          <cell r="M2163">
            <v>9999</v>
          </cell>
        </row>
        <row r="2164">
          <cell r="K2164">
            <v>160900000</v>
          </cell>
          <cell r="L2164">
            <v>0</v>
          </cell>
          <cell r="M2164">
            <v>9999</v>
          </cell>
        </row>
        <row r="2165">
          <cell r="K2165">
            <v>160000000</v>
          </cell>
          <cell r="L2165">
            <v>0</v>
          </cell>
          <cell r="M2165">
            <v>9999</v>
          </cell>
        </row>
        <row r="2166">
          <cell r="K2166">
            <v>156000000</v>
          </cell>
          <cell r="L2166">
            <v>0</v>
          </cell>
          <cell r="M2166">
            <v>9999</v>
          </cell>
        </row>
        <row r="2167">
          <cell r="K2167">
            <v>150000000</v>
          </cell>
          <cell r="L2167">
            <v>0</v>
          </cell>
          <cell r="M2167">
            <v>9999</v>
          </cell>
        </row>
        <row r="2168">
          <cell r="K2168">
            <v>150000000</v>
          </cell>
          <cell r="L2168">
            <v>0</v>
          </cell>
          <cell r="M2168">
            <v>9999</v>
          </cell>
        </row>
        <row r="2169">
          <cell r="K2169">
            <v>142000000</v>
          </cell>
          <cell r="L2169">
            <v>0</v>
          </cell>
          <cell r="M2169">
            <v>9999</v>
          </cell>
        </row>
        <row r="2170">
          <cell r="K2170">
            <v>138000000</v>
          </cell>
          <cell r="L2170">
            <v>0</v>
          </cell>
          <cell r="M2170">
            <v>9999</v>
          </cell>
        </row>
        <row r="2171">
          <cell r="K2171">
            <v>120000000</v>
          </cell>
          <cell r="L2171">
            <v>0</v>
          </cell>
          <cell r="M2171">
            <v>9999</v>
          </cell>
        </row>
        <row r="2172">
          <cell r="K2172">
            <v>118000000</v>
          </cell>
          <cell r="L2172">
            <v>0</v>
          </cell>
          <cell r="M2172">
            <v>9999</v>
          </cell>
        </row>
        <row r="2173">
          <cell r="K2173">
            <v>112000000</v>
          </cell>
          <cell r="L2173">
            <v>0</v>
          </cell>
          <cell r="M2173">
            <v>9999</v>
          </cell>
        </row>
        <row r="2174">
          <cell r="K2174">
            <v>110000000</v>
          </cell>
          <cell r="L2174">
            <v>0</v>
          </cell>
          <cell r="M2174">
            <v>9999</v>
          </cell>
        </row>
        <row r="2175">
          <cell r="K2175">
            <v>109000000</v>
          </cell>
          <cell r="L2175">
            <v>0</v>
          </cell>
          <cell r="M2175">
            <v>9999</v>
          </cell>
        </row>
        <row r="2176">
          <cell r="K2176">
            <v>108500000</v>
          </cell>
          <cell r="L2176">
            <v>0</v>
          </cell>
          <cell r="M2176">
            <v>9999</v>
          </cell>
        </row>
        <row r="2177">
          <cell r="K2177">
            <v>107000000</v>
          </cell>
          <cell r="L2177">
            <v>0</v>
          </cell>
          <cell r="M2177">
            <v>9999</v>
          </cell>
        </row>
        <row r="2178">
          <cell r="K2178">
            <v>100000000</v>
          </cell>
          <cell r="L2178">
            <v>0</v>
          </cell>
          <cell r="M2178">
            <v>9999</v>
          </cell>
        </row>
        <row r="2179">
          <cell r="K2179">
            <v>100000000</v>
          </cell>
          <cell r="L2179">
            <v>0</v>
          </cell>
          <cell r="M2179">
            <v>9999</v>
          </cell>
        </row>
        <row r="2180">
          <cell r="K2180">
            <v>100000000</v>
          </cell>
          <cell r="L2180">
            <v>0</v>
          </cell>
          <cell r="M2180">
            <v>9999</v>
          </cell>
        </row>
        <row r="2181">
          <cell r="K2181">
            <v>98000000</v>
          </cell>
          <cell r="L2181">
            <v>0</v>
          </cell>
          <cell r="M2181">
            <v>9999</v>
          </cell>
        </row>
        <row r="2182">
          <cell r="K2182">
            <v>90000000</v>
          </cell>
          <cell r="L2182">
            <v>0</v>
          </cell>
          <cell r="M2182">
            <v>9999</v>
          </cell>
        </row>
        <row r="2183">
          <cell r="K2183">
            <v>88000000</v>
          </cell>
          <cell r="L2183">
            <v>0</v>
          </cell>
          <cell r="M2183">
            <v>9999</v>
          </cell>
        </row>
        <row r="2184">
          <cell r="K2184">
            <v>82000000</v>
          </cell>
          <cell r="L2184">
            <v>0</v>
          </cell>
          <cell r="M2184">
            <v>9999</v>
          </cell>
        </row>
        <row r="2185">
          <cell r="K2185">
            <v>80000000</v>
          </cell>
          <cell r="L2185">
            <v>0</v>
          </cell>
          <cell r="M2185">
            <v>9999</v>
          </cell>
        </row>
        <row r="2186">
          <cell r="K2186">
            <v>76000000</v>
          </cell>
          <cell r="L2186">
            <v>0</v>
          </cell>
          <cell r="M2186">
            <v>9999</v>
          </cell>
        </row>
        <row r="2187">
          <cell r="K2187">
            <v>74000000</v>
          </cell>
          <cell r="L2187">
            <v>0</v>
          </cell>
          <cell r="M2187">
            <v>9999</v>
          </cell>
        </row>
        <row r="2188">
          <cell r="K2188">
            <v>70000000</v>
          </cell>
          <cell r="L2188">
            <v>0</v>
          </cell>
          <cell r="M2188">
            <v>9999</v>
          </cell>
        </row>
        <row r="2189">
          <cell r="K2189">
            <v>60000000</v>
          </cell>
          <cell r="L2189">
            <v>0</v>
          </cell>
          <cell r="M2189">
            <v>9999</v>
          </cell>
        </row>
        <row r="2190">
          <cell r="K2190">
            <v>60000000</v>
          </cell>
          <cell r="L2190">
            <v>0</v>
          </cell>
          <cell r="M2190">
            <v>9999</v>
          </cell>
        </row>
        <row r="2191">
          <cell r="K2191">
            <v>60000000</v>
          </cell>
          <cell r="L2191">
            <v>0</v>
          </cell>
          <cell r="M2191">
            <v>9999</v>
          </cell>
        </row>
        <row r="2192">
          <cell r="K2192">
            <v>59000000</v>
          </cell>
          <cell r="L2192">
            <v>0</v>
          </cell>
          <cell r="M2192">
            <v>9999</v>
          </cell>
        </row>
        <row r="2193">
          <cell r="K2193">
            <v>58500000</v>
          </cell>
          <cell r="L2193">
            <v>0</v>
          </cell>
          <cell r="M2193">
            <v>9999</v>
          </cell>
        </row>
        <row r="2194">
          <cell r="K2194">
            <v>58000000</v>
          </cell>
          <cell r="L2194">
            <v>0</v>
          </cell>
          <cell r="M2194">
            <v>9999</v>
          </cell>
        </row>
        <row r="2195">
          <cell r="K2195">
            <v>56500000</v>
          </cell>
          <cell r="L2195">
            <v>0</v>
          </cell>
          <cell r="M2195">
            <v>9999</v>
          </cell>
        </row>
        <row r="2196">
          <cell r="K2196">
            <v>55000000</v>
          </cell>
          <cell r="L2196">
            <v>0</v>
          </cell>
          <cell r="M2196">
            <v>9999</v>
          </cell>
        </row>
        <row r="2197">
          <cell r="K2197">
            <v>54000000</v>
          </cell>
          <cell r="L2197">
            <v>0</v>
          </cell>
          <cell r="M2197">
            <v>9999</v>
          </cell>
        </row>
        <row r="2198">
          <cell r="K2198">
            <v>53000000</v>
          </cell>
          <cell r="L2198">
            <v>0</v>
          </cell>
          <cell r="M2198">
            <v>9999</v>
          </cell>
        </row>
        <row r="2199">
          <cell r="K2199">
            <v>53000000</v>
          </cell>
          <cell r="L2199">
            <v>0</v>
          </cell>
          <cell r="M2199">
            <v>9999</v>
          </cell>
        </row>
        <row r="2200">
          <cell r="K2200">
            <v>52500000</v>
          </cell>
          <cell r="L2200">
            <v>0</v>
          </cell>
          <cell r="M2200">
            <v>9999</v>
          </cell>
        </row>
        <row r="2201">
          <cell r="K2201">
            <v>50000000</v>
          </cell>
          <cell r="L2201">
            <v>0</v>
          </cell>
          <cell r="M2201">
            <v>9999</v>
          </cell>
        </row>
        <row r="2202">
          <cell r="K2202">
            <v>50000000</v>
          </cell>
          <cell r="L2202">
            <v>0</v>
          </cell>
          <cell r="M2202">
            <v>9999</v>
          </cell>
        </row>
        <row r="2203">
          <cell r="K2203">
            <v>50000000</v>
          </cell>
          <cell r="L2203">
            <v>0</v>
          </cell>
          <cell r="M2203">
            <v>9999</v>
          </cell>
        </row>
        <row r="2204">
          <cell r="K2204">
            <v>50000000</v>
          </cell>
          <cell r="L2204">
            <v>0</v>
          </cell>
          <cell r="M2204">
            <v>9999</v>
          </cell>
        </row>
        <row r="2205">
          <cell r="K2205">
            <v>50000000</v>
          </cell>
          <cell r="L2205">
            <v>0</v>
          </cell>
          <cell r="M2205">
            <v>9999</v>
          </cell>
        </row>
        <row r="2206">
          <cell r="K2206">
            <v>47500000</v>
          </cell>
          <cell r="L2206">
            <v>0</v>
          </cell>
          <cell r="M2206">
            <v>9999</v>
          </cell>
        </row>
        <row r="2207">
          <cell r="K2207">
            <v>47000000</v>
          </cell>
          <cell r="L2207">
            <v>0</v>
          </cell>
          <cell r="M2207">
            <v>9999</v>
          </cell>
        </row>
        <row r="2208">
          <cell r="K2208">
            <v>46000000</v>
          </cell>
          <cell r="L2208">
            <v>0</v>
          </cell>
          <cell r="M2208">
            <v>9999</v>
          </cell>
        </row>
        <row r="2209">
          <cell r="K2209">
            <v>44600000</v>
          </cell>
          <cell r="L2209">
            <v>0</v>
          </cell>
          <cell r="M2209">
            <v>9999</v>
          </cell>
        </row>
        <row r="2210">
          <cell r="K2210">
            <v>44500000</v>
          </cell>
          <cell r="L2210">
            <v>0</v>
          </cell>
          <cell r="M2210">
            <v>9999</v>
          </cell>
        </row>
        <row r="2211">
          <cell r="K2211">
            <v>44000000</v>
          </cell>
          <cell r="L2211">
            <v>0</v>
          </cell>
          <cell r="M2211">
            <v>9999</v>
          </cell>
        </row>
        <row r="2212">
          <cell r="K2212">
            <v>43500000</v>
          </cell>
          <cell r="L2212">
            <v>0</v>
          </cell>
          <cell r="M2212">
            <v>9999</v>
          </cell>
        </row>
        <row r="2213">
          <cell r="K2213">
            <v>42000000</v>
          </cell>
          <cell r="L2213">
            <v>0</v>
          </cell>
          <cell r="M2213">
            <v>9999</v>
          </cell>
        </row>
        <row r="2214">
          <cell r="K2214">
            <v>40000000</v>
          </cell>
          <cell r="L2214">
            <v>0</v>
          </cell>
          <cell r="M2214">
            <v>9999</v>
          </cell>
        </row>
        <row r="2215">
          <cell r="K2215">
            <v>37000000</v>
          </cell>
          <cell r="L2215">
            <v>0</v>
          </cell>
          <cell r="M2215">
            <v>9999</v>
          </cell>
        </row>
        <row r="2216">
          <cell r="K2216">
            <v>34000000</v>
          </cell>
          <cell r="L2216">
            <v>0</v>
          </cell>
          <cell r="M2216">
            <v>9999</v>
          </cell>
        </row>
        <row r="2217">
          <cell r="K2217">
            <v>33300000</v>
          </cell>
          <cell r="L2217">
            <v>0</v>
          </cell>
          <cell r="M2217">
            <v>9999</v>
          </cell>
        </row>
        <row r="2218">
          <cell r="K2218">
            <v>30000000</v>
          </cell>
          <cell r="L2218">
            <v>0</v>
          </cell>
          <cell r="M2218">
            <v>9999</v>
          </cell>
        </row>
        <row r="2219">
          <cell r="K2219">
            <v>29500000</v>
          </cell>
          <cell r="L2219">
            <v>0</v>
          </cell>
          <cell r="M2219">
            <v>9999</v>
          </cell>
        </row>
        <row r="2220">
          <cell r="K2220">
            <v>27500000</v>
          </cell>
          <cell r="L2220">
            <v>0</v>
          </cell>
          <cell r="M2220">
            <v>9999</v>
          </cell>
        </row>
        <row r="2221">
          <cell r="K2221">
            <v>27000000</v>
          </cell>
          <cell r="L2221">
            <v>0</v>
          </cell>
          <cell r="M2221">
            <v>9999</v>
          </cell>
        </row>
        <row r="2222">
          <cell r="K2222">
            <v>25000000</v>
          </cell>
          <cell r="L2222">
            <v>0</v>
          </cell>
          <cell r="M2222">
            <v>9999</v>
          </cell>
        </row>
        <row r="2223">
          <cell r="K2223">
            <v>24000000</v>
          </cell>
          <cell r="L2223">
            <v>0</v>
          </cell>
          <cell r="M2223">
            <v>9999</v>
          </cell>
        </row>
        <row r="2224">
          <cell r="K2224">
            <v>24000000</v>
          </cell>
          <cell r="L2224">
            <v>0</v>
          </cell>
          <cell r="M2224">
            <v>9999</v>
          </cell>
        </row>
        <row r="2225">
          <cell r="K2225">
            <v>24000000</v>
          </cell>
          <cell r="L2225">
            <v>0</v>
          </cell>
          <cell r="M2225">
            <v>9999</v>
          </cell>
        </row>
        <row r="2226">
          <cell r="K2226">
            <v>23000000</v>
          </cell>
          <cell r="L2226">
            <v>0</v>
          </cell>
          <cell r="M2226">
            <v>9999</v>
          </cell>
        </row>
        <row r="2227">
          <cell r="K2227">
            <v>22000000</v>
          </cell>
          <cell r="L2227">
            <v>0</v>
          </cell>
          <cell r="M2227">
            <v>9999</v>
          </cell>
        </row>
        <row r="2228">
          <cell r="K2228">
            <v>20000000</v>
          </cell>
          <cell r="L2228">
            <v>0</v>
          </cell>
          <cell r="M2228">
            <v>9999</v>
          </cell>
        </row>
        <row r="2229">
          <cell r="K2229">
            <v>20000000</v>
          </cell>
          <cell r="L2229">
            <v>0</v>
          </cell>
          <cell r="M2229">
            <v>9999</v>
          </cell>
        </row>
        <row r="2230">
          <cell r="K2230">
            <v>20000000</v>
          </cell>
          <cell r="L2230">
            <v>0</v>
          </cell>
          <cell r="M2230">
            <v>9999</v>
          </cell>
        </row>
        <row r="2231">
          <cell r="K2231">
            <v>20000000</v>
          </cell>
          <cell r="L2231">
            <v>0</v>
          </cell>
          <cell r="M2231">
            <v>9999</v>
          </cell>
        </row>
        <row r="2232">
          <cell r="K2232">
            <v>20000000</v>
          </cell>
          <cell r="L2232">
            <v>0</v>
          </cell>
          <cell r="M2232">
            <v>9999</v>
          </cell>
        </row>
        <row r="2233">
          <cell r="K2233">
            <v>19000000</v>
          </cell>
          <cell r="L2233">
            <v>0</v>
          </cell>
          <cell r="M2233">
            <v>9999</v>
          </cell>
        </row>
        <row r="2234">
          <cell r="K2234">
            <v>18700000</v>
          </cell>
          <cell r="L2234">
            <v>0</v>
          </cell>
          <cell r="M2234">
            <v>9999</v>
          </cell>
        </row>
        <row r="2235">
          <cell r="K2235">
            <v>15000000</v>
          </cell>
          <cell r="L2235">
            <v>0</v>
          </cell>
          <cell r="M2235">
            <v>9999</v>
          </cell>
        </row>
        <row r="2236">
          <cell r="K2236">
            <v>14500000</v>
          </cell>
          <cell r="L2236">
            <v>0</v>
          </cell>
          <cell r="M2236">
            <v>9999</v>
          </cell>
        </row>
        <row r="2237">
          <cell r="K2237">
            <v>14300000</v>
          </cell>
          <cell r="L2237">
            <v>0</v>
          </cell>
          <cell r="M2237">
            <v>9999</v>
          </cell>
        </row>
        <row r="2238">
          <cell r="K2238">
            <v>14000000</v>
          </cell>
          <cell r="L2238">
            <v>0</v>
          </cell>
          <cell r="M2238">
            <v>9999</v>
          </cell>
        </row>
        <row r="2239">
          <cell r="K2239">
            <v>12000000</v>
          </cell>
          <cell r="L2239">
            <v>0</v>
          </cell>
          <cell r="M2239">
            <v>9999</v>
          </cell>
        </row>
        <row r="2240">
          <cell r="K2240">
            <v>12000000</v>
          </cell>
          <cell r="L2240">
            <v>0</v>
          </cell>
          <cell r="M2240">
            <v>9999</v>
          </cell>
        </row>
        <row r="2241">
          <cell r="K2241">
            <v>11100000</v>
          </cell>
          <cell r="L2241">
            <v>0</v>
          </cell>
          <cell r="M2241">
            <v>9999</v>
          </cell>
        </row>
        <row r="2242">
          <cell r="K2242">
            <v>11000000</v>
          </cell>
          <cell r="L2242">
            <v>0</v>
          </cell>
          <cell r="M2242">
            <v>9999</v>
          </cell>
        </row>
        <row r="2243">
          <cell r="K2243">
            <v>10000000</v>
          </cell>
          <cell r="L2243">
            <v>0</v>
          </cell>
          <cell r="M2243">
            <v>9999</v>
          </cell>
        </row>
        <row r="2244">
          <cell r="K2244">
            <v>10000000</v>
          </cell>
          <cell r="L2244">
            <v>0</v>
          </cell>
          <cell r="M2244">
            <v>9999</v>
          </cell>
        </row>
        <row r="2245">
          <cell r="K2245">
            <v>10000000</v>
          </cell>
          <cell r="L2245">
            <v>0</v>
          </cell>
          <cell r="M2245">
            <v>9999</v>
          </cell>
        </row>
        <row r="2246">
          <cell r="K2246">
            <v>10000000</v>
          </cell>
          <cell r="L2246">
            <v>0</v>
          </cell>
          <cell r="M2246">
            <v>9999</v>
          </cell>
        </row>
        <row r="2247">
          <cell r="K2247">
            <v>10000000</v>
          </cell>
          <cell r="L2247">
            <v>0</v>
          </cell>
          <cell r="M2247">
            <v>9999</v>
          </cell>
        </row>
        <row r="2248">
          <cell r="K2248">
            <v>10000000</v>
          </cell>
          <cell r="L2248">
            <v>0</v>
          </cell>
          <cell r="M2248">
            <v>9999</v>
          </cell>
        </row>
        <row r="2249">
          <cell r="K2249">
            <v>10000000</v>
          </cell>
          <cell r="L2249">
            <v>0</v>
          </cell>
          <cell r="M2249">
            <v>9999</v>
          </cell>
        </row>
        <row r="2250">
          <cell r="K2250">
            <v>9000000</v>
          </cell>
          <cell r="L2250">
            <v>0</v>
          </cell>
          <cell r="M2250">
            <v>9999</v>
          </cell>
        </row>
        <row r="2251">
          <cell r="K2251">
            <v>9000000</v>
          </cell>
          <cell r="L2251">
            <v>0</v>
          </cell>
          <cell r="M2251">
            <v>9999</v>
          </cell>
        </row>
        <row r="2252">
          <cell r="K2252">
            <v>9000000</v>
          </cell>
          <cell r="L2252">
            <v>0</v>
          </cell>
          <cell r="M2252">
            <v>9999</v>
          </cell>
        </row>
        <row r="2253">
          <cell r="K2253">
            <v>9000000</v>
          </cell>
          <cell r="L2253">
            <v>0</v>
          </cell>
          <cell r="M2253">
            <v>9999</v>
          </cell>
        </row>
        <row r="2254">
          <cell r="K2254">
            <v>8000000</v>
          </cell>
          <cell r="L2254">
            <v>0</v>
          </cell>
          <cell r="M2254">
            <v>9999</v>
          </cell>
        </row>
        <row r="2255">
          <cell r="K2255">
            <v>8000000</v>
          </cell>
          <cell r="L2255">
            <v>0</v>
          </cell>
          <cell r="M2255">
            <v>9999</v>
          </cell>
        </row>
        <row r="2256">
          <cell r="K2256">
            <v>8000000</v>
          </cell>
          <cell r="L2256">
            <v>0</v>
          </cell>
          <cell r="M2256">
            <v>9999</v>
          </cell>
        </row>
        <row r="2257">
          <cell r="K2257">
            <v>7500000</v>
          </cell>
          <cell r="L2257">
            <v>0</v>
          </cell>
          <cell r="M2257">
            <v>9999</v>
          </cell>
        </row>
        <row r="2258">
          <cell r="K2258">
            <v>7250000</v>
          </cell>
          <cell r="L2258">
            <v>0</v>
          </cell>
          <cell r="M2258">
            <v>9999</v>
          </cell>
        </row>
        <row r="2259">
          <cell r="K2259">
            <v>7000000</v>
          </cell>
          <cell r="L2259">
            <v>0</v>
          </cell>
          <cell r="M2259">
            <v>9999</v>
          </cell>
        </row>
        <row r="2260">
          <cell r="K2260">
            <v>7000000</v>
          </cell>
          <cell r="L2260">
            <v>0</v>
          </cell>
          <cell r="M2260">
            <v>9999</v>
          </cell>
        </row>
        <row r="2261">
          <cell r="K2261">
            <v>7000000</v>
          </cell>
          <cell r="L2261">
            <v>0</v>
          </cell>
          <cell r="M2261">
            <v>9999</v>
          </cell>
        </row>
        <row r="2262">
          <cell r="K2262">
            <v>7000000</v>
          </cell>
          <cell r="L2262">
            <v>0</v>
          </cell>
          <cell r="M2262">
            <v>9999</v>
          </cell>
        </row>
        <row r="2263">
          <cell r="K2263">
            <v>7000000</v>
          </cell>
          <cell r="L2263">
            <v>0</v>
          </cell>
          <cell r="M2263">
            <v>9999</v>
          </cell>
        </row>
        <row r="2264">
          <cell r="K2264">
            <v>7000000</v>
          </cell>
          <cell r="L2264">
            <v>0</v>
          </cell>
          <cell r="M2264">
            <v>9999</v>
          </cell>
        </row>
        <row r="2265">
          <cell r="K2265">
            <v>7000000</v>
          </cell>
          <cell r="L2265">
            <v>0</v>
          </cell>
          <cell r="M2265">
            <v>9999</v>
          </cell>
        </row>
        <row r="2266">
          <cell r="K2266">
            <v>7000000</v>
          </cell>
          <cell r="L2266">
            <v>0</v>
          </cell>
          <cell r="M2266">
            <v>9999</v>
          </cell>
        </row>
        <row r="2267">
          <cell r="K2267">
            <v>7000000</v>
          </cell>
          <cell r="L2267">
            <v>0</v>
          </cell>
          <cell r="M2267">
            <v>9999</v>
          </cell>
        </row>
        <row r="2268">
          <cell r="K2268">
            <v>7000000</v>
          </cell>
          <cell r="L2268">
            <v>0</v>
          </cell>
          <cell r="M2268">
            <v>9999</v>
          </cell>
        </row>
        <row r="2269">
          <cell r="K2269">
            <v>7000000</v>
          </cell>
          <cell r="L2269">
            <v>0</v>
          </cell>
          <cell r="M2269">
            <v>9999</v>
          </cell>
        </row>
        <row r="2270">
          <cell r="K2270">
            <v>7000000</v>
          </cell>
          <cell r="L2270">
            <v>0</v>
          </cell>
          <cell r="M2270">
            <v>9999</v>
          </cell>
        </row>
        <row r="2271">
          <cell r="K2271">
            <v>7000000</v>
          </cell>
          <cell r="L2271">
            <v>0</v>
          </cell>
          <cell r="M2271">
            <v>9999</v>
          </cell>
        </row>
        <row r="2272">
          <cell r="K2272">
            <v>7000000</v>
          </cell>
          <cell r="L2272">
            <v>0</v>
          </cell>
          <cell r="M2272">
            <v>9999</v>
          </cell>
        </row>
        <row r="2273">
          <cell r="K2273">
            <v>6500000</v>
          </cell>
          <cell r="L2273">
            <v>0</v>
          </cell>
          <cell r="M2273">
            <v>9999</v>
          </cell>
        </row>
        <row r="2274">
          <cell r="K2274">
            <v>6200000</v>
          </cell>
          <cell r="L2274">
            <v>0</v>
          </cell>
          <cell r="M2274">
            <v>9999</v>
          </cell>
        </row>
        <row r="2275">
          <cell r="K2275">
            <v>6000000</v>
          </cell>
          <cell r="L2275">
            <v>0</v>
          </cell>
          <cell r="M2275">
            <v>9999</v>
          </cell>
        </row>
        <row r="2276">
          <cell r="K2276">
            <v>6000000</v>
          </cell>
          <cell r="L2276">
            <v>0</v>
          </cell>
          <cell r="M2276">
            <v>9999</v>
          </cell>
        </row>
        <row r="2277">
          <cell r="K2277">
            <v>6000000</v>
          </cell>
          <cell r="L2277">
            <v>0</v>
          </cell>
          <cell r="M2277">
            <v>9999</v>
          </cell>
        </row>
        <row r="2278">
          <cell r="K2278">
            <v>6000000</v>
          </cell>
          <cell r="L2278">
            <v>0</v>
          </cell>
          <cell r="M2278">
            <v>9999</v>
          </cell>
        </row>
        <row r="2279">
          <cell r="K2279">
            <v>6000000</v>
          </cell>
          <cell r="L2279">
            <v>0</v>
          </cell>
          <cell r="M2279">
            <v>9999</v>
          </cell>
        </row>
        <row r="2280">
          <cell r="K2280">
            <v>6000000</v>
          </cell>
          <cell r="L2280">
            <v>0</v>
          </cell>
          <cell r="M2280">
            <v>9999</v>
          </cell>
        </row>
        <row r="2281">
          <cell r="K2281">
            <v>5900000</v>
          </cell>
          <cell r="L2281">
            <v>0</v>
          </cell>
          <cell r="M2281">
            <v>9999</v>
          </cell>
        </row>
        <row r="2282">
          <cell r="K2282">
            <v>5700000</v>
          </cell>
          <cell r="L2282">
            <v>0</v>
          </cell>
          <cell r="M2282">
            <v>9999</v>
          </cell>
        </row>
        <row r="2283">
          <cell r="K2283">
            <v>5600000</v>
          </cell>
          <cell r="L2283">
            <v>0</v>
          </cell>
          <cell r="M2283">
            <v>9999</v>
          </cell>
        </row>
        <row r="2284">
          <cell r="K2284">
            <v>5600000</v>
          </cell>
          <cell r="L2284">
            <v>0</v>
          </cell>
          <cell r="M2284">
            <v>9999</v>
          </cell>
        </row>
        <row r="2285">
          <cell r="K2285">
            <v>5500000</v>
          </cell>
          <cell r="L2285">
            <v>0</v>
          </cell>
          <cell r="M2285">
            <v>9999</v>
          </cell>
        </row>
        <row r="2286">
          <cell r="K2286">
            <v>5500000</v>
          </cell>
          <cell r="L2286">
            <v>0</v>
          </cell>
          <cell r="M2286">
            <v>9999</v>
          </cell>
        </row>
        <row r="2287">
          <cell r="K2287">
            <v>5500000</v>
          </cell>
          <cell r="L2287">
            <v>0</v>
          </cell>
          <cell r="M2287">
            <v>9999</v>
          </cell>
        </row>
        <row r="2288">
          <cell r="K2288">
            <v>5500000</v>
          </cell>
          <cell r="L2288">
            <v>0</v>
          </cell>
          <cell r="M2288">
            <v>9999</v>
          </cell>
        </row>
        <row r="2289">
          <cell r="K2289">
            <v>5000000</v>
          </cell>
          <cell r="L2289">
            <v>0</v>
          </cell>
          <cell r="M2289">
            <v>9999</v>
          </cell>
        </row>
        <row r="2290">
          <cell r="K2290">
            <v>5000000</v>
          </cell>
          <cell r="L2290">
            <v>0</v>
          </cell>
          <cell r="M2290">
            <v>9999</v>
          </cell>
        </row>
        <row r="2291">
          <cell r="K2291">
            <v>5000000</v>
          </cell>
          <cell r="L2291">
            <v>0</v>
          </cell>
          <cell r="M2291">
            <v>9999</v>
          </cell>
        </row>
        <row r="2292">
          <cell r="K2292">
            <v>5000000</v>
          </cell>
          <cell r="L2292">
            <v>0</v>
          </cell>
          <cell r="M2292">
            <v>9999</v>
          </cell>
        </row>
        <row r="2293">
          <cell r="K2293">
            <v>5000000</v>
          </cell>
          <cell r="L2293">
            <v>0</v>
          </cell>
          <cell r="M2293">
            <v>9999</v>
          </cell>
        </row>
        <row r="2294">
          <cell r="K2294">
            <v>5000000</v>
          </cell>
          <cell r="L2294">
            <v>0</v>
          </cell>
          <cell r="M2294">
            <v>9999</v>
          </cell>
        </row>
        <row r="2295">
          <cell r="K2295">
            <v>5000000</v>
          </cell>
          <cell r="L2295">
            <v>0</v>
          </cell>
          <cell r="M2295">
            <v>9999</v>
          </cell>
        </row>
        <row r="2296">
          <cell r="K2296">
            <v>5000000</v>
          </cell>
          <cell r="L2296">
            <v>0</v>
          </cell>
          <cell r="M2296">
            <v>9999</v>
          </cell>
        </row>
        <row r="2297">
          <cell r="K2297">
            <v>5000000</v>
          </cell>
          <cell r="L2297">
            <v>0</v>
          </cell>
          <cell r="M2297">
            <v>9999</v>
          </cell>
        </row>
        <row r="2298">
          <cell r="K2298">
            <v>5000000</v>
          </cell>
          <cell r="L2298">
            <v>0</v>
          </cell>
          <cell r="M2298">
            <v>9999</v>
          </cell>
        </row>
        <row r="2299">
          <cell r="K2299">
            <v>5000000</v>
          </cell>
          <cell r="L2299">
            <v>0</v>
          </cell>
          <cell r="M2299">
            <v>9999</v>
          </cell>
        </row>
        <row r="2300">
          <cell r="K2300">
            <v>5000000</v>
          </cell>
          <cell r="L2300">
            <v>0</v>
          </cell>
          <cell r="M2300">
            <v>9999</v>
          </cell>
        </row>
        <row r="2301">
          <cell r="K2301">
            <v>5000000</v>
          </cell>
          <cell r="L2301">
            <v>0</v>
          </cell>
          <cell r="M2301">
            <v>9999</v>
          </cell>
        </row>
        <row r="2302">
          <cell r="K2302">
            <v>5000000</v>
          </cell>
          <cell r="L2302">
            <v>0</v>
          </cell>
          <cell r="M2302">
            <v>9999</v>
          </cell>
        </row>
        <row r="2303">
          <cell r="K2303">
            <v>5000000</v>
          </cell>
          <cell r="L2303">
            <v>0</v>
          </cell>
          <cell r="M2303">
            <v>9999</v>
          </cell>
        </row>
        <row r="2304">
          <cell r="K2304">
            <v>5000000</v>
          </cell>
          <cell r="L2304">
            <v>0</v>
          </cell>
          <cell r="M2304">
            <v>9999</v>
          </cell>
        </row>
        <row r="2305">
          <cell r="K2305">
            <v>5000000</v>
          </cell>
          <cell r="L2305">
            <v>0</v>
          </cell>
          <cell r="M2305">
            <v>9999</v>
          </cell>
        </row>
        <row r="2306">
          <cell r="K2306">
            <v>5000000</v>
          </cell>
          <cell r="L2306">
            <v>0</v>
          </cell>
          <cell r="M2306">
            <v>9999</v>
          </cell>
        </row>
        <row r="2307">
          <cell r="K2307">
            <v>5000000</v>
          </cell>
          <cell r="L2307">
            <v>0</v>
          </cell>
          <cell r="M2307">
            <v>9999</v>
          </cell>
        </row>
        <row r="2308">
          <cell r="K2308">
            <v>5000000</v>
          </cell>
          <cell r="L2308">
            <v>0</v>
          </cell>
          <cell r="M2308">
            <v>9999</v>
          </cell>
        </row>
        <row r="2309">
          <cell r="K2309">
            <v>5000000</v>
          </cell>
          <cell r="L2309">
            <v>0</v>
          </cell>
          <cell r="M2309">
            <v>9999</v>
          </cell>
        </row>
        <row r="2310">
          <cell r="K2310">
            <v>5000000</v>
          </cell>
          <cell r="L2310">
            <v>0</v>
          </cell>
          <cell r="M2310">
            <v>9999</v>
          </cell>
        </row>
        <row r="2311">
          <cell r="K2311">
            <v>5000000</v>
          </cell>
          <cell r="L2311">
            <v>0</v>
          </cell>
          <cell r="M2311">
            <v>9999</v>
          </cell>
        </row>
        <row r="2312">
          <cell r="K2312">
            <v>5000000</v>
          </cell>
          <cell r="L2312">
            <v>0</v>
          </cell>
          <cell r="M2312">
            <v>9999</v>
          </cell>
        </row>
        <row r="2313">
          <cell r="K2313">
            <v>5000000</v>
          </cell>
          <cell r="L2313">
            <v>0</v>
          </cell>
          <cell r="M2313">
            <v>9999</v>
          </cell>
        </row>
        <row r="2314">
          <cell r="K2314">
            <v>5000000</v>
          </cell>
          <cell r="L2314">
            <v>0</v>
          </cell>
          <cell r="M2314">
            <v>9999</v>
          </cell>
        </row>
        <row r="2315">
          <cell r="K2315">
            <v>5000000</v>
          </cell>
          <cell r="L2315">
            <v>0</v>
          </cell>
          <cell r="M2315">
            <v>9999</v>
          </cell>
        </row>
        <row r="2316">
          <cell r="K2316">
            <v>5000000</v>
          </cell>
          <cell r="L2316">
            <v>0</v>
          </cell>
          <cell r="M2316">
            <v>9999</v>
          </cell>
        </row>
        <row r="2317">
          <cell r="K2317">
            <v>5000000</v>
          </cell>
          <cell r="L2317">
            <v>0</v>
          </cell>
          <cell r="M2317">
            <v>9999</v>
          </cell>
        </row>
        <row r="2318">
          <cell r="K2318">
            <v>5000000</v>
          </cell>
          <cell r="L2318">
            <v>0</v>
          </cell>
          <cell r="M2318">
            <v>9999</v>
          </cell>
        </row>
        <row r="2319">
          <cell r="K2319">
            <v>5000000</v>
          </cell>
          <cell r="L2319">
            <v>0</v>
          </cell>
          <cell r="M2319">
            <v>9999</v>
          </cell>
        </row>
        <row r="2320">
          <cell r="K2320">
            <v>4500000</v>
          </cell>
          <cell r="L2320">
            <v>0</v>
          </cell>
          <cell r="M2320">
            <v>9999</v>
          </cell>
        </row>
        <row r="2321">
          <cell r="K2321">
            <v>4500000</v>
          </cell>
          <cell r="L2321">
            <v>0</v>
          </cell>
          <cell r="M2321">
            <v>9999</v>
          </cell>
        </row>
        <row r="2322">
          <cell r="K2322">
            <v>4500000</v>
          </cell>
          <cell r="L2322">
            <v>0</v>
          </cell>
          <cell r="M2322">
            <v>9999</v>
          </cell>
        </row>
        <row r="2323">
          <cell r="K2323">
            <v>4500000</v>
          </cell>
          <cell r="L2323">
            <v>0</v>
          </cell>
          <cell r="M2323">
            <v>9999</v>
          </cell>
        </row>
        <row r="2324">
          <cell r="K2324">
            <v>4500000</v>
          </cell>
          <cell r="L2324">
            <v>0</v>
          </cell>
          <cell r="M2324">
            <v>9999</v>
          </cell>
        </row>
        <row r="2325">
          <cell r="K2325">
            <v>4500000</v>
          </cell>
          <cell r="L2325">
            <v>0</v>
          </cell>
          <cell r="M2325">
            <v>9999</v>
          </cell>
        </row>
        <row r="2326">
          <cell r="K2326">
            <v>4500000</v>
          </cell>
          <cell r="L2326">
            <v>0</v>
          </cell>
          <cell r="M2326">
            <v>9999</v>
          </cell>
        </row>
        <row r="2327">
          <cell r="K2327">
            <v>4000000</v>
          </cell>
          <cell r="L2327">
            <v>0</v>
          </cell>
          <cell r="M2327">
            <v>9999</v>
          </cell>
        </row>
        <row r="2328">
          <cell r="K2328">
            <v>4000000</v>
          </cell>
          <cell r="L2328">
            <v>0</v>
          </cell>
          <cell r="M2328">
            <v>9999</v>
          </cell>
        </row>
        <row r="2329">
          <cell r="K2329">
            <v>4000000</v>
          </cell>
          <cell r="L2329">
            <v>0</v>
          </cell>
          <cell r="M2329">
            <v>9999</v>
          </cell>
        </row>
        <row r="2330">
          <cell r="K2330">
            <v>4000000</v>
          </cell>
          <cell r="L2330">
            <v>0</v>
          </cell>
          <cell r="M2330">
            <v>9999</v>
          </cell>
        </row>
        <row r="2331">
          <cell r="K2331">
            <v>4000000</v>
          </cell>
          <cell r="L2331">
            <v>0</v>
          </cell>
          <cell r="M2331">
            <v>9999</v>
          </cell>
        </row>
        <row r="2332">
          <cell r="K2332">
            <v>4000000</v>
          </cell>
          <cell r="L2332">
            <v>0</v>
          </cell>
          <cell r="M2332">
            <v>9999</v>
          </cell>
        </row>
        <row r="2333">
          <cell r="K2333">
            <v>4000000</v>
          </cell>
          <cell r="L2333">
            <v>0</v>
          </cell>
          <cell r="M2333">
            <v>9999</v>
          </cell>
        </row>
        <row r="2334">
          <cell r="K2334">
            <v>4000000</v>
          </cell>
          <cell r="L2334">
            <v>0</v>
          </cell>
          <cell r="M2334">
            <v>9999</v>
          </cell>
        </row>
        <row r="2335">
          <cell r="K2335">
            <v>4000000</v>
          </cell>
          <cell r="L2335">
            <v>0</v>
          </cell>
          <cell r="M2335">
            <v>9999</v>
          </cell>
        </row>
        <row r="2336">
          <cell r="K2336">
            <v>4000000</v>
          </cell>
          <cell r="L2336">
            <v>0</v>
          </cell>
          <cell r="M2336">
            <v>9999</v>
          </cell>
        </row>
        <row r="2337">
          <cell r="K2337">
            <v>4000000</v>
          </cell>
          <cell r="L2337">
            <v>0</v>
          </cell>
          <cell r="M2337">
            <v>9999</v>
          </cell>
        </row>
        <row r="2338">
          <cell r="K2338">
            <v>4000000</v>
          </cell>
          <cell r="L2338">
            <v>0</v>
          </cell>
          <cell r="M2338">
            <v>9999</v>
          </cell>
        </row>
        <row r="2339">
          <cell r="K2339">
            <v>3500000</v>
          </cell>
          <cell r="L2339">
            <v>0</v>
          </cell>
          <cell r="M2339">
            <v>9999</v>
          </cell>
        </row>
        <row r="2340">
          <cell r="K2340">
            <v>3500000</v>
          </cell>
          <cell r="L2340">
            <v>0</v>
          </cell>
          <cell r="M2340">
            <v>9999</v>
          </cell>
        </row>
        <row r="2341">
          <cell r="K2341">
            <v>3500000</v>
          </cell>
          <cell r="L2341">
            <v>0</v>
          </cell>
          <cell r="M2341">
            <v>9999</v>
          </cell>
        </row>
        <row r="2342">
          <cell r="K2342">
            <v>3500000</v>
          </cell>
          <cell r="L2342">
            <v>0</v>
          </cell>
          <cell r="M2342">
            <v>9999</v>
          </cell>
        </row>
        <row r="2343">
          <cell r="K2343">
            <v>3500000</v>
          </cell>
          <cell r="L2343">
            <v>0</v>
          </cell>
          <cell r="M2343">
            <v>9999</v>
          </cell>
        </row>
        <row r="2344">
          <cell r="K2344">
            <v>3000000</v>
          </cell>
          <cell r="L2344">
            <v>0</v>
          </cell>
          <cell r="M2344">
            <v>9999</v>
          </cell>
        </row>
        <row r="2345">
          <cell r="K2345">
            <v>3000000</v>
          </cell>
          <cell r="L2345">
            <v>0</v>
          </cell>
          <cell r="M2345">
            <v>9999</v>
          </cell>
        </row>
        <row r="2346">
          <cell r="K2346">
            <v>3000000</v>
          </cell>
          <cell r="L2346">
            <v>0</v>
          </cell>
          <cell r="M2346">
            <v>9999</v>
          </cell>
        </row>
        <row r="2347">
          <cell r="K2347">
            <v>3000000</v>
          </cell>
          <cell r="L2347">
            <v>0</v>
          </cell>
          <cell r="M2347">
            <v>9999</v>
          </cell>
        </row>
        <row r="2348">
          <cell r="K2348">
            <v>2500000</v>
          </cell>
          <cell r="L2348">
            <v>0</v>
          </cell>
          <cell r="M2348">
            <v>9999</v>
          </cell>
        </row>
        <row r="2349">
          <cell r="K2349">
            <v>2500000</v>
          </cell>
          <cell r="L2349">
            <v>0</v>
          </cell>
          <cell r="M2349">
            <v>9999</v>
          </cell>
        </row>
        <row r="2350">
          <cell r="K2350">
            <v>2000000</v>
          </cell>
          <cell r="L2350">
            <v>0</v>
          </cell>
          <cell r="M2350">
            <v>9999</v>
          </cell>
        </row>
        <row r="2351">
          <cell r="K2351">
            <v>2000000</v>
          </cell>
          <cell r="L2351">
            <v>0</v>
          </cell>
          <cell r="M2351">
            <v>9999</v>
          </cell>
        </row>
        <row r="2352">
          <cell r="K2352">
            <v>2000000</v>
          </cell>
          <cell r="L2352">
            <v>0</v>
          </cell>
          <cell r="M2352">
            <v>9999</v>
          </cell>
        </row>
        <row r="2353">
          <cell r="K2353">
            <v>2000000</v>
          </cell>
          <cell r="L2353">
            <v>0</v>
          </cell>
          <cell r="M2353">
            <v>9999</v>
          </cell>
        </row>
        <row r="2354">
          <cell r="K2354">
            <v>2000000</v>
          </cell>
          <cell r="L2354">
            <v>0</v>
          </cell>
          <cell r="M2354">
            <v>9999</v>
          </cell>
        </row>
        <row r="2355">
          <cell r="K2355">
            <v>2000000</v>
          </cell>
          <cell r="L2355">
            <v>0</v>
          </cell>
          <cell r="M2355">
            <v>9999</v>
          </cell>
        </row>
        <row r="2356">
          <cell r="K2356">
            <v>2000000</v>
          </cell>
          <cell r="L2356">
            <v>0</v>
          </cell>
          <cell r="M2356">
            <v>9999</v>
          </cell>
        </row>
        <row r="2357">
          <cell r="K2357">
            <v>2000000</v>
          </cell>
          <cell r="L2357">
            <v>0</v>
          </cell>
          <cell r="M2357">
            <v>9999</v>
          </cell>
        </row>
        <row r="2358">
          <cell r="K2358">
            <v>2000000</v>
          </cell>
          <cell r="L2358">
            <v>0</v>
          </cell>
          <cell r="M2358">
            <v>9999</v>
          </cell>
        </row>
        <row r="2359">
          <cell r="K2359">
            <v>2000000</v>
          </cell>
          <cell r="L2359">
            <v>0</v>
          </cell>
          <cell r="M2359">
            <v>9999</v>
          </cell>
        </row>
        <row r="2360">
          <cell r="K2360">
            <v>2000000</v>
          </cell>
          <cell r="L2360">
            <v>0</v>
          </cell>
          <cell r="M2360">
            <v>9999</v>
          </cell>
        </row>
        <row r="2361">
          <cell r="K2361">
            <v>2000000</v>
          </cell>
          <cell r="L2361">
            <v>0</v>
          </cell>
          <cell r="M2361">
            <v>9999</v>
          </cell>
        </row>
        <row r="2362">
          <cell r="K2362">
            <v>2000000</v>
          </cell>
          <cell r="L2362">
            <v>0</v>
          </cell>
          <cell r="M2362">
            <v>9999</v>
          </cell>
        </row>
        <row r="2363">
          <cell r="K2363">
            <v>2000000</v>
          </cell>
          <cell r="L2363">
            <v>0</v>
          </cell>
          <cell r="M2363">
            <v>9999</v>
          </cell>
        </row>
        <row r="2364">
          <cell r="K2364">
            <v>2000000</v>
          </cell>
          <cell r="L2364">
            <v>0</v>
          </cell>
          <cell r="M2364">
            <v>9999</v>
          </cell>
        </row>
        <row r="2365">
          <cell r="K2365">
            <v>1500000</v>
          </cell>
          <cell r="L2365">
            <v>0</v>
          </cell>
          <cell r="M2365">
            <v>9999</v>
          </cell>
        </row>
        <row r="2366">
          <cell r="K2366">
            <v>1000000</v>
          </cell>
          <cell r="L2366">
            <v>0</v>
          </cell>
          <cell r="M2366">
            <v>9999</v>
          </cell>
        </row>
        <row r="2367">
          <cell r="K2367">
            <v>0</v>
          </cell>
          <cell r="L2367">
            <v>93858828994</v>
          </cell>
          <cell r="M2367">
            <v>0</v>
          </cell>
        </row>
        <row r="2368">
          <cell r="K2368">
            <v>0</v>
          </cell>
          <cell r="L2368">
            <v>0</v>
          </cell>
        </row>
        <row r="2369">
          <cell r="K2369">
            <v>0</v>
          </cell>
          <cell r="L2369">
            <v>0</v>
          </cell>
        </row>
        <row r="2370">
          <cell r="K2370">
            <v>0</v>
          </cell>
          <cell r="L2370">
            <v>0</v>
          </cell>
        </row>
        <row r="2371">
          <cell r="K2371">
            <v>0</v>
          </cell>
          <cell r="L2371">
            <v>0</v>
          </cell>
        </row>
        <row r="2372">
          <cell r="K2372">
            <v>0</v>
          </cell>
          <cell r="L2372">
            <v>0</v>
          </cell>
        </row>
        <row r="2373">
          <cell r="K2373">
            <v>0</v>
          </cell>
          <cell r="L2373">
            <v>0</v>
          </cell>
        </row>
        <row r="2374">
          <cell r="K2374">
            <v>0</v>
          </cell>
          <cell r="L2374">
            <v>0</v>
          </cell>
        </row>
        <row r="2375">
          <cell r="K2375">
            <v>0</v>
          </cell>
          <cell r="L2375">
            <v>0</v>
          </cell>
        </row>
        <row r="2376">
          <cell r="K2376">
            <v>0</v>
          </cell>
          <cell r="L2376">
            <v>0</v>
          </cell>
        </row>
        <row r="2377">
          <cell r="K2377">
            <v>0</v>
          </cell>
          <cell r="L2377">
            <v>0</v>
          </cell>
        </row>
        <row r="2378">
          <cell r="K2378">
            <v>0</v>
          </cell>
          <cell r="L2378">
            <v>0</v>
          </cell>
        </row>
        <row r="2379">
          <cell r="K2379">
            <v>0</v>
          </cell>
          <cell r="L2379">
            <v>0</v>
          </cell>
        </row>
        <row r="2380">
          <cell r="K2380">
            <v>0</v>
          </cell>
          <cell r="L2380">
            <v>0</v>
          </cell>
        </row>
        <row r="2381">
          <cell r="K2381">
            <v>0</v>
          </cell>
          <cell r="L2381">
            <v>0</v>
          </cell>
        </row>
        <row r="2382">
          <cell r="K2382">
            <v>0</v>
          </cell>
          <cell r="L2382">
            <v>0</v>
          </cell>
        </row>
        <row r="2383">
          <cell r="K2383">
            <v>0</v>
          </cell>
          <cell r="L2383">
            <v>0</v>
          </cell>
        </row>
        <row r="2384">
          <cell r="K2384">
            <v>0</v>
          </cell>
          <cell r="L2384">
            <v>0</v>
          </cell>
        </row>
        <row r="2385">
          <cell r="K2385">
            <v>0</v>
          </cell>
          <cell r="L2385">
            <v>0</v>
          </cell>
        </row>
        <row r="2386">
          <cell r="K2386">
            <v>0</v>
          </cell>
          <cell r="L2386">
            <v>0</v>
          </cell>
        </row>
        <row r="2387">
          <cell r="K2387">
            <v>0</v>
          </cell>
          <cell r="L2387">
            <v>0</v>
          </cell>
        </row>
        <row r="2388">
          <cell r="K2388">
            <v>0</v>
          </cell>
          <cell r="L2388">
            <v>0</v>
          </cell>
        </row>
        <row r="2389">
          <cell r="K2389">
            <v>0</v>
          </cell>
          <cell r="L2389">
            <v>0</v>
          </cell>
        </row>
        <row r="2390">
          <cell r="K2390">
            <v>0</v>
          </cell>
          <cell r="L2390">
            <v>0</v>
          </cell>
        </row>
        <row r="2391">
          <cell r="K2391">
            <v>0</v>
          </cell>
          <cell r="L2391">
            <v>0</v>
          </cell>
        </row>
        <row r="2392">
          <cell r="K2392">
            <v>0</v>
          </cell>
          <cell r="L2392">
            <v>0</v>
          </cell>
        </row>
        <row r="2393">
          <cell r="K2393">
            <v>0</v>
          </cell>
          <cell r="L2393">
            <v>0</v>
          </cell>
        </row>
        <row r="2394">
          <cell r="K2394">
            <v>0</v>
          </cell>
          <cell r="L2394">
            <v>0</v>
          </cell>
        </row>
        <row r="2395">
          <cell r="K2395">
            <v>0</v>
          </cell>
          <cell r="L2395">
            <v>0</v>
          </cell>
        </row>
        <row r="2396">
          <cell r="K2396">
            <v>0</v>
          </cell>
          <cell r="L2396">
            <v>0</v>
          </cell>
        </row>
        <row r="2397">
          <cell r="K2397">
            <v>0</v>
          </cell>
          <cell r="L2397">
            <v>0</v>
          </cell>
        </row>
        <row r="2398">
          <cell r="K2398">
            <v>0</v>
          </cell>
          <cell r="L2398">
            <v>0</v>
          </cell>
        </row>
        <row r="2399">
          <cell r="K2399">
            <v>0</v>
          </cell>
          <cell r="L2399">
            <v>0</v>
          </cell>
        </row>
        <row r="2400">
          <cell r="K2400">
            <v>0</v>
          </cell>
          <cell r="L2400">
            <v>0</v>
          </cell>
        </row>
        <row r="2401">
          <cell r="K2401">
            <v>0</v>
          </cell>
          <cell r="L2401">
            <v>0</v>
          </cell>
        </row>
        <row r="2402">
          <cell r="K2402">
            <v>0</v>
          </cell>
          <cell r="L2402">
            <v>0</v>
          </cell>
        </row>
        <row r="2403">
          <cell r="K2403">
            <v>0</v>
          </cell>
          <cell r="L2403">
            <v>0</v>
          </cell>
        </row>
        <row r="2404">
          <cell r="K2404">
            <v>0</v>
          </cell>
          <cell r="L2404">
            <v>0</v>
          </cell>
        </row>
        <row r="2405">
          <cell r="K2405">
            <v>0</v>
          </cell>
          <cell r="L2405">
            <v>0</v>
          </cell>
        </row>
        <row r="2406">
          <cell r="K2406">
            <v>0</v>
          </cell>
          <cell r="L2406">
            <v>0</v>
          </cell>
        </row>
        <row r="2407">
          <cell r="K2407">
            <v>0</v>
          </cell>
          <cell r="L2407">
            <v>0</v>
          </cell>
        </row>
        <row r="2408">
          <cell r="K2408">
            <v>0</v>
          </cell>
          <cell r="L2408">
            <v>0</v>
          </cell>
        </row>
        <row r="2409">
          <cell r="K2409">
            <v>0</v>
          </cell>
          <cell r="L2409">
            <v>0</v>
          </cell>
        </row>
        <row r="2410">
          <cell r="K2410">
            <v>0</v>
          </cell>
          <cell r="L2410">
            <v>0</v>
          </cell>
        </row>
        <row r="2411">
          <cell r="K2411">
            <v>0</v>
          </cell>
          <cell r="L2411">
            <v>0</v>
          </cell>
        </row>
        <row r="2412">
          <cell r="K2412">
            <v>0</v>
          </cell>
          <cell r="L2412">
            <v>0</v>
          </cell>
        </row>
        <row r="2413">
          <cell r="K2413">
            <v>0</v>
          </cell>
          <cell r="L2413">
            <v>0</v>
          </cell>
        </row>
        <row r="2414">
          <cell r="K2414">
            <v>0</v>
          </cell>
          <cell r="L2414">
            <v>0</v>
          </cell>
        </row>
        <row r="2415">
          <cell r="K2415">
            <v>0</v>
          </cell>
          <cell r="L2415">
            <v>0</v>
          </cell>
        </row>
        <row r="2416">
          <cell r="K2416">
            <v>0</v>
          </cell>
          <cell r="L2416">
            <v>0</v>
          </cell>
        </row>
        <row r="2417">
          <cell r="K2417">
            <v>0</v>
          </cell>
          <cell r="L2417">
            <v>0</v>
          </cell>
        </row>
        <row r="2418">
          <cell r="K2418">
            <v>0</v>
          </cell>
          <cell r="L2418">
            <v>0</v>
          </cell>
        </row>
        <row r="2419">
          <cell r="K2419">
            <v>0</v>
          </cell>
          <cell r="L2419">
            <v>0</v>
          </cell>
        </row>
        <row r="2420">
          <cell r="K2420">
            <v>0</v>
          </cell>
          <cell r="L2420">
            <v>0</v>
          </cell>
        </row>
        <row r="2421">
          <cell r="K2421">
            <v>0</v>
          </cell>
          <cell r="L2421">
            <v>0</v>
          </cell>
        </row>
        <row r="2422">
          <cell r="K2422">
            <v>0</v>
          </cell>
          <cell r="L2422">
            <v>0</v>
          </cell>
        </row>
        <row r="2423">
          <cell r="K2423">
            <v>0</v>
          </cell>
          <cell r="L2423">
            <v>0</v>
          </cell>
        </row>
        <row r="2424">
          <cell r="K2424">
            <v>0</v>
          </cell>
          <cell r="L2424">
            <v>0</v>
          </cell>
        </row>
        <row r="2425">
          <cell r="K2425">
            <v>0</v>
          </cell>
          <cell r="L2425">
            <v>0</v>
          </cell>
        </row>
        <row r="2426">
          <cell r="K2426">
            <v>0</v>
          </cell>
          <cell r="L2426">
            <v>0</v>
          </cell>
        </row>
        <row r="2427">
          <cell r="K2427">
            <v>0</v>
          </cell>
          <cell r="L2427">
            <v>0</v>
          </cell>
        </row>
        <row r="2428">
          <cell r="K2428">
            <v>0</v>
          </cell>
          <cell r="L2428">
            <v>0</v>
          </cell>
        </row>
        <row r="2429">
          <cell r="K2429">
            <v>0</v>
          </cell>
          <cell r="L2429">
            <v>0</v>
          </cell>
        </row>
        <row r="2430">
          <cell r="K2430">
            <v>0</v>
          </cell>
          <cell r="L2430">
            <v>0</v>
          </cell>
        </row>
        <row r="2431">
          <cell r="K2431">
            <v>0</v>
          </cell>
          <cell r="L2431">
            <v>0</v>
          </cell>
        </row>
        <row r="2432">
          <cell r="K2432">
            <v>0</v>
          </cell>
          <cell r="L2432">
            <v>0</v>
          </cell>
        </row>
        <row r="2433">
          <cell r="K2433">
            <v>0</v>
          </cell>
          <cell r="L2433">
            <v>0</v>
          </cell>
        </row>
        <row r="2434">
          <cell r="K2434">
            <v>0</v>
          </cell>
          <cell r="L2434">
            <v>0</v>
          </cell>
        </row>
        <row r="2435">
          <cell r="K2435">
            <v>0</v>
          </cell>
          <cell r="L2435">
            <v>0</v>
          </cell>
        </row>
        <row r="2436">
          <cell r="K2436">
            <v>0</v>
          </cell>
          <cell r="L2436">
            <v>0</v>
          </cell>
        </row>
        <row r="2437">
          <cell r="K2437">
            <v>0</v>
          </cell>
          <cell r="L2437">
            <v>0</v>
          </cell>
        </row>
        <row r="2438">
          <cell r="K2438">
            <v>0</v>
          </cell>
          <cell r="L2438">
            <v>0</v>
          </cell>
        </row>
        <row r="2439">
          <cell r="K2439">
            <v>0</v>
          </cell>
          <cell r="L2439">
            <v>0</v>
          </cell>
        </row>
        <row r="2440">
          <cell r="K2440">
            <v>0</v>
          </cell>
          <cell r="L2440">
            <v>0</v>
          </cell>
        </row>
        <row r="2441">
          <cell r="K2441">
            <v>0</v>
          </cell>
          <cell r="L2441">
            <v>0</v>
          </cell>
        </row>
        <row r="2442">
          <cell r="K2442">
            <v>0</v>
          </cell>
          <cell r="L2442">
            <v>0</v>
          </cell>
        </row>
        <row r="2443">
          <cell r="K2443">
            <v>0</v>
          </cell>
          <cell r="L2443">
            <v>0</v>
          </cell>
        </row>
        <row r="2444">
          <cell r="K2444">
            <v>0</v>
          </cell>
          <cell r="L2444">
            <v>0</v>
          </cell>
        </row>
        <row r="2445">
          <cell r="K2445">
            <v>0</v>
          </cell>
          <cell r="L2445">
            <v>0</v>
          </cell>
        </row>
        <row r="2446">
          <cell r="K2446">
            <v>0</v>
          </cell>
          <cell r="L2446">
            <v>0</v>
          </cell>
        </row>
        <row r="2447">
          <cell r="K2447">
            <v>0</v>
          </cell>
          <cell r="L2447">
            <v>0</v>
          </cell>
        </row>
        <row r="2448">
          <cell r="K2448">
            <v>0</v>
          </cell>
          <cell r="L2448">
            <v>0</v>
          </cell>
        </row>
        <row r="2449">
          <cell r="K2449">
            <v>0</v>
          </cell>
          <cell r="L2449">
            <v>0</v>
          </cell>
        </row>
        <row r="2450">
          <cell r="K2450">
            <v>0</v>
          </cell>
          <cell r="L2450">
            <v>0</v>
          </cell>
        </row>
        <row r="2451">
          <cell r="K2451">
            <v>0</v>
          </cell>
          <cell r="L2451">
            <v>0</v>
          </cell>
        </row>
        <row r="2452">
          <cell r="K2452">
            <v>0</v>
          </cell>
          <cell r="L2452">
            <v>0</v>
          </cell>
        </row>
        <row r="2453">
          <cell r="K2453">
            <v>0</v>
          </cell>
          <cell r="L2453">
            <v>0</v>
          </cell>
        </row>
        <row r="2454">
          <cell r="K2454">
            <v>0</v>
          </cell>
          <cell r="L2454">
            <v>0</v>
          </cell>
        </row>
        <row r="2455">
          <cell r="K2455">
            <v>0</v>
          </cell>
          <cell r="L2455">
            <v>0</v>
          </cell>
        </row>
        <row r="2456">
          <cell r="K2456">
            <v>0</v>
          </cell>
          <cell r="L2456">
            <v>0</v>
          </cell>
        </row>
        <row r="2457">
          <cell r="K2457">
            <v>0</v>
          </cell>
          <cell r="L2457">
            <v>0</v>
          </cell>
        </row>
        <row r="2458">
          <cell r="K2458">
            <v>0</v>
          </cell>
          <cell r="L2458">
            <v>0</v>
          </cell>
        </row>
        <row r="2459">
          <cell r="K2459">
            <v>0</v>
          </cell>
          <cell r="L2459">
            <v>0</v>
          </cell>
        </row>
        <row r="2460">
          <cell r="K2460">
            <v>0</v>
          </cell>
          <cell r="L2460">
            <v>0</v>
          </cell>
        </row>
        <row r="2461">
          <cell r="K2461">
            <v>0</v>
          </cell>
          <cell r="L2461">
            <v>0</v>
          </cell>
        </row>
        <row r="2462">
          <cell r="K2462">
            <v>0</v>
          </cell>
          <cell r="L2462">
            <v>0</v>
          </cell>
        </row>
        <row r="2463">
          <cell r="K2463">
            <v>0</v>
          </cell>
          <cell r="L2463">
            <v>0</v>
          </cell>
        </row>
        <row r="2464">
          <cell r="K2464">
            <v>0</v>
          </cell>
          <cell r="L2464">
            <v>0</v>
          </cell>
        </row>
        <row r="2465">
          <cell r="K2465">
            <v>0</v>
          </cell>
          <cell r="L2465">
            <v>0</v>
          </cell>
        </row>
        <row r="2466">
          <cell r="K2466">
            <v>0</v>
          </cell>
          <cell r="L2466">
            <v>0</v>
          </cell>
        </row>
        <row r="2467">
          <cell r="K2467">
            <v>0</v>
          </cell>
          <cell r="L2467">
            <v>0</v>
          </cell>
        </row>
        <row r="2468">
          <cell r="K2468">
            <v>0</v>
          </cell>
          <cell r="L2468">
            <v>0</v>
          </cell>
        </row>
        <row r="2469">
          <cell r="K2469">
            <v>0</v>
          </cell>
          <cell r="L2469">
            <v>0</v>
          </cell>
        </row>
        <row r="2470">
          <cell r="K2470">
            <v>0</v>
          </cell>
          <cell r="L2470">
            <v>0</v>
          </cell>
        </row>
        <row r="2471">
          <cell r="K2471">
            <v>0</v>
          </cell>
          <cell r="L2471">
            <v>0</v>
          </cell>
        </row>
        <row r="2472">
          <cell r="K2472">
            <v>0</v>
          </cell>
          <cell r="L2472">
            <v>0</v>
          </cell>
        </row>
        <row r="2473">
          <cell r="K2473">
            <v>0</v>
          </cell>
          <cell r="L2473">
            <v>0</v>
          </cell>
        </row>
        <row r="2474">
          <cell r="K2474">
            <v>0</v>
          </cell>
          <cell r="L2474">
            <v>0</v>
          </cell>
        </row>
        <row r="2475">
          <cell r="K2475">
            <v>0</v>
          </cell>
          <cell r="L2475">
            <v>0</v>
          </cell>
        </row>
        <row r="2476">
          <cell r="K2476">
            <v>0</v>
          </cell>
          <cell r="L2476">
            <v>0</v>
          </cell>
        </row>
        <row r="2477">
          <cell r="K2477">
            <v>0</v>
          </cell>
          <cell r="L2477">
            <v>0</v>
          </cell>
        </row>
        <row r="2478">
          <cell r="K2478">
            <v>0</v>
          </cell>
          <cell r="L2478">
            <v>0</v>
          </cell>
        </row>
        <row r="2479">
          <cell r="K2479">
            <v>0</v>
          </cell>
          <cell r="L2479">
            <v>0</v>
          </cell>
        </row>
        <row r="2480">
          <cell r="K2480">
            <v>0</v>
          </cell>
          <cell r="L2480">
            <v>0</v>
          </cell>
        </row>
        <row r="2481">
          <cell r="K2481">
            <v>0</v>
          </cell>
          <cell r="L2481">
            <v>0</v>
          </cell>
        </row>
        <row r="2482">
          <cell r="K2482">
            <v>0</v>
          </cell>
          <cell r="L2482">
            <v>0</v>
          </cell>
        </row>
        <row r="2483">
          <cell r="K2483">
            <v>0</v>
          </cell>
          <cell r="L2483">
            <v>0</v>
          </cell>
        </row>
        <row r="2484">
          <cell r="K2484">
            <v>0</v>
          </cell>
          <cell r="L2484">
            <v>0</v>
          </cell>
        </row>
        <row r="2485">
          <cell r="K2485">
            <v>0</v>
          </cell>
          <cell r="L2485">
            <v>0</v>
          </cell>
        </row>
        <row r="2486">
          <cell r="K2486">
            <v>0</v>
          </cell>
          <cell r="L2486">
            <v>0</v>
          </cell>
        </row>
        <row r="2487">
          <cell r="K2487">
            <v>0</v>
          </cell>
          <cell r="L2487">
            <v>0</v>
          </cell>
        </row>
        <row r="2488">
          <cell r="K2488">
            <v>0</v>
          </cell>
          <cell r="L2488">
            <v>0</v>
          </cell>
        </row>
        <row r="2489">
          <cell r="K2489">
            <v>0</v>
          </cell>
          <cell r="L2489">
            <v>0</v>
          </cell>
        </row>
        <row r="2490">
          <cell r="K2490">
            <v>0</v>
          </cell>
          <cell r="L2490">
            <v>0</v>
          </cell>
        </row>
        <row r="2491">
          <cell r="K2491">
            <v>0</v>
          </cell>
          <cell r="L2491">
            <v>0</v>
          </cell>
        </row>
        <row r="2492">
          <cell r="K2492">
            <v>0</v>
          </cell>
          <cell r="L2492">
            <v>0</v>
          </cell>
        </row>
        <row r="2493">
          <cell r="K2493">
            <v>0</v>
          </cell>
          <cell r="L2493">
            <v>0</v>
          </cell>
        </row>
        <row r="2494">
          <cell r="K2494">
            <v>0</v>
          </cell>
          <cell r="L2494">
            <v>0</v>
          </cell>
        </row>
        <row r="2495">
          <cell r="K2495">
            <v>0</v>
          </cell>
          <cell r="L2495">
            <v>0</v>
          </cell>
        </row>
        <row r="2496">
          <cell r="K2496">
            <v>0</v>
          </cell>
          <cell r="L2496">
            <v>0</v>
          </cell>
        </row>
        <row r="2497">
          <cell r="K2497">
            <v>0</v>
          </cell>
          <cell r="L2497">
            <v>0</v>
          </cell>
        </row>
        <row r="2498">
          <cell r="K2498">
            <v>0</v>
          </cell>
          <cell r="L2498">
            <v>0</v>
          </cell>
        </row>
        <row r="2499">
          <cell r="K2499">
            <v>0</v>
          </cell>
          <cell r="L2499">
            <v>0</v>
          </cell>
        </row>
        <row r="2500">
          <cell r="K2500">
            <v>0</v>
          </cell>
          <cell r="L2500">
            <v>0</v>
          </cell>
        </row>
        <row r="2501">
          <cell r="K2501">
            <v>0</v>
          </cell>
          <cell r="L2501">
            <v>0</v>
          </cell>
        </row>
        <row r="2502">
          <cell r="K2502">
            <v>0</v>
          </cell>
          <cell r="L2502">
            <v>0</v>
          </cell>
        </row>
        <row r="2503">
          <cell r="K2503">
            <v>0</v>
          </cell>
          <cell r="L2503">
            <v>0</v>
          </cell>
        </row>
        <row r="2504">
          <cell r="K2504">
            <v>0</v>
          </cell>
          <cell r="L2504">
            <v>0</v>
          </cell>
        </row>
        <row r="2505">
          <cell r="K2505">
            <v>0</v>
          </cell>
          <cell r="L2505">
            <v>0</v>
          </cell>
        </row>
        <row r="2506">
          <cell r="K2506">
            <v>0</v>
          </cell>
          <cell r="L2506">
            <v>0</v>
          </cell>
        </row>
        <row r="2507">
          <cell r="K2507">
            <v>0</v>
          </cell>
          <cell r="L2507">
            <v>0</v>
          </cell>
        </row>
        <row r="2508">
          <cell r="K2508">
            <v>0</v>
          </cell>
          <cell r="L2508">
            <v>0</v>
          </cell>
        </row>
        <row r="2509">
          <cell r="K2509">
            <v>0</v>
          </cell>
          <cell r="L2509">
            <v>0</v>
          </cell>
        </row>
        <row r="2510">
          <cell r="K2510">
            <v>0</v>
          </cell>
          <cell r="L2510">
            <v>0</v>
          </cell>
        </row>
        <row r="2511">
          <cell r="K2511">
            <v>0</v>
          </cell>
          <cell r="L2511">
            <v>0</v>
          </cell>
        </row>
        <row r="2512">
          <cell r="K2512">
            <v>0</v>
          </cell>
          <cell r="L2512">
            <v>0</v>
          </cell>
        </row>
        <row r="2513">
          <cell r="K2513">
            <v>0</v>
          </cell>
          <cell r="L2513">
            <v>0</v>
          </cell>
        </row>
        <row r="2514">
          <cell r="K2514">
            <v>0</v>
          </cell>
          <cell r="L2514">
            <v>0</v>
          </cell>
        </row>
        <row r="2515">
          <cell r="K2515">
            <v>0</v>
          </cell>
          <cell r="L2515">
            <v>0</v>
          </cell>
        </row>
        <row r="2516">
          <cell r="K2516">
            <v>0</v>
          </cell>
          <cell r="L2516">
            <v>0</v>
          </cell>
        </row>
        <row r="2517">
          <cell r="K2517">
            <v>0</v>
          </cell>
          <cell r="L2517">
            <v>0</v>
          </cell>
        </row>
        <row r="2518">
          <cell r="K2518">
            <v>0</v>
          </cell>
          <cell r="L2518">
            <v>0</v>
          </cell>
        </row>
        <row r="2519">
          <cell r="K2519">
            <v>0</v>
          </cell>
          <cell r="L2519">
            <v>0</v>
          </cell>
        </row>
        <row r="2520">
          <cell r="K2520">
            <v>0</v>
          </cell>
          <cell r="L2520">
            <v>0</v>
          </cell>
        </row>
        <row r="2521">
          <cell r="K2521">
            <v>0</v>
          </cell>
          <cell r="L2521">
            <v>0</v>
          </cell>
        </row>
        <row r="2522">
          <cell r="K2522">
            <v>0</v>
          </cell>
          <cell r="L2522">
            <v>0</v>
          </cell>
        </row>
        <row r="2523">
          <cell r="K2523">
            <v>0</v>
          </cell>
          <cell r="L2523">
            <v>0</v>
          </cell>
        </row>
        <row r="2524">
          <cell r="K2524">
            <v>0</v>
          </cell>
          <cell r="L2524">
            <v>0</v>
          </cell>
        </row>
        <row r="2525">
          <cell r="K2525">
            <v>0</v>
          </cell>
          <cell r="L2525">
            <v>0</v>
          </cell>
        </row>
        <row r="2526">
          <cell r="K2526">
            <v>0</v>
          </cell>
          <cell r="L2526">
            <v>0</v>
          </cell>
        </row>
        <row r="2527">
          <cell r="K2527">
            <v>0</v>
          </cell>
          <cell r="L2527">
            <v>0</v>
          </cell>
        </row>
        <row r="2528">
          <cell r="K2528">
            <v>0</v>
          </cell>
          <cell r="L2528">
            <v>0</v>
          </cell>
        </row>
        <row r="2529">
          <cell r="K2529">
            <v>0</v>
          </cell>
          <cell r="L2529">
            <v>0</v>
          </cell>
        </row>
        <row r="2530">
          <cell r="K2530">
            <v>0</v>
          </cell>
          <cell r="L2530">
            <v>0</v>
          </cell>
        </row>
        <row r="2531">
          <cell r="K2531">
            <v>0</v>
          </cell>
          <cell r="L2531">
            <v>0</v>
          </cell>
        </row>
        <row r="2532">
          <cell r="K2532">
            <v>0</v>
          </cell>
          <cell r="L2532">
            <v>0</v>
          </cell>
        </row>
        <row r="2533">
          <cell r="K2533">
            <v>0</v>
          </cell>
          <cell r="L2533">
            <v>0</v>
          </cell>
        </row>
        <row r="2534">
          <cell r="K2534">
            <v>0</v>
          </cell>
          <cell r="L2534">
            <v>0</v>
          </cell>
        </row>
        <row r="2535">
          <cell r="K2535">
            <v>0</v>
          </cell>
          <cell r="L2535">
            <v>0</v>
          </cell>
        </row>
        <row r="2536">
          <cell r="K2536">
            <v>0</v>
          </cell>
          <cell r="L2536">
            <v>0</v>
          </cell>
        </row>
        <row r="2537">
          <cell r="K2537">
            <v>0</v>
          </cell>
          <cell r="L2537">
            <v>0</v>
          </cell>
        </row>
        <row r="2538">
          <cell r="K2538">
            <v>0</v>
          </cell>
          <cell r="L2538">
            <v>0</v>
          </cell>
        </row>
        <row r="2539">
          <cell r="K2539">
            <v>0</v>
          </cell>
          <cell r="L2539">
            <v>0</v>
          </cell>
        </row>
        <row r="2540">
          <cell r="K2540">
            <v>0</v>
          </cell>
          <cell r="L2540">
            <v>0</v>
          </cell>
        </row>
        <row r="2541">
          <cell r="K2541">
            <v>0</v>
          </cell>
          <cell r="L2541">
            <v>0</v>
          </cell>
        </row>
        <row r="2542">
          <cell r="K2542">
            <v>0</v>
          </cell>
          <cell r="L2542">
            <v>0</v>
          </cell>
        </row>
        <row r="2543">
          <cell r="K2543">
            <v>0</v>
          </cell>
          <cell r="L2543">
            <v>0</v>
          </cell>
        </row>
        <row r="2544">
          <cell r="K2544">
            <v>0</v>
          </cell>
          <cell r="L2544">
            <v>0</v>
          </cell>
        </row>
        <row r="2545">
          <cell r="K2545">
            <v>0</v>
          </cell>
          <cell r="L2545">
            <v>0</v>
          </cell>
        </row>
        <row r="2546">
          <cell r="K2546">
            <v>0</v>
          </cell>
          <cell r="L2546">
            <v>0</v>
          </cell>
        </row>
        <row r="2547">
          <cell r="K2547">
            <v>0</v>
          </cell>
          <cell r="L2547">
            <v>0</v>
          </cell>
        </row>
        <row r="2548">
          <cell r="K2548">
            <v>0</v>
          </cell>
          <cell r="L2548">
            <v>0</v>
          </cell>
        </row>
        <row r="2549">
          <cell r="K2549">
            <v>0</v>
          </cell>
          <cell r="L2549">
            <v>0</v>
          </cell>
        </row>
        <row r="2550">
          <cell r="K2550">
            <v>0</v>
          </cell>
          <cell r="L2550">
            <v>0</v>
          </cell>
        </row>
        <row r="2551">
          <cell r="K2551">
            <v>0</v>
          </cell>
          <cell r="L2551">
            <v>0</v>
          </cell>
        </row>
        <row r="2552">
          <cell r="K2552">
            <v>0</v>
          </cell>
          <cell r="L2552">
            <v>0</v>
          </cell>
        </row>
        <row r="2553">
          <cell r="K2553">
            <v>0</v>
          </cell>
          <cell r="L2553">
            <v>0</v>
          </cell>
        </row>
        <row r="2554">
          <cell r="K2554">
            <v>0</v>
          </cell>
          <cell r="L2554">
            <v>0</v>
          </cell>
        </row>
        <row r="2555">
          <cell r="K2555">
            <v>0</v>
          </cell>
          <cell r="L2555">
            <v>0</v>
          </cell>
        </row>
        <row r="2556">
          <cell r="K2556">
            <v>0</v>
          </cell>
          <cell r="L2556">
            <v>0</v>
          </cell>
        </row>
        <row r="2557">
          <cell r="K2557">
            <v>0</v>
          </cell>
          <cell r="L2557">
            <v>0</v>
          </cell>
        </row>
        <row r="2558">
          <cell r="K2558">
            <v>0</v>
          </cell>
          <cell r="L2558">
            <v>0</v>
          </cell>
        </row>
        <row r="2559">
          <cell r="K2559">
            <v>0</v>
          </cell>
          <cell r="L2559">
            <v>0</v>
          </cell>
        </row>
        <row r="2560">
          <cell r="K2560">
            <v>0</v>
          </cell>
          <cell r="L2560">
            <v>0</v>
          </cell>
        </row>
        <row r="2561">
          <cell r="K2561">
            <v>0</v>
          </cell>
          <cell r="L2561">
            <v>0</v>
          </cell>
        </row>
        <row r="2562">
          <cell r="K2562">
            <v>0</v>
          </cell>
          <cell r="L2562">
            <v>0</v>
          </cell>
        </row>
        <row r="2563">
          <cell r="K2563">
            <v>0</v>
          </cell>
          <cell r="L2563">
            <v>0</v>
          </cell>
        </row>
        <row r="2564">
          <cell r="K2564">
            <v>0</v>
          </cell>
          <cell r="L2564">
            <v>0</v>
          </cell>
        </row>
        <row r="2565">
          <cell r="K2565">
            <v>0</v>
          </cell>
          <cell r="L2565">
            <v>0</v>
          </cell>
        </row>
        <row r="2566">
          <cell r="K2566">
            <v>0</v>
          </cell>
          <cell r="L2566">
            <v>0</v>
          </cell>
        </row>
        <row r="2567">
          <cell r="K2567">
            <v>0</v>
          </cell>
          <cell r="L2567">
            <v>0</v>
          </cell>
        </row>
        <row r="2568">
          <cell r="K2568">
            <v>0</v>
          </cell>
          <cell r="L2568">
            <v>0</v>
          </cell>
        </row>
        <row r="2569">
          <cell r="K2569">
            <v>0</v>
          </cell>
          <cell r="L2569">
            <v>0</v>
          </cell>
        </row>
        <row r="2570">
          <cell r="K2570">
            <v>0</v>
          </cell>
          <cell r="L2570">
            <v>0</v>
          </cell>
        </row>
        <row r="2571">
          <cell r="K2571">
            <v>0</v>
          </cell>
          <cell r="L2571">
            <v>0</v>
          </cell>
        </row>
        <row r="2572">
          <cell r="K2572">
            <v>0</v>
          </cell>
          <cell r="L2572">
            <v>0</v>
          </cell>
        </row>
        <row r="2573">
          <cell r="K2573">
            <v>0</v>
          </cell>
          <cell r="L2573">
            <v>0</v>
          </cell>
        </row>
        <row r="2574">
          <cell r="K2574">
            <v>0</v>
          </cell>
          <cell r="L2574">
            <v>0</v>
          </cell>
        </row>
        <row r="2575">
          <cell r="K2575">
            <v>0</v>
          </cell>
          <cell r="L2575">
            <v>0</v>
          </cell>
        </row>
        <row r="2576">
          <cell r="K2576">
            <v>0</v>
          </cell>
          <cell r="L2576">
            <v>0</v>
          </cell>
        </row>
        <row r="2577">
          <cell r="K2577">
            <v>0</v>
          </cell>
          <cell r="L2577">
            <v>0</v>
          </cell>
        </row>
        <row r="2578">
          <cell r="K2578">
            <v>0</v>
          </cell>
          <cell r="L2578">
            <v>0</v>
          </cell>
        </row>
        <row r="2579">
          <cell r="K2579">
            <v>0</v>
          </cell>
          <cell r="L2579">
            <v>0</v>
          </cell>
        </row>
        <row r="2580">
          <cell r="K2580">
            <v>0</v>
          </cell>
          <cell r="L2580">
            <v>0</v>
          </cell>
        </row>
        <row r="2581">
          <cell r="K2581">
            <v>0</v>
          </cell>
          <cell r="L2581">
            <v>0</v>
          </cell>
        </row>
        <row r="2582">
          <cell r="K2582">
            <v>0</v>
          </cell>
          <cell r="L2582">
            <v>0</v>
          </cell>
        </row>
        <row r="2583">
          <cell r="K2583">
            <v>0</v>
          </cell>
          <cell r="L2583">
            <v>0</v>
          </cell>
        </row>
        <row r="2584">
          <cell r="K2584">
            <v>0</v>
          </cell>
          <cell r="L2584">
            <v>0</v>
          </cell>
        </row>
        <row r="2585">
          <cell r="K2585">
            <v>0</v>
          </cell>
          <cell r="L2585">
            <v>0</v>
          </cell>
        </row>
        <row r="2586">
          <cell r="K2586">
            <v>0</v>
          </cell>
          <cell r="L2586">
            <v>0</v>
          </cell>
        </row>
        <row r="2587">
          <cell r="K2587">
            <v>0</v>
          </cell>
          <cell r="L2587">
            <v>0</v>
          </cell>
        </row>
        <row r="2588">
          <cell r="K2588">
            <v>0</v>
          </cell>
          <cell r="L2588">
            <v>0</v>
          </cell>
        </row>
        <row r="2589">
          <cell r="K2589">
            <v>0</v>
          </cell>
          <cell r="L2589">
            <v>0</v>
          </cell>
        </row>
        <row r="2590">
          <cell r="K2590">
            <v>0</v>
          </cell>
          <cell r="L2590">
            <v>0</v>
          </cell>
        </row>
        <row r="2591">
          <cell r="K2591">
            <v>0</v>
          </cell>
          <cell r="L2591">
            <v>0</v>
          </cell>
        </row>
        <row r="2592">
          <cell r="K2592">
            <v>0</v>
          </cell>
          <cell r="L2592">
            <v>0</v>
          </cell>
        </row>
        <row r="2593">
          <cell r="K2593">
            <v>0</v>
          </cell>
          <cell r="L2593">
            <v>0</v>
          </cell>
        </row>
        <row r="2594">
          <cell r="K2594">
            <v>0</v>
          </cell>
          <cell r="L2594">
            <v>0</v>
          </cell>
        </row>
        <row r="2595">
          <cell r="K2595">
            <v>0</v>
          </cell>
          <cell r="L2595">
            <v>0</v>
          </cell>
        </row>
        <row r="2596">
          <cell r="K2596">
            <v>535321562394</v>
          </cell>
          <cell r="L2596">
            <v>535050550690</v>
          </cell>
        </row>
        <row r="2597">
          <cell r="K2597">
            <v>3260196152</v>
          </cell>
          <cell r="L2597">
            <v>0</v>
          </cell>
          <cell r="M2597">
            <v>1100</v>
          </cell>
        </row>
        <row r="2598">
          <cell r="K2598">
            <v>0</v>
          </cell>
          <cell r="L2598">
            <v>3260196152</v>
          </cell>
          <cell r="M2598">
            <v>6100</v>
          </cell>
        </row>
        <row r="2599">
          <cell r="K2599">
            <v>66883114</v>
          </cell>
          <cell r="L2599">
            <v>0</v>
          </cell>
          <cell r="M2599">
            <v>2553</v>
          </cell>
        </row>
        <row r="2600">
          <cell r="K2600">
            <v>0</v>
          </cell>
          <cell r="L2600">
            <v>66883114</v>
          </cell>
          <cell r="M2600">
            <v>7200</v>
          </cell>
        </row>
        <row r="2601">
          <cell r="K2601">
            <v>0</v>
          </cell>
          <cell r="L2601">
            <v>91810955922</v>
          </cell>
          <cell r="M2601">
            <v>7200</v>
          </cell>
        </row>
        <row r="2602">
          <cell r="K2602">
            <v>91810955922</v>
          </cell>
          <cell r="L2602">
            <v>0</v>
          </cell>
          <cell r="M2602">
            <v>0</v>
          </cell>
        </row>
        <row r="2603">
          <cell r="K2603">
            <v>0</v>
          </cell>
          <cell r="L2603">
            <v>0</v>
          </cell>
          <cell r="M2603">
            <v>7600</v>
          </cell>
        </row>
        <row r="2604">
          <cell r="K2604">
            <v>0</v>
          </cell>
          <cell r="L2604">
            <v>271011704</v>
          </cell>
          <cell r="M2604">
            <v>1502</v>
          </cell>
        </row>
        <row r="2605">
          <cell r="K2605">
            <v>0</v>
          </cell>
          <cell r="L2605">
            <v>0</v>
          </cell>
        </row>
        <row r="2606">
          <cell r="K2606">
            <v>0</v>
          </cell>
          <cell r="L2606">
            <v>0</v>
          </cell>
        </row>
        <row r="2607">
          <cell r="K2607">
            <v>0</v>
          </cell>
          <cell r="L2607">
            <v>0</v>
          </cell>
        </row>
        <row r="2608">
          <cell r="K2608">
            <v>0</v>
          </cell>
          <cell r="L2608">
            <v>0</v>
          </cell>
        </row>
        <row r="2609">
          <cell r="K2609">
            <v>0</v>
          </cell>
          <cell r="L2609">
            <v>0</v>
          </cell>
        </row>
        <row r="2610">
          <cell r="K2610">
            <v>0</v>
          </cell>
          <cell r="L2610">
            <v>0</v>
          </cell>
        </row>
        <row r="2611">
          <cell r="K2611">
            <v>0</v>
          </cell>
          <cell r="L2611">
            <v>0</v>
          </cell>
        </row>
        <row r="2612">
          <cell r="K2612">
            <v>0</v>
          </cell>
          <cell r="L2612">
            <v>0</v>
          </cell>
        </row>
        <row r="2613">
          <cell r="K2613">
            <v>0</v>
          </cell>
          <cell r="L2613">
            <v>0</v>
          </cell>
        </row>
        <row r="2614">
          <cell r="K2614">
            <v>0</v>
          </cell>
          <cell r="L2614">
            <v>0</v>
          </cell>
        </row>
        <row r="2615">
          <cell r="K2615">
            <v>0</v>
          </cell>
          <cell r="L2615">
            <v>0</v>
          </cell>
        </row>
        <row r="2616">
          <cell r="K2616">
            <v>0</v>
          </cell>
          <cell r="L2616">
            <v>0</v>
          </cell>
        </row>
        <row r="2617">
          <cell r="K2617">
            <v>0</v>
          </cell>
          <cell r="L2617">
            <v>0</v>
          </cell>
        </row>
        <row r="2618">
          <cell r="K2618">
            <v>0</v>
          </cell>
          <cell r="L2618">
            <v>0</v>
          </cell>
        </row>
        <row r="2619">
          <cell r="K2619">
            <v>0</v>
          </cell>
          <cell r="L2619">
            <v>0</v>
          </cell>
        </row>
        <row r="2620">
          <cell r="K2620">
            <v>0</v>
          </cell>
          <cell r="L2620">
            <v>0</v>
          </cell>
        </row>
        <row r="2621">
          <cell r="K2621">
            <v>24035090</v>
          </cell>
          <cell r="L2621">
            <v>66379455113</v>
          </cell>
          <cell r="M2621" t="str">
            <v>Total</v>
          </cell>
        </row>
        <row r="2622">
          <cell r="K2622">
            <v>-66355420023</v>
          </cell>
        </row>
        <row r="2672">
          <cell r="K2672">
            <v>26313090</v>
          </cell>
          <cell r="L2672">
            <v>66379455113</v>
          </cell>
        </row>
        <row r="2674">
          <cell r="K2674">
            <v>-66353142023</v>
          </cell>
        </row>
      </sheetData>
      <sheetData sheetId="41"/>
      <sheetData sheetId="42"/>
      <sheetData sheetId="43"/>
      <sheetData sheetId="44"/>
      <sheetData sheetId="45"/>
      <sheetData sheetId="46"/>
      <sheetData sheetId="47"/>
      <sheetData sheetId="48">
        <row r="11">
          <cell r="E11" t="str">
            <v xml:space="preserve">حقوق ودستمزد ومزايا </v>
          </cell>
        </row>
      </sheetData>
      <sheetData sheetId="49">
        <row r="11">
          <cell r="I11">
            <v>1682819390</v>
          </cell>
        </row>
      </sheetData>
      <sheetData sheetId="50"/>
      <sheetData sheetId="51">
        <row r="10">
          <cell r="E10" t="str">
            <v xml:space="preserve">حقوق و دستمزد و مزايا </v>
          </cell>
        </row>
      </sheetData>
      <sheetData sheetId="52">
        <row r="10">
          <cell r="E10" t="str">
            <v xml:space="preserve">حقوق و دستمزد و مزايا </v>
          </cell>
        </row>
      </sheetData>
      <sheetData sheetId="53"/>
      <sheetData sheetId="54"/>
      <sheetData sheetId="55"/>
      <sheetData sheetId="56"/>
      <sheetData sheetId="57"/>
      <sheetData sheetId="58"/>
      <sheetData sheetId="59"/>
      <sheetData sheetId="60"/>
      <sheetData sheetId="6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3">
          <cell r="A3">
            <v>4101</v>
          </cell>
          <cell r="B3" t="str">
            <v>110003100116</v>
          </cell>
          <cell r="C3" t="str">
            <v>110</v>
          </cell>
          <cell r="D3" t="str">
            <v>110003</v>
          </cell>
          <cell r="E3" t="str">
            <v>موجودي نقد و بانك</v>
          </cell>
          <cell r="F3" t="str">
            <v>بانكها</v>
          </cell>
          <cell r="G3" t="str">
            <v>100116</v>
          </cell>
          <cell r="H3" t="str">
            <v xml:space="preserve">مسكن شعبه مرکزي تبريز </v>
          </cell>
          <cell r="P3" t="str">
            <v>410</v>
          </cell>
        </row>
        <row r="4">
          <cell r="A4">
            <v>4102</v>
          </cell>
          <cell r="B4" t="str">
            <v>110003100110</v>
          </cell>
          <cell r="C4" t="str">
            <v>110</v>
          </cell>
          <cell r="D4" t="str">
            <v>110003</v>
          </cell>
          <cell r="E4" t="str">
            <v>موجودي نقد و بانك</v>
          </cell>
          <cell r="F4" t="str">
            <v>بانكها</v>
          </cell>
          <cell r="G4" t="str">
            <v>100110</v>
          </cell>
          <cell r="H4" t="str">
            <v xml:space="preserve">بانك ملت پروين  </v>
          </cell>
          <cell r="P4" t="str">
            <v>410</v>
          </cell>
        </row>
        <row r="5">
          <cell r="A5">
            <v>4103</v>
          </cell>
          <cell r="B5" t="str">
            <v>110003100112</v>
          </cell>
          <cell r="C5" t="str">
            <v>110</v>
          </cell>
          <cell r="D5" t="str">
            <v>110003</v>
          </cell>
          <cell r="E5" t="str">
            <v>موجودي نقد و بانك</v>
          </cell>
          <cell r="F5" t="str">
            <v>بانكها</v>
          </cell>
          <cell r="G5" t="str">
            <v>100112</v>
          </cell>
          <cell r="H5" t="str">
            <v xml:space="preserve">بانك ملي ماشين سازي </v>
          </cell>
          <cell r="P5" t="str">
            <v>410</v>
          </cell>
        </row>
        <row r="6">
          <cell r="A6">
            <v>4101</v>
          </cell>
          <cell r="B6" t="str">
            <v>110003100115</v>
          </cell>
          <cell r="C6" t="str">
            <v>110</v>
          </cell>
          <cell r="D6" t="str">
            <v>110003</v>
          </cell>
          <cell r="E6" t="str">
            <v>موجودي نقد و بانك</v>
          </cell>
          <cell r="F6" t="str">
            <v>بانكها</v>
          </cell>
          <cell r="G6" t="str">
            <v>100115</v>
          </cell>
          <cell r="H6" t="str">
            <v xml:space="preserve">مسكن شعبه مرکزي تبريز </v>
          </cell>
          <cell r="P6" t="str">
            <v>410</v>
          </cell>
        </row>
        <row r="7">
          <cell r="A7">
            <v>4104</v>
          </cell>
          <cell r="B7" t="str">
            <v>110003100106</v>
          </cell>
          <cell r="C7" t="str">
            <v>110</v>
          </cell>
          <cell r="D7" t="str">
            <v>110003</v>
          </cell>
          <cell r="E7" t="str">
            <v>موجودي نقد و بانك</v>
          </cell>
          <cell r="F7" t="str">
            <v>بانكها</v>
          </cell>
          <cell r="G7" t="str">
            <v>100106</v>
          </cell>
          <cell r="H7" t="str">
            <v xml:space="preserve">بانک تجارت تبريز </v>
          </cell>
          <cell r="P7" t="str">
            <v>410</v>
          </cell>
        </row>
        <row r="8">
          <cell r="A8">
            <v>4105</v>
          </cell>
          <cell r="B8" t="str">
            <v>110003100114</v>
          </cell>
          <cell r="C8" t="str">
            <v>110</v>
          </cell>
          <cell r="D8" t="str">
            <v>110003</v>
          </cell>
          <cell r="E8" t="str">
            <v>موجودي نقد و بانك</v>
          </cell>
          <cell r="F8" t="str">
            <v>بانكها</v>
          </cell>
          <cell r="G8" t="str">
            <v>100114</v>
          </cell>
          <cell r="H8" t="str">
            <v xml:space="preserve">تجارت شعبه قراملك </v>
          </cell>
          <cell r="P8" t="str">
            <v>410</v>
          </cell>
        </row>
        <row r="9">
          <cell r="A9">
            <v>4104</v>
          </cell>
          <cell r="B9" t="str">
            <v>110003100113</v>
          </cell>
          <cell r="C9" t="str">
            <v>110</v>
          </cell>
          <cell r="D9" t="str">
            <v>110003</v>
          </cell>
          <cell r="E9" t="str">
            <v>موجودي نقد و بانك</v>
          </cell>
          <cell r="F9" t="str">
            <v>بانكها</v>
          </cell>
          <cell r="G9" t="str">
            <v>100113</v>
          </cell>
          <cell r="H9" t="str">
            <v>بامك تجارت  شعبه مركز</v>
          </cell>
          <cell r="P9" t="str">
            <v>410</v>
          </cell>
        </row>
        <row r="10">
          <cell r="A10">
            <v>4106</v>
          </cell>
          <cell r="B10" t="str">
            <v>110003100101</v>
          </cell>
          <cell r="C10" t="str">
            <v>110</v>
          </cell>
          <cell r="D10" t="str">
            <v>110003</v>
          </cell>
          <cell r="E10" t="str">
            <v>موجودي نقد و بانك</v>
          </cell>
          <cell r="F10" t="str">
            <v>بانكها</v>
          </cell>
          <cell r="G10" t="str">
            <v>100101</v>
          </cell>
          <cell r="H10" t="str">
            <v>بانک ملت جيحون</v>
          </cell>
          <cell r="P10" t="str">
            <v>410</v>
          </cell>
        </row>
        <row r="11">
          <cell r="A11">
            <v>4102</v>
          </cell>
          <cell r="B11" t="str">
            <v>110003100109</v>
          </cell>
          <cell r="C11" t="str">
            <v>110</v>
          </cell>
          <cell r="D11" t="str">
            <v>110003</v>
          </cell>
          <cell r="E11" t="str">
            <v>موجودي نقد و بانك</v>
          </cell>
          <cell r="F11" t="str">
            <v>بانكها</v>
          </cell>
          <cell r="G11" t="str">
            <v>100109</v>
          </cell>
          <cell r="H11" t="str">
            <v xml:space="preserve">بانک ملت پروين </v>
          </cell>
          <cell r="P11" t="str">
            <v>410</v>
          </cell>
        </row>
        <row r="12">
          <cell r="A12">
            <v>4103</v>
          </cell>
          <cell r="B12" t="str">
            <v>110003100111</v>
          </cell>
          <cell r="C12" t="str">
            <v>110</v>
          </cell>
          <cell r="D12" t="str">
            <v>110003</v>
          </cell>
          <cell r="E12" t="str">
            <v>موجودي نقد و بانك</v>
          </cell>
          <cell r="F12" t="str">
            <v>بانكها</v>
          </cell>
          <cell r="G12" t="str">
            <v>100111</v>
          </cell>
          <cell r="H12" t="str">
            <v>بانك ملي ماشين سازي</v>
          </cell>
          <cell r="P12" t="str">
            <v>410</v>
          </cell>
        </row>
        <row r="13">
          <cell r="A13">
            <v>5100</v>
          </cell>
          <cell r="B13" t="str">
            <v>112001101001</v>
          </cell>
          <cell r="C13" t="str">
            <v>112</v>
          </cell>
          <cell r="D13" t="str">
            <v>112001</v>
          </cell>
          <cell r="E13" t="str">
            <v>حسابهاو اسناد دريافتني تجاري(وابسته)</v>
          </cell>
          <cell r="F13" t="str">
            <v>حسابهاي دريافتني تجاري(وابسته)</v>
          </cell>
          <cell r="G13" t="str">
            <v>101001</v>
          </cell>
          <cell r="H13" t="str">
            <v>شرکت مگا موتورفروش قطعات خودرو</v>
          </cell>
          <cell r="P13" t="str">
            <v>510</v>
          </cell>
        </row>
        <row r="14">
          <cell r="A14">
            <v>5109</v>
          </cell>
          <cell r="B14" t="str">
            <v>112001101023</v>
          </cell>
          <cell r="C14" t="str">
            <v>112</v>
          </cell>
          <cell r="D14" t="str">
            <v>112001</v>
          </cell>
          <cell r="E14" t="str">
            <v>حسابهاو اسناد دريافتني تجاري(وابسته)</v>
          </cell>
          <cell r="F14" t="str">
            <v>حسابهاي دريافتني تجاري(وابسته)</v>
          </cell>
          <cell r="G14" t="str">
            <v>101023</v>
          </cell>
          <cell r="H14" t="str">
            <v>شركت سايپا يدك</v>
          </cell>
          <cell r="P14" t="str">
            <v>510</v>
          </cell>
        </row>
        <row r="15">
          <cell r="A15">
            <v>5103</v>
          </cell>
          <cell r="B15" t="str">
            <v>112001101022</v>
          </cell>
          <cell r="C15" t="str">
            <v>112</v>
          </cell>
          <cell r="D15" t="str">
            <v>112001</v>
          </cell>
          <cell r="E15" t="str">
            <v>حسابهاو اسناد دريافتني تجاري(وابسته)</v>
          </cell>
          <cell r="F15" t="str">
            <v>حسابهاي دريافتني تجاري(وابسته)</v>
          </cell>
          <cell r="G15" t="str">
            <v>101022</v>
          </cell>
          <cell r="H15" t="str">
            <v>شرکت توليدي بهران محور سايپا</v>
          </cell>
          <cell r="P15" t="str">
            <v>510</v>
          </cell>
        </row>
        <row r="16">
          <cell r="A16">
            <v>5102</v>
          </cell>
          <cell r="B16" t="str">
            <v>112001101018</v>
          </cell>
          <cell r="C16" t="str">
            <v>112</v>
          </cell>
          <cell r="D16" t="str">
            <v>112001</v>
          </cell>
          <cell r="E16" t="str">
            <v>حسابهاو اسناد دريافتني تجاري(وابسته)</v>
          </cell>
          <cell r="F16" t="str">
            <v>حسابهاي دريافتني تجاري(وابسته)</v>
          </cell>
          <cell r="G16" t="str">
            <v>101018</v>
          </cell>
          <cell r="H16" t="str">
            <v>شرکت مهندسي اجزاء ماشين گستر آرين (امگا)</v>
          </cell>
          <cell r="P16" t="str">
            <v>510</v>
          </cell>
        </row>
        <row r="17">
          <cell r="A17">
            <v>5501</v>
          </cell>
          <cell r="B17" t="str">
            <v>113001101862</v>
          </cell>
          <cell r="C17" t="str">
            <v>113</v>
          </cell>
          <cell r="D17" t="str">
            <v>113001</v>
          </cell>
          <cell r="E17" t="str">
            <v>حسابهاو اسناد دريافتني تجاري</v>
          </cell>
          <cell r="F17" t="str">
            <v>حسابهاي دريافتني تجاري</v>
          </cell>
          <cell r="G17" t="str">
            <v>101862</v>
          </cell>
          <cell r="H17" t="str">
            <v>شركت صنعتي رول محور سامان</v>
          </cell>
          <cell r="P17" t="str">
            <v>550</v>
          </cell>
        </row>
        <row r="18">
          <cell r="A18">
            <v>5502</v>
          </cell>
          <cell r="B18" t="str">
            <v>113001101865</v>
          </cell>
          <cell r="C18" t="str">
            <v>113</v>
          </cell>
          <cell r="D18" t="str">
            <v>113001</v>
          </cell>
          <cell r="E18" t="str">
            <v>حسابهاو اسناد دريافتني تجاري</v>
          </cell>
          <cell r="F18" t="str">
            <v>حسابهاي دريافتني تجاري</v>
          </cell>
          <cell r="G18" t="str">
            <v>101865</v>
          </cell>
          <cell r="H18" t="str">
            <v>شرکت پارت قطعه</v>
          </cell>
          <cell r="P18" t="str">
            <v>550</v>
          </cell>
        </row>
        <row r="19">
          <cell r="A19">
            <v>5503</v>
          </cell>
          <cell r="B19" t="str">
            <v>113001101204</v>
          </cell>
          <cell r="C19" t="str">
            <v>113</v>
          </cell>
          <cell r="D19" t="str">
            <v>113001</v>
          </cell>
          <cell r="E19" t="str">
            <v>حسابهاو اسناد دريافتني تجاري</v>
          </cell>
          <cell r="F19" t="str">
            <v>حسابهاي دريافتني تجاري</v>
          </cell>
          <cell r="G19" t="str">
            <v>101204</v>
          </cell>
          <cell r="H19" t="str">
            <v>شرکت محورسازان گروه كوشا</v>
          </cell>
          <cell r="P19" t="str">
            <v>550</v>
          </cell>
        </row>
        <row r="20">
          <cell r="A20">
            <v>5504</v>
          </cell>
          <cell r="B20" t="str">
            <v>113001101861</v>
          </cell>
          <cell r="C20" t="str">
            <v>113</v>
          </cell>
          <cell r="D20" t="str">
            <v>113001</v>
          </cell>
          <cell r="E20" t="str">
            <v>حسابهاو اسناد دريافتني تجاري</v>
          </cell>
          <cell r="F20" t="str">
            <v>حسابهاي دريافتني تجاري</v>
          </cell>
          <cell r="G20" t="str">
            <v>101861</v>
          </cell>
          <cell r="H20" t="str">
            <v>شركت آذر اتصال</v>
          </cell>
          <cell r="P20" t="str">
            <v>550</v>
          </cell>
        </row>
        <row r="21">
          <cell r="A21">
            <v>5505</v>
          </cell>
          <cell r="B21" t="str">
            <v>113001101798</v>
          </cell>
          <cell r="C21" t="str">
            <v>113</v>
          </cell>
          <cell r="D21" t="str">
            <v>113001</v>
          </cell>
          <cell r="E21" t="str">
            <v>حسابهاو اسناد دريافتني تجاري</v>
          </cell>
          <cell r="F21" t="str">
            <v>حسابهاي دريافتني تجاري</v>
          </cell>
          <cell r="G21" t="str">
            <v>101798</v>
          </cell>
          <cell r="H21" t="str">
            <v>شركت بازرگاني و خدمات همگام خودرو</v>
          </cell>
          <cell r="P21" t="str">
            <v>550</v>
          </cell>
        </row>
        <row r="22">
          <cell r="A22">
            <v>5506</v>
          </cell>
          <cell r="B22" t="str">
            <v>113001101270</v>
          </cell>
          <cell r="C22" t="str">
            <v>113</v>
          </cell>
          <cell r="D22" t="str">
            <v>113001</v>
          </cell>
          <cell r="E22" t="str">
            <v>حسابهاو اسناد دريافتني تجاري</v>
          </cell>
          <cell r="F22" t="str">
            <v>حسابهاي دريافتني تجاري</v>
          </cell>
          <cell r="G22" t="str">
            <v>101270</v>
          </cell>
          <cell r="H22" t="str">
            <v>شرکت صنعت پژوهان کيا</v>
          </cell>
          <cell r="P22" t="str">
            <v>550</v>
          </cell>
        </row>
        <row r="23">
          <cell r="A23">
            <v>5507</v>
          </cell>
          <cell r="B23" t="str">
            <v>113001101804</v>
          </cell>
          <cell r="C23" t="str">
            <v>113</v>
          </cell>
          <cell r="D23" t="str">
            <v>113001</v>
          </cell>
          <cell r="E23" t="str">
            <v>حسابهاو اسناد دريافتني تجاري</v>
          </cell>
          <cell r="F23" t="str">
            <v>حسابهاي دريافتني تجاري</v>
          </cell>
          <cell r="G23" t="str">
            <v>101804</v>
          </cell>
          <cell r="H23" t="str">
            <v>شركت ريخته گري آلومنيوم ايران خودرو</v>
          </cell>
          <cell r="P23" t="str">
            <v>550</v>
          </cell>
        </row>
        <row r="24">
          <cell r="A24">
            <v>5508</v>
          </cell>
          <cell r="B24" t="str">
            <v>113001101201</v>
          </cell>
          <cell r="C24" t="str">
            <v>113</v>
          </cell>
          <cell r="D24" t="str">
            <v>113001</v>
          </cell>
          <cell r="E24" t="str">
            <v>حسابهاو اسناد دريافتني تجاري</v>
          </cell>
          <cell r="F24" t="str">
            <v>حسابهاي دريافتني تجاري</v>
          </cell>
          <cell r="G24" t="str">
            <v>101201</v>
          </cell>
          <cell r="H24" t="str">
            <v>شرکت آهنفام سديد</v>
          </cell>
          <cell r="P24" t="str">
            <v>550</v>
          </cell>
        </row>
        <row r="25">
          <cell r="A25">
            <v>5509</v>
          </cell>
          <cell r="B25" t="str">
            <v>113001101547</v>
          </cell>
          <cell r="C25" t="str">
            <v>113</v>
          </cell>
          <cell r="D25" t="str">
            <v>113001</v>
          </cell>
          <cell r="E25" t="str">
            <v>حسابهاو اسناد دريافتني تجاري</v>
          </cell>
          <cell r="F25" t="str">
            <v>حسابهاي دريافتني تجاري</v>
          </cell>
          <cell r="G25" t="str">
            <v>101547</v>
          </cell>
          <cell r="H25" t="str">
            <v>صنايع شهيد کاظم رستگار</v>
          </cell>
          <cell r="P25" t="str">
            <v>550</v>
          </cell>
        </row>
        <row r="26">
          <cell r="A26">
            <v>5510</v>
          </cell>
          <cell r="B26" t="str">
            <v>113001101882</v>
          </cell>
          <cell r="C26" t="str">
            <v>113</v>
          </cell>
          <cell r="D26" t="str">
            <v>113001</v>
          </cell>
          <cell r="E26" t="str">
            <v>حسابهاو اسناد دريافتني تجاري</v>
          </cell>
          <cell r="F26" t="str">
            <v>حسابهاي دريافتني تجاري</v>
          </cell>
          <cell r="G26" t="str">
            <v>101882</v>
          </cell>
          <cell r="H26" t="str">
            <v>شركت فراگامان صنعت پايدار</v>
          </cell>
          <cell r="P26" t="str">
            <v>551</v>
          </cell>
        </row>
        <row r="27">
          <cell r="A27">
            <v>5511</v>
          </cell>
          <cell r="B27" t="str">
            <v>113001101737</v>
          </cell>
          <cell r="C27" t="str">
            <v>113</v>
          </cell>
          <cell r="D27" t="str">
            <v>113001</v>
          </cell>
          <cell r="E27" t="str">
            <v>حسابهاو اسناد دريافتني تجاري</v>
          </cell>
          <cell r="F27" t="str">
            <v>حسابهاي دريافتني تجاري</v>
          </cell>
          <cell r="G27" t="str">
            <v>101737</v>
          </cell>
          <cell r="H27" t="str">
            <v>شركت الماسه سنج</v>
          </cell>
          <cell r="P27" t="str">
            <v>551</v>
          </cell>
        </row>
        <row r="28">
          <cell r="A28">
            <v>5500</v>
          </cell>
          <cell r="B28" t="str">
            <v>113001101545</v>
          </cell>
          <cell r="C28" t="str">
            <v>113</v>
          </cell>
          <cell r="D28" t="str">
            <v>113001</v>
          </cell>
          <cell r="E28" t="str">
            <v>حسابهاو اسناد دريافتني تجاري</v>
          </cell>
          <cell r="F28" t="str">
            <v>حسابهاي دريافتني تجاري</v>
          </cell>
          <cell r="G28" t="str">
            <v>101545</v>
          </cell>
          <cell r="H28" t="str">
            <v>صنايع شهيد باقري</v>
          </cell>
          <cell r="P28" t="str">
            <v>550</v>
          </cell>
        </row>
        <row r="29">
          <cell r="A29">
            <v>5500</v>
          </cell>
          <cell r="B29" t="str">
            <v>113001101457</v>
          </cell>
          <cell r="C29" t="str">
            <v>113</v>
          </cell>
          <cell r="D29" t="str">
            <v>113001</v>
          </cell>
          <cell r="E29" t="str">
            <v>حسابهاو اسناد دريافتني تجاري</v>
          </cell>
          <cell r="F29" t="str">
            <v>حسابهاي دريافتني تجاري</v>
          </cell>
          <cell r="G29" t="str">
            <v>101457</v>
          </cell>
          <cell r="H29" t="str">
            <v>كيان خودرو</v>
          </cell>
          <cell r="P29" t="str">
            <v>550</v>
          </cell>
        </row>
        <row r="30">
          <cell r="A30">
            <v>5500</v>
          </cell>
          <cell r="B30" t="str">
            <v>113001101667</v>
          </cell>
          <cell r="C30" t="str">
            <v>113</v>
          </cell>
          <cell r="D30" t="str">
            <v>113001</v>
          </cell>
          <cell r="E30" t="str">
            <v>حسابهاو اسناد دريافتني تجاري</v>
          </cell>
          <cell r="F30" t="str">
            <v>حسابهاي دريافتني تجاري</v>
          </cell>
          <cell r="G30" t="str">
            <v>101667</v>
          </cell>
          <cell r="H30" t="str">
            <v>شركت كارتك سيستم</v>
          </cell>
          <cell r="P30" t="str">
            <v>550</v>
          </cell>
        </row>
        <row r="31">
          <cell r="A31">
            <v>5500</v>
          </cell>
          <cell r="B31" t="str">
            <v>113001101836</v>
          </cell>
          <cell r="C31" t="str">
            <v>113</v>
          </cell>
          <cell r="D31" t="str">
            <v>113001</v>
          </cell>
          <cell r="E31" t="str">
            <v>حسابهاو اسناد دريافتني تجاري</v>
          </cell>
          <cell r="F31" t="str">
            <v>حسابهاي دريافتني تجاري</v>
          </cell>
          <cell r="G31" t="str">
            <v>101836</v>
          </cell>
          <cell r="H31" t="str">
            <v>شركت مهندسي و تامين قطعات تراکتور سازي</v>
          </cell>
          <cell r="P31" t="str">
            <v>550</v>
          </cell>
        </row>
        <row r="32">
          <cell r="A32">
            <v>5500</v>
          </cell>
          <cell r="B32" t="str">
            <v>113001101205</v>
          </cell>
          <cell r="C32" t="str">
            <v>113</v>
          </cell>
          <cell r="D32" t="str">
            <v>113001</v>
          </cell>
          <cell r="E32" t="str">
            <v>حسابهاو اسناد دريافتني تجاري</v>
          </cell>
          <cell r="F32" t="str">
            <v>حسابهاي دريافتني تجاري</v>
          </cell>
          <cell r="G32" t="str">
            <v>101205</v>
          </cell>
          <cell r="H32" t="str">
            <v>شرکت دنده فن آور</v>
          </cell>
          <cell r="P32" t="str">
            <v>550</v>
          </cell>
        </row>
        <row r="33">
          <cell r="A33">
            <v>5500</v>
          </cell>
          <cell r="B33" t="str">
            <v>113001101492</v>
          </cell>
          <cell r="C33" t="str">
            <v>113</v>
          </cell>
          <cell r="D33" t="str">
            <v>113001</v>
          </cell>
          <cell r="E33" t="str">
            <v>حسابهاو اسناد دريافتني تجاري</v>
          </cell>
          <cell r="F33" t="str">
            <v>حسابهاي دريافتني تجاري</v>
          </cell>
          <cell r="G33" t="str">
            <v>101492</v>
          </cell>
          <cell r="H33" t="str">
            <v>صنايع هفتم تير اصفهان</v>
          </cell>
          <cell r="P33" t="str">
            <v>550</v>
          </cell>
        </row>
        <row r="34">
          <cell r="A34">
            <v>5500</v>
          </cell>
          <cell r="B34" t="str">
            <v>113001101221</v>
          </cell>
          <cell r="C34" t="str">
            <v>113</v>
          </cell>
          <cell r="D34" t="str">
            <v>113001</v>
          </cell>
          <cell r="E34" t="str">
            <v>حسابهاو اسناد دريافتني تجاري</v>
          </cell>
          <cell r="F34" t="str">
            <v>حسابهاي دريافتني تجاري</v>
          </cell>
          <cell r="G34" t="str">
            <v>101221</v>
          </cell>
          <cell r="H34" t="str">
            <v>شركت کمپرسورسازي تبريز</v>
          </cell>
          <cell r="P34" t="str">
            <v>550</v>
          </cell>
        </row>
        <row r="35">
          <cell r="A35">
            <v>5500</v>
          </cell>
          <cell r="B35" t="str">
            <v>113001101208</v>
          </cell>
          <cell r="C35" t="str">
            <v>113</v>
          </cell>
          <cell r="D35" t="str">
            <v>113001</v>
          </cell>
          <cell r="E35" t="str">
            <v>حسابهاو اسناد دريافتني تجاري</v>
          </cell>
          <cell r="F35" t="str">
            <v>حسابهاي دريافتني تجاري</v>
          </cell>
          <cell r="G35" t="str">
            <v>101208</v>
          </cell>
          <cell r="H35" t="str">
            <v>شرکت پمپ ايران</v>
          </cell>
          <cell r="P35" t="str">
            <v>550</v>
          </cell>
        </row>
        <row r="36">
          <cell r="A36">
            <v>5500</v>
          </cell>
          <cell r="B36" t="str">
            <v>113001101919</v>
          </cell>
          <cell r="C36" t="str">
            <v>113</v>
          </cell>
          <cell r="D36" t="str">
            <v>113001</v>
          </cell>
          <cell r="E36" t="str">
            <v>حسابهاو اسناد دريافتني تجاري</v>
          </cell>
          <cell r="F36" t="str">
            <v>حسابهاي دريافتني تجاري</v>
          </cell>
          <cell r="G36" t="str">
            <v>101919</v>
          </cell>
          <cell r="H36" t="str">
            <v>شركت صنعتي آذر كاوش سهند</v>
          </cell>
          <cell r="P36" t="str">
            <v>550</v>
          </cell>
        </row>
        <row r="37">
          <cell r="A37">
            <v>5500</v>
          </cell>
          <cell r="B37" t="str">
            <v>113001101265</v>
          </cell>
          <cell r="C37" t="str">
            <v>113</v>
          </cell>
          <cell r="D37" t="str">
            <v>113001</v>
          </cell>
          <cell r="E37" t="str">
            <v>حسابهاو اسناد دريافتني تجاري</v>
          </cell>
          <cell r="F37" t="str">
            <v>حسابهاي دريافتني تجاري</v>
          </cell>
          <cell r="G37" t="str">
            <v>101265</v>
          </cell>
          <cell r="H37" t="str">
            <v>شركت چرخشگر</v>
          </cell>
          <cell r="P37" t="str">
            <v>550</v>
          </cell>
        </row>
        <row r="38">
          <cell r="A38">
            <v>5500</v>
          </cell>
          <cell r="B38" t="str">
            <v>113001101911</v>
          </cell>
          <cell r="C38" t="str">
            <v>113</v>
          </cell>
          <cell r="D38" t="str">
            <v>113001</v>
          </cell>
          <cell r="E38" t="str">
            <v>حسابهاو اسناد دريافتني تجاري</v>
          </cell>
          <cell r="F38" t="str">
            <v>حسابهاي دريافتني تجاري</v>
          </cell>
          <cell r="G38" t="str">
            <v>101911</v>
          </cell>
          <cell r="H38" t="str">
            <v>شركت گسترش خودرو كوشاوران</v>
          </cell>
          <cell r="P38" t="str">
            <v>550</v>
          </cell>
        </row>
        <row r="39">
          <cell r="A39">
            <v>5500</v>
          </cell>
          <cell r="B39" t="str">
            <v>113001101206</v>
          </cell>
          <cell r="C39" t="str">
            <v>113</v>
          </cell>
          <cell r="D39" t="str">
            <v>113001</v>
          </cell>
          <cell r="E39" t="str">
            <v>حسابهاو اسناد دريافتني تجاري</v>
          </cell>
          <cell r="F39" t="str">
            <v>حسابهاي دريافتني تجاري</v>
          </cell>
          <cell r="G39" t="str">
            <v>101206</v>
          </cell>
          <cell r="H39" t="str">
            <v>مجتمع صنعتي شهيد همت</v>
          </cell>
          <cell r="P39" t="str">
            <v>550</v>
          </cell>
        </row>
        <row r="40">
          <cell r="A40">
            <v>5500</v>
          </cell>
          <cell r="B40" t="str">
            <v>113001101845</v>
          </cell>
          <cell r="C40" t="str">
            <v>113</v>
          </cell>
          <cell r="D40" t="str">
            <v>113001</v>
          </cell>
          <cell r="E40" t="str">
            <v>حسابهاو اسناد دريافتني تجاري</v>
          </cell>
          <cell r="F40" t="str">
            <v>حسابهاي دريافتني تجاري</v>
          </cell>
          <cell r="G40" t="str">
            <v>101845</v>
          </cell>
          <cell r="H40" t="str">
            <v>اميرنيا</v>
          </cell>
          <cell r="P40" t="str">
            <v>550</v>
          </cell>
        </row>
        <row r="41">
          <cell r="A41">
            <v>5500</v>
          </cell>
          <cell r="B41" t="str">
            <v>113001101552</v>
          </cell>
          <cell r="C41" t="str">
            <v>113</v>
          </cell>
          <cell r="D41" t="str">
            <v>113001</v>
          </cell>
          <cell r="E41" t="str">
            <v>حسابهاو اسناد دريافتني تجاري</v>
          </cell>
          <cell r="F41" t="str">
            <v>حسابهاي دريافتني تجاري</v>
          </cell>
          <cell r="G41" t="str">
            <v>101552</v>
          </cell>
          <cell r="H41" t="str">
            <v>گروه مهندسي نوين برش آذرآبادگان</v>
          </cell>
          <cell r="P41" t="str">
            <v>550</v>
          </cell>
        </row>
        <row r="42">
          <cell r="A42">
            <v>5500</v>
          </cell>
          <cell r="B42" t="str">
            <v>113001101462</v>
          </cell>
          <cell r="C42" t="str">
            <v>113</v>
          </cell>
          <cell r="D42" t="str">
            <v>113001</v>
          </cell>
          <cell r="E42" t="str">
            <v>حسابهاو اسناد دريافتني تجاري</v>
          </cell>
          <cell r="F42" t="str">
            <v>حسابهاي دريافتني تجاري</v>
          </cell>
          <cell r="G42" t="str">
            <v>101462</v>
          </cell>
          <cell r="H42" t="str">
            <v>شركت حاصل چين</v>
          </cell>
          <cell r="P42" t="str">
            <v>550</v>
          </cell>
        </row>
        <row r="43">
          <cell r="A43">
            <v>5500</v>
          </cell>
          <cell r="B43" t="str">
            <v>113001101839</v>
          </cell>
          <cell r="C43" t="str">
            <v>113</v>
          </cell>
          <cell r="D43" t="str">
            <v>113001</v>
          </cell>
          <cell r="E43" t="str">
            <v>حسابهاو اسناد دريافتني تجاري</v>
          </cell>
          <cell r="F43" t="str">
            <v>حسابهاي دريافتني تجاري</v>
          </cell>
          <cell r="G43" t="str">
            <v>101839</v>
          </cell>
          <cell r="H43" t="str">
            <v>شرکت آذر پاد</v>
          </cell>
          <cell r="P43" t="str">
            <v>550</v>
          </cell>
        </row>
        <row r="44">
          <cell r="A44">
            <v>5500</v>
          </cell>
          <cell r="B44" t="str">
            <v>113001101925</v>
          </cell>
          <cell r="C44" t="str">
            <v>113</v>
          </cell>
          <cell r="D44" t="str">
            <v>113001</v>
          </cell>
          <cell r="E44" t="str">
            <v>حسابهاو اسناد دريافتني تجاري</v>
          </cell>
          <cell r="F44" t="str">
            <v>حسابهاي دريافتني تجاري</v>
          </cell>
          <cell r="G44" t="str">
            <v>101925</v>
          </cell>
          <cell r="H44" t="str">
            <v>صنايع شهيد افشردي</v>
          </cell>
          <cell r="P44" t="str">
            <v>550</v>
          </cell>
        </row>
        <row r="45">
          <cell r="A45">
            <v>5500</v>
          </cell>
          <cell r="B45" t="str">
            <v>113001101445</v>
          </cell>
          <cell r="C45" t="str">
            <v>113</v>
          </cell>
          <cell r="D45" t="str">
            <v>113001</v>
          </cell>
          <cell r="E45" t="str">
            <v>حسابهاو اسناد دريافتني تجاري</v>
          </cell>
          <cell r="F45" t="str">
            <v>حسابهاي دريافتني تجاري</v>
          </cell>
          <cell r="G45" t="str">
            <v>101445</v>
          </cell>
          <cell r="H45" t="str">
            <v>گروه مپنا</v>
          </cell>
          <cell r="P45" t="str">
            <v>550</v>
          </cell>
        </row>
        <row r="46">
          <cell r="A46">
            <v>5500</v>
          </cell>
          <cell r="B46" t="str">
            <v>113001101945</v>
          </cell>
          <cell r="C46" t="str">
            <v>113</v>
          </cell>
          <cell r="D46" t="str">
            <v>113001</v>
          </cell>
          <cell r="E46" t="str">
            <v>حسابهاو اسناد دريافتني تجاري</v>
          </cell>
          <cell r="F46" t="str">
            <v>حسابهاي دريافتني تجاري</v>
          </cell>
          <cell r="G46" t="str">
            <v>101945</v>
          </cell>
          <cell r="H46" t="str">
            <v>شركت اروم تجهيز گستر</v>
          </cell>
          <cell r="P46" t="str">
            <v>550</v>
          </cell>
        </row>
        <row r="47">
          <cell r="A47">
            <v>5500</v>
          </cell>
          <cell r="B47" t="str">
            <v>113001101269</v>
          </cell>
          <cell r="C47" t="str">
            <v>113</v>
          </cell>
          <cell r="D47" t="str">
            <v>113001</v>
          </cell>
          <cell r="E47" t="str">
            <v>حسابهاو اسناد دريافتني تجاري</v>
          </cell>
          <cell r="F47" t="str">
            <v>حسابهاي دريافتني تجاري</v>
          </cell>
          <cell r="G47" t="str">
            <v>101269</v>
          </cell>
          <cell r="H47" t="str">
            <v>شرکت ايمن خودرو شرق</v>
          </cell>
          <cell r="P47" t="str">
            <v>550</v>
          </cell>
        </row>
        <row r="48">
          <cell r="A48">
            <v>5500</v>
          </cell>
          <cell r="B48" t="str">
            <v>113001101823</v>
          </cell>
          <cell r="C48" t="str">
            <v>113</v>
          </cell>
          <cell r="D48" t="str">
            <v>113001</v>
          </cell>
          <cell r="E48" t="str">
            <v>حسابهاو اسناد دريافتني تجاري</v>
          </cell>
          <cell r="F48" t="str">
            <v>حسابهاي دريافتني تجاري</v>
          </cell>
          <cell r="G48" t="str">
            <v>101823</v>
          </cell>
          <cell r="H48" t="str">
            <v>شركت الماس ماشين</v>
          </cell>
          <cell r="P48" t="str">
            <v>550</v>
          </cell>
        </row>
        <row r="49">
          <cell r="A49">
            <v>5500</v>
          </cell>
          <cell r="B49" t="str">
            <v>113001101272</v>
          </cell>
          <cell r="C49" t="str">
            <v>113</v>
          </cell>
          <cell r="D49" t="str">
            <v>113001</v>
          </cell>
          <cell r="E49" t="str">
            <v>حسابهاو اسناد دريافتني تجاري</v>
          </cell>
          <cell r="F49" t="str">
            <v>حسابهاي دريافتني تجاري</v>
          </cell>
          <cell r="G49" t="str">
            <v>101272</v>
          </cell>
          <cell r="H49" t="str">
            <v>شرکت شتابکار</v>
          </cell>
          <cell r="P49" t="str">
            <v>550</v>
          </cell>
        </row>
        <row r="50">
          <cell r="A50">
            <v>5500</v>
          </cell>
          <cell r="B50" t="str">
            <v>113001101266</v>
          </cell>
          <cell r="C50" t="str">
            <v>113</v>
          </cell>
          <cell r="D50" t="str">
            <v>113001</v>
          </cell>
          <cell r="E50" t="str">
            <v>حسابهاو اسناد دريافتني تجاري</v>
          </cell>
          <cell r="F50" t="str">
            <v>حسابهاي دريافتني تجاري</v>
          </cell>
          <cell r="G50" t="str">
            <v>101266</v>
          </cell>
          <cell r="H50" t="str">
            <v>تابان تراش سپاهان</v>
          </cell>
          <cell r="P50" t="str">
            <v>550</v>
          </cell>
        </row>
        <row r="51">
          <cell r="A51">
            <v>5500</v>
          </cell>
          <cell r="B51" t="str">
            <v>113001101632</v>
          </cell>
          <cell r="C51" t="str">
            <v>113</v>
          </cell>
          <cell r="D51" t="str">
            <v>113001</v>
          </cell>
          <cell r="E51" t="str">
            <v>حسابهاو اسناد دريافتني تجاري</v>
          </cell>
          <cell r="F51" t="str">
            <v>حسابهاي دريافتني تجاري</v>
          </cell>
          <cell r="G51" t="str">
            <v>101632</v>
          </cell>
          <cell r="H51" t="str">
            <v>شركت همراهان صنعت</v>
          </cell>
          <cell r="P51" t="str">
            <v>550</v>
          </cell>
        </row>
        <row r="52">
          <cell r="A52">
            <v>5500</v>
          </cell>
          <cell r="B52" t="str">
            <v>113001101928</v>
          </cell>
          <cell r="C52" t="str">
            <v>113</v>
          </cell>
          <cell r="D52" t="str">
            <v>113001</v>
          </cell>
          <cell r="E52" t="str">
            <v>حسابهاو اسناد دريافتني تجاري</v>
          </cell>
          <cell r="F52" t="str">
            <v>حسابهاي دريافتني تجاري</v>
          </cell>
          <cell r="G52" t="str">
            <v>101928</v>
          </cell>
          <cell r="H52" t="str">
            <v>شركت پيشگام صنعت تابان</v>
          </cell>
          <cell r="P52" t="str">
            <v>550</v>
          </cell>
        </row>
        <row r="53">
          <cell r="A53">
            <v>5500</v>
          </cell>
          <cell r="B53" t="str">
            <v>113001101848</v>
          </cell>
          <cell r="C53" t="str">
            <v>113</v>
          </cell>
          <cell r="D53" t="str">
            <v>113001</v>
          </cell>
          <cell r="E53" t="str">
            <v>حسابهاو اسناد دريافتني تجاري</v>
          </cell>
          <cell r="F53" t="str">
            <v>حسابهاي دريافتني تجاري</v>
          </cell>
          <cell r="G53" t="str">
            <v>101848</v>
          </cell>
          <cell r="H53" t="str">
            <v>شرکت سپهر آذر پويا</v>
          </cell>
          <cell r="P53" t="str">
            <v>550</v>
          </cell>
        </row>
        <row r="54">
          <cell r="A54">
            <v>5500</v>
          </cell>
          <cell r="B54" t="str">
            <v>113001101451</v>
          </cell>
          <cell r="C54" t="str">
            <v>113</v>
          </cell>
          <cell r="D54" t="str">
            <v>113001</v>
          </cell>
          <cell r="E54" t="str">
            <v>حسابهاو اسناد دريافتني تجاري</v>
          </cell>
          <cell r="F54" t="str">
            <v>حسابهاي دريافتني تجاري</v>
          </cell>
          <cell r="G54" t="str">
            <v>101451</v>
          </cell>
          <cell r="H54" t="str">
            <v>گروه صنعتي كاوه</v>
          </cell>
          <cell r="P54" t="str">
            <v>550</v>
          </cell>
        </row>
        <row r="55">
          <cell r="A55">
            <v>5500</v>
          </cell>
          <cell r="B55" t="str">
            <v>113003100110</v>
          </cell>
          <cell r="C55" t="str">
            <v>113</v>
          </cell>
          <cell r="D55" t="str">
            <v>113003</v>
          </cell>
          <cell r="E55" t="str">
            <v>حسابهاو اسناد دريافتني تجاري</v>
          </cell>
          <cell r="F55" t="str">
            <v>اسناد درجريان وصول تجاري</v>
          </cell>
          <cell r="G55" t="str">
            <v>100110</v>
          </cell>
          <cell r="H55" t="str">
            <v>بانك ملت پروين جاري 1464405011 (پشتيبان)</v>
          </cell>
          <cell r="P55" t="str">
            <v>550</v>
          </cell>
        </row>
        <row r="56">
          <cell r="A56">
            <v>6100</v>
          </cell>
          <cell r="B56" t="str">
            <v>114001300235</v>
          </cell>
          <cell r="C56" t="str">
            <v>114</v>
          </cell>
          <cell r="D56" t="str">
            <v>114001</v>
          </cell>
          <cell r="E56" t="str">
            <v>ساير حسابها و اسناد دريافتني</v>
          </cell>
          <cell r="F56" t="str">
            <v>علي الحساب حقوق</v>
          </cell>
          <cell r="G56" t="str">
            <v>300235</v>
          </cell>
          <cell r="H56" t="str">
            <v>حدادپوربدر محمدرضا</v>
          </cell>
          <cell r="P56" t="str">
            <v>610</v>
          </cell>
        </row>
        <row r="57">
          <cell r="A57">
            <v>6100</v>
          </cell>
          <cell r="B57" t="str">
            <v>114001300237</v>
          </cell>
          <cell r="C57" t="str">
            <v>114</v>
          </cell>
          <cell r="D57" t="str">
            <v>114001</v>
          </cell>
          <cell r="E57" t="str">
            <v>ساير حسابها و اسناد دريافتني</v>
          </cell>
          <cell r="F57" t="str">
            <v>علي الحساب حقوق</v>
          </cell>
          <cell r="G57" t="str">
            <v>300237</v>
          </cell>
          <cell r="H57" t="str">
            <v>رمضاني فريد مريم</v>
          </cell>
          <cell r="P57" t="str">
            <v>610</v>
          </cell>
        </row>
        <row r="58">
          <cell r="A58">
            <v>6100</v>
          </cell>
          <cell r="B58" t="str">
            <v>114001300311</v>
          </cell>
          <cell r="C58" t="str">
            <v>114</v>
          </cell>
          <cell r="D58" t="str">
            <v>114001</v>
          </cell>
          <cell r="E58" t="str">
            <v>ساير حسابها و اسناد دريافتني</v>
          </cell>
          <cell r="F58" t="str">
            <v>علي الحساب حقوق</v>
          </cell>
          <cell r="G58" t="str">
            <v>300311</v>
          </cell>
          <cell r="H58" t="str">
            <v>فيروزي رسول</v>
          </cell>
          <cell r="P58" t="str">
            <v>610</v>
          </cell>
        </row>
        <row r="59">
          <cell r="A59">
            <v>6100</v>
          </cell>
          <cell r="B59" t="str">
            <v>114001300092</v>
          </cell>
          <cell r="C59" t="str">
            <v>114</v>
          </cell>
          <cell r="D59" t="str">
            <v>114001</v>
          </cell>
          <cell r="E59" t="str">
            <v>ساير حسابها و اسناد دريافتني</v>
          </cell>
          <cell r="F59" t="str">
            <v>علي الحساب حقوق</v>
          </cell>
          <cell r="G59" t="str">
            <v>300092</v>
          </cell>
          <cell r="H59" t="str">
            <v>كولاب محمدحسين</v>
          </cell>
          <cell r="P59" t="str">
            <v>610</v>
          </cell>
        </row>
        <row r="60">
          <cell r="A60">
            <v>6100</v>
          </cell>
          <cell r="B60" t="str">
            <v>114001300204</v>
          </cell>
          <cell r="C60" t="str">
            <v>114</v>
          </cell>
          <cell r="D60" t="str">
            <v>114001</v>
          </cell>
          <cell r="E60" t="str">
            <v>ساير حسابها و اسناد دريافتني</v>
          </cell>
          <cell r="F60" t="str">
            <v>علي الحساب حقوق</v>
          </cell>
          <cell r="G60" t="str">
            <v>300204</v>
          </cell>
          <cell r="H60" t="str">
            <v>قازانچائي جواد</v>
          </cell>
          <cell r="P60" t="str">
            <v>610</v>
          </cell>
        </row>
        <row r="61">
          <cell r="A61">
            <v>6100</v>
          </cell>
          <cell r="B61" t="str">
            <v>114001300213</v>
          </cell>
          <cell r="C61" t="str">
            <v>114</v>
          </cell>
          <cell r="D61" t="str">
            <v>114001</v>
          </cell>
          <cell r="E61" t="str">
            <v>ساير حسابها و اسناد دريافتني</v>
          </cell>
          <cell r="F61" t="str">
            <v>علي الحساب حقوق</v>
          </cell>
          <cell r="G61" t="str">
            <v>300213</v>
          </cell>
          <cell r="H61" t="str">
            <v>وطني رضا</v>
          </cell>
          <cell r="P61" t="str">
            <v>610</v>
          </cell>
        </row>
        <row r="62">
          <cell r="A62">
            <v>6100</v>
          </cell>
          <cell r="B62" t="str">
            <v>114001300254</v>
          </cell>
          <cell r="C62" t="str">
            <v>114</v>
          </cell>
          <cell r="D62" t="str">
            <v>114001</v>
          </cell>
          <cell r="E62" t="str">
            <v>ساير حسابها و اسناد دريافتني</v>
          </cell>
          <cell r="F62" t="str">
            <v>علي الحساب حقوق</v>
          </cell>
          <cell r="G62" t="str">
            <v>300254</v>
          </cell>
          <cell r="H62" t="str">
            <v>زمانلو مهدي</v>
          </cell>
          <cell r="P62" t="str">
            <v>610</v>
          </cell>
        </row>
        <row r="63">
          <cell r="A63">
            <v>6100</v>
          </cell>
          <cell r="B63" t="str">
            <v>114001300118</v>
          </cell>
          <cell r="C63" t="str">
            <v>114</v>
          </cell>
          <cell r="D63" t="str">
            <v>114001</v>
          </cell>
          <cell r="E63" t="str">
            <v>ساير حسابها و اسناد دريافتني</v>
          </cell>
          <cell r="F63" t="str">
            <v>علي الحساب حقوق</v>
          </cell>
          <cell r="G63" t="str">
            <v>300118</v>
          </cell>
          <cell r="H63" t="str">
            <v>جعفرزاده بهروز</v>
          </cell>
          <cell r="P63" t="str">
            <v>610</v>
          </cell>
        </row>
        <row r="64">
          <cell r="A64">
            <v>6100</v>
          </cell>
          <cell r="B64" t="str">
            <v>114001300159</v>
          </cell>
          <cell r="C64" t="str">
            <v>114</v>
          </cell>
          <cell r="D64" t="str">
            <v>114001</v>
          </cell>
          <cell r="E64" t="str">
            <v>ساير حسابها و اسناد دريافتني</v>
          </cell>
          <cell r="F64" t="str">
            <v>علي الحساب حقوق</v>
          </cell>
          <cell r="G64" t="str">
            <v>300159</v>
          </cell>
          <cell r="H64" t="str">
            <v>شيرزاده اكبر</v>
          </cell>
          <cell r="P64" t="str">
            <v>610</v>
          </cell>
        </row>
        <row r="65">
          <cell r="A65">
            <v>6100</v>
          </cell>
          <cell r="B65" t="str">
            <v>114001300005</v>
          </cell>
          <cell r="C65" t="str">
            <v>114</v>
          </cell>
          <cell r="D65" t="str">
            <v>114001</v>
          </cell>
          <cell r="E65" t="str">
            <v>ساير حسابها و اسناد دريافتني</v>
          </cell>
          <cell r="F65" t="str">
            <v>علي الحساب حقوق</v>
          </cell>
          <cell r="G65" t="str">
            <v>300005</v>
          </cell>
          <cell r="H65" t="str">
            <v>زمانلو محمد رضا</v>
          </cell>
          <cell r="P65" t="str">
            <v>610</v>
          </cell>
        </row>
        <row r="66">
          <cell r="A66">
            <v>6100</v>
          </cell>
          <cell r="B66" t="str">
            <v>114001300075</v>
          </cell>
          <cell r="C66" t="str">
            <v>114</v>
          </cell>
          <cell r="D66" t="str">
            <v>114001</v>
          </cell>
          <cell r="E66" t="str">
            <v>ساير حسابها و اسناد دريافتني</v>
          </cell>
          <cell r="F66" t="str">
            <v>علي الحساب حقوق</v>
          </cell>
          <cell r="G66" t="str">
            <v>300075</v>
          </cell>
          <cell r="H66" t="str">
            <v>نظامي سقين سرا يوسف</v>
          </cell>
          <cell r="P66" t="str">
            <v>610</v>
          </cell>
        </row>
        <row r="67">
          <cell r="A67">
            <v>6100</v>
          </cell>
          <cell r="B67" t="str">
            <v>114001300181</v>
          </cell>
          <cell r="C67" t="str">
            <v>114</v>
          </cell>
          <cell r="D67" t="str">
            <v>114001</v>
          </cell>
          <cell r="E67" t="str">
            <v>ساير حسابها و اسناد دريافتني</v>
          </cell>
          <cell r="F67" t="str">
            <v>علي الحساب حقوق</v>
          </cell>
          <cell r="G67" t="str">
            <v>300181</v>
          </cell>
          <cell r="H67" t="str">
            <v>وظيفه واثق مهدي</v>
          </cell>
          <cell r="P67" t="str">
            <v>610</v>
          </cell>
        </row>
        <row r="68">
          <cell r="A68">
            <v>6100</v>
          </cell>
          <cell r="B68" t="str">
            <v>114001300081</v>
          </cell>
          <cell r="C68" t="str">
            <v>114</v>
          </cell>
          <cell r="D68" t="str">
            <v>114001</v>
          </cell>
          <cell r="E68" t="str">
            <v>ساير حسابها و اسناد دريافتني</v>
          </cell>
          <cell r="F68" t="str">
            <v>علي الحساب حقوق</v>
          </cell>
          <cell r="G68" t="str">
            <v>300081</v>
          </cell>
          <cell r="H68" t="str">
            <v>بهاري قراجه مرادعلي</v>
          </cell>
          <cell r="P68" t="str">
            <v>610</v>
          </cell>
        </row>
        <row r="69">
          <cell r="A69">
            <v>6100</v>
          </cell>
          <cell r="B69" t="str">
            <v>114001300025</v>
          </cell>
          <cell r="C69" t="str">
            <v>114</v>
          </cell>
          <cell r="D69" t="str">
            <v>114001</v>
          </cell>
          <cell r="E69" t="str">
            <v>ساير حسابها و اسناد دريافتني</v>
          </cell>
          <cell r="F69" t="str">
            <v>علي الحساب حقوق</v>
          </cell>
          <cell r="G69" t="str">
            <v>300025</v>
          </cell>
          <cell r="H69" t="str">
            <v>نيروفر شهين</v>
          </cell>
          <cell r="P69" t="str">
            <v>610</v>
          </cell>
        </row>
        <row r="70">
          <cell r="A70">
            <v>6100</v>
          </cell>
          <cell r="B70" t="str">
            <v>114001300020</v>
          </cell>
          <cell r="C70" t="str">
            <v>114</v>
          </cell>
          <cell r="D70" t="str">
            <v>114001</v>
          </cell>
          <cell r="E70" t="str">
            <v>ساير حسابها و اسناد دريافتني</v>
          </cell>
          <cell r="F70" t="str">
            <v>علي الحساب حقوق</v>
          </cell>
          <cell r="G70" t="str">
            <v>300020</v>
          </cell>
          <cell r="H70" t="str">
            <v>نورپورينگجه جعفر</v>
          </cell>
          <cell r="P70" t="str">
            <v>610</v>
          </cell>
        </row>
        <row r="71">
          <cell r="A71">
            <v>6100</v>
          </cell>
          <cell r="B71" t="str">
            <v>114001300008</v>
          </cell>
          <cell r="C71" t="str">
            <v>114</v>
          </cell>
          <cell r="D71" t="str">
            <v>114001</v>
          </cell>
          <cell r="E71" t="str">
            <v>ساير حسابها و اسناد دريافتني</v>
          </cell>
          <cell r="F71" t="str">
            <v>علي الحساب حقوق</v>
          </cell>
          <cell r="G71" t="str">
            <v>300008</v>
          </cell>
          <cell r="H71" t="str">
            <v>واحد ابراهيم</v>
          </cell>
          <cell r="P71" t="str">
            <v>610</v>
          </cell>
        </row>
        <row r="72">
          <cell r="A72">
            <v>6100</v>
          </cell>
          <cell r="B72" t="str">
            <v>114001300066</v>
          </cell>
          <cell r="C72" t="str">
            <v>114</v>
          </cell>
          <cell r="D72" t="str">
            <v>114001</v>
          </cell>
          <cell r="E72" t="str">
            <v>ساير حسابها و اسناد دريافتني</v>
          </cell>
          <cell r="F72" t="str">
            <v>علي الحساب حقوق</v>
          </cell>
          <cell r="G72" t="str">
            <v>300066</v>
          </cell>
          <cell r="H72" t="str">
            <v>نيرومند يعقوب</v>
          </cell>
          <cell r="P72" t="str">
            <v>610</v>
          </cell>
        </row>
        <row r="73">
          <cell r="A73">
            <v>6100</v>
          </cell>
          <cell r="B73" t="str">
            <v>114001300114</v>
          </cell>
          <cell r="C73" t="str">
            <v>114</v>
          </cell>
          <cell r="D73" t="str">
            <v>114001</v>
          </cell>
          <cell r="E73" t="str">
            <v>ساير حسابها و اسناد دريافتني</v>
          </cell>
          <cell r="F73" t="str">
            <v>علي الحساب حقوق</v>
          </cell>
          <cell r="G73" t="str">
            <v>300114</v>
          </cell>
          <cell r="H73" t="str">
            <v>عزيزي جهانگير</v>
          </cell>
          <cell r="P73" t="str">
            <v>610</v>
          </cell>
        </row>
        <row r="74">
          <cell r="A74">
            <v>6100</v>
          </cell>
          <cell r="B74" t="str">
            <v>114001300134</v>
          </cell>
          <cell r="C74" t="str">
            <v>114</v>
          </cell>
          <cell r="D74" t="str">
            <v>114001</v>
          </cell>
          <cell r="E74" t="str">
            <v>ساير حسابها و اسناد دريافتني</v>
          </cell>
          <cell r="F74" t="str">
            <v>علي الحساب حقوق</v>
          </cell>
          <cell r="G74" t="str">
            <v>300134</v>
          </cell>
          <cell r="H74" t="str">
            <v>نكوئي فائق</v>
          </cell>
          <cell r="P74" t="str">
            <v>610</v>
          </cell>
        </row>
        <row r="75">
          <cell r="A75">
            <v>6100</v>
          </cell>
          <cell r="B75" t="str">
            <v>114001300087</v>
          </cell>
          <cell r="C75" t="str">
            <v>114</v>
          </cell>
          <cell r="D75" t="str">
            <v>114001</v>
          </cell>
          <cell r="E75" t="str">
            <v>ساير حسابها و اسناد دريافتني</v>
          </cell>
          <cell r="F75" t="str">
            <v>علي الحساب حقوق</v>
          </cell>
          <cell r="G75" t="str">
            <v>300087</v>
          </cell>
          <cell r="H75" t="str">
            <v>مهدي زاده علوي عليرضا</v>
          </cell>
          <cell r="P75" t="str">
            <v>610</v>
          </cell>
        </row>
        <row r="76">
          <cell r="A76">
            <v>6100</v>
          </cell>
          <cell r="B76" t="str">
            <v>114001300054</v>
          </cell>
          <cell r="C76" t="str">
            <v>114</v>
          </cell>
          <cell r="D76" t="str">
            <v>114001</v>
          </cell>
          <cell r="E76" t="str">
            <v>ساير حسابها و اسناد دريافتني</v>
          </cell>
          <cell r="F76" t="str">
            <v>علي الحساب حقوق</v>
          </cell>
          <cell r="G76" t="str">
            <v>300054</v>
          </cell>
          <cell r="H76" t="str">
            <v>اميرحقيان يعقوب</v>
          </cell>
          <cell r="P76" t="str">
            <v>610</v>
          </cell>
        </row>
        <row r="77">
          <cell r="A77">
            <v>6100</v>
          </cell>
          <cell r="B77" t="str">
            <v>114001300088</v>
          </cell>
          <cell r="C77" t="str">
            <v>114</v>
          </cell>
          <cell r="D77" t="str">
            <v>114001</v>
          </cell>
          <cell r="E77" t="str">
            <v>ساير حسابها و اسناد دريافتني</v>
          </cell>
          <cell r="F77" t="str">
            <v>علي الحساب حقوق</v>
          </cell>
          <cell r="G77" t="str">
            <v>300088</v>
          </cell>
          <cell r="H77" t="str">
            <v>فرشباف شترباني مرتضي</v>
          </cell>
          <cell r="P77" t="str">
            <v>610</v>
          </cell>
        </row>
        <row r="78">
          <cell r="A78">
            <v>6100</v>
          </cell>
          <cell r="B78" t="str">
            <v>114001300177</v>
          </cell>
          <cell r="C78" t="str">
            <v>114</v>
          </cell>
          <cell r="D78" t="str">
            <v>114001</v>
          </cell>
          <cell r="E78" t="str">
            <v>ساير حسابها و اسناد دريافتني</v>
          </cell>
          <cell r="F78" t="str">
            <v>علي الحساب حقوق</v>
          </cell>
          <cell r="G78" t="str">
            <v>300177</v>
          </cell>
          <cell r="H78" t="str">
            <v>كاظم پور احمد</v>
          </cell>
          <cell r="P78" t="str">
            <v>610</v>
          </cell>
        </row>
        <row r="79">
          <cell r="A79">
            <v>6100</v>
          </cell>
          <cell r="B79" t="str">
            <v>114001300052</v>
          </cell>
          <cell r="C79" t="str">
            <v>114</v>
          </cell>
          <cell r="D79" t="str">
            <v>114001</v>
          </cell>
          <cell r="E79" t="str">
            <v>ساير حسابها و اسناد دريافتني</v>
          </cell>
          <cell r="F79" t="str">
            <v>علي الحساب حقوق</v>
          </cell>
          <cell r="G79" t="str">
            <v>300052</v>
          </cell>
          <cell r="H79" t="str">
            <v>بخش پور خيراله</v>
          </cell>
          <cell r="P79" t="str">
            <v>610</v>
          </cell>
        </row>
        <row r="80">
          <cell r="A80">
            <v>6100</v>
          </cell>
          <cell r="B80" t="str">
            <v>114001300050</v>
          </cell>
          <cell r="C80" t="str">
            <v>114</v>
          </cell>
          <cell r="D80" t="str">
            <v>114001</v>
          </cell>
          <cell r="E80" t="str">
            <v>ساير حسابها و اسناد دريافتني</v>
          </cell>
          <cell r="F80" t="str">
            <v>علي الحساب حقوق</v>
          </cell>
          <cell r="G80" t="str">
            <v>300050</v>
          </cell>
          <cell r="H80" t="str">
            <v>شاهد قراملكي علي</v>
          </cell>
          <cell r="P80" t="str">
            <v>610</v>
          </cell>
        </row>
        <row r="81">
          <cell r="A81">
            <v>6100</v>
          </cell>
          <cell r="B81" t="str">
            <v>114001300055</v>
          </cell>
          <cell r="C81" t="str">
            <v>114</v>
          </cell>
          <cell r="D81" t="str">
            <v>114001</v>
          </cell>
          <cell r="E81" t="str">
            <v>ساير حسابها و اسناد دريافتني</v>
          </cell>
          <cell r="F81" t="str">
            <v>علي الحساب حقوق</v>
          </cell>
          <cell r="G81" t="str">
            <v>300055</v>
          </cell>
          <cell r="H81" t="str">
            <v>نبوي علمداري شاپور</v>
          </cell>
          <cell r="P81" t="str">
            <v>610</v>
          </cell>
        </row>
        <row r="82">
          <cell r="A82">
            <v>6100</v>
          </cell>
          <cell r="B82" t="str">
            <v>114001300056</v>
          </cell>
          <cell r="C82" t="str">
            <v>114</v>
          </cell>
          <cell r="D82" t="str">
            <v>114001</v>
          </cell>
          <cell r="E82" t="str">
            <v>ساير حسابها و اسناد دريافتني</v>
          </cell>
          <cell r="F82" t="str">
            <v>علي الحساب حقوق</v>
          </cell>
          <cell r="G82" t="str">
            <v>300056</v>
          </cell>
          <cell r="H82" t="str">
            <v>حسين زاده گورچين اكبر</v>
          </cell>
          <cell r="P82" t="str">
            <v>610</v>
          </cell>
        </row>
        <row r="83">
          <cell r="A83">
            <v>6100</v>
          </cell>
          <cell r="B83" t="str">
            <v>114001300062</v>
          </cell>
          <cell r="C83" t="str">
            <v>114</v>
          </cell>
          <cell r="D83" t="str">
            <v>114001</v>
          </cell>
          <cell r="E83" t="str">
            <v>ساير حسابها و اسناد دريافتني</v>
          </cell>
          <cell r="F83" t="str">
            <v>علي الحساب حقوق</v>
          </cell>
          <cell r="G83" t="str">
            <v>300062</v>
          </cell>
          <cell r="H83" t="str">
            <v>شاه رسالي صالح</v>
          </cell>
          <cell r="P83" t="str">
            <v>610</v>
          </cell>
        </row>
        <row r="84">
          <cell r="A84">
            <v>6100</v>
          </cell>
          <cell r="B84" t="str">
            <v>114001300063</v>
          </cell>
          <cell r="C84" t="str">
            <v>114</v>
          </cell>
          <cell r="D84" t="str">
            <v>114001</v>
          </cell>
          <cell r="E84" t="str">
            <v>ساير حسابها و اسناد دريافتني</v>
          </cell>
          <cell r="F84" t="str">
            <v>علي الحساب حقوق</v>
          </cell>
          <cell r="G84" t="str">
            <v>300063</v>
          </cell>
          <cell r="H84" t="str">
            <v>ايرادي ميرداود</v>
          </cell>
          <cell r="P84" t="str">
            <v>610</v>
          </cell>
        </row>
        <row r="85">
          <cell r="A85">
            <v>6100</v>
          </cell>
          <cell r="B85" t="str">
            <v>114001300068</v>
          </cell>
          <cell r="C85" t="str">
            <v>114</v>
          </cell>
          <cell r="D85" t="str">
            <v>114001</v>
          </cell>
          <cell r="E85" t="str">
            <v>ساير حسابها و اسناد دريافتني</v>
          </cell>
          <cell r="F85" t="str">
            <v>علي الحساب حقوق</v>
          </cell>
          <cell r="G85" t="str">
            <v>300068</v>
          </cell>
          <cell r="H85" t="str">
            <v>صادق زاده سيد محمود</v>
          </cell>
          <cell r="P85" t="str">
            <v>610</v>
          </cell>
        </row>
        <row r="86">
          <cell r="A86">
            <v>6100</v>
          </cell>
          <cell r="B86" t="str">
            <v>114001300069</v>
          </cell>
          <cell r="C86" t="str">
            <v>114</v>
          </cell>
          <cell r="D86" t="str">
            <v>114001</v>
          </cell>
          <cell r="E86" t="str">
            <v>ساير حسابها و اسناد دريافتني</v>
          </cell>
          <cell r="F86" t="str">
            <v>علي الحساب حقوق</v>
          </cell>
          <cell r="G86" t="str">
            <v>300069</v>
          </cell>
          <cell r="H86" t="str">
            <v>دلمقاني زاده عليرضا</v>
          </cell>
          <cell r="P86" t="str">
            <v>610</v>
          </cell>
        </row>
        <row r="87">
          <cell r="A87">
            <v>6100</v>
          </cell>
          <cell r="B87" t="str">
            <v>114001300070</v>
          </cell>
          <cell r="C87" t="str">
            <v>114</v>
          </cell>
          <cell r="D87" t="str">
            <v>114001</v>
          </cell>
          <cell r="E87" t="str">
            <v>ساير حسابها و اسناد دريافتني</v>
          </cell>
          <cell r="F87" t="str">
            <v>علي الحساب حقوق</v>
          </cell>
          <cell r="G87" t="str">
            <v>300070</v>
          </cell>
          <cell r="H87" t="str">
            <v>فريدي نسب كريم</v>
          </cell>
          <cell r="P87" t="str">
            <v>610</v>
          </cell>
        </row>
        <row r="88">
          <cell r="A88">
            <v>6100</v>
          </cell>
          <cell r="B88" t="str">
            <v>114001300071</v>
          </cell>
          <cell r="C88" t="str">
            <v>114</v>
          </cell>
          <cell r="D88" t="str">
            <v>114001</v>
          </cell>
          <cell r="E88" t="str">
            <v>ساير حسابها و اسناد دريافتني</v>
          </cell>
          <cell r="F88" t="str">
            <v>علي الحساب حقوق</v>
          </cell>
          <cell r="G88" t="str">
            <v>300071</v>
          </cell>
          <cell r="H88" t="str">
            <v>ضياء سرابي اكبر</v>
          </cell>
          <cell r="P88" t="str">
            <v>610</v>
          </cell>
        </row>
        <row r="89">
          <cell r="A89">
            <v>6100</v>
          </cell>
          <cell r="B89" t="str">
            <v>114001300074</v>
          </cell>
          <cell r="C89" t="str">
            <v>114</v>
          </cell>
          <cell r="D89" t="str">
            <v>114001</v>
          </cell>
          <cell r="E89" t="str">
            <v>ساير حسابها و اسناد دريافتني</v>
          </cell>
          <cell r="F89" t="str">
            <v>علي الحساب حقوق</v>
          </cell>
          <cell r="G89" t="str">
            <v>300074</v>
          </cell>
          <cell r="H89" t="str">
            <v>ميرزا عليزاده پهر آباد فريبا</v>
          </cell>
          <cell r="P89" t="str">
            <v>610</v>
          </cell>
        </row>
        <row r="90">
          <cell r="A90">
            <v>6100</v>
          </cell>
          <cell r="B90" t="str">
            <v>114001300077</v>
          </cell>
          <cell r="C90" t="str">
            <v>114</v>
          </cell>
          <cell r="D90" t="str">
            <v>114001</v>
          </cell>
          <cell r="E90" t="str">
            <v>ساير حسابها و اسناد دريافتني</v>
          </cell>
          <cell r="F90" t="str">
            <v>علي الحساب حقوق</v>
          </cell>
          <cell r="G90" t="str">
            <v>300077</v>
          </cell>
          <cell r="H90" t="str">
            <v>واحديان وحيد</v>
          </cell>
          <cell r="P90" t="str">
            <v>610</v>
          </cell>
        </row>
        <row r="91">
          <cell r="A91">
            <v>6100</v>
          </cell>
          <cell r="B91" t="str">
            <v>114001300080</v>
          </cell>
          <cell r="C91" t="str">
            <v>114</v>
          </cell>
          <cell r="D91" t="str">
            <v>114001</v>
          </cell>
          <cell r="E91" t="str">
            <v>ساير حسابها و اسناد دريافتني</v>
          </cell>
          <cell r="F91" t="str">
            <v>علي الحساب حقوق</v>
          </cell>
          <cell r="G91" t="str">
            <v>300080</v>
          </cell>
          <cell r="H91" t="str">
            <v>ابراهيمي مهر آور رحيم</v>
          </cell>
          <cell r="P91" t="str">
            <v>610</v>
          </cell>
        </row>
        <row r="92">
          <cell r="A92">
            <v>6100</v>
          </cell>
          <cell r="B92" t="str">
            <v>114001300082</v>
          </cell>
          <cell r="C92" t="str">
            <v>114</v>
          </cell>
          <cell r="D92" t="str">
            <v>114001</v>
          </cell>
          <cell r="E92" t="str">
            <v>ساير حسابها و اسناد دريافتني</v>
          </cell>
          <cell r="F92" t="str">
            <v>علي الحساب حقوق</v>
          </cell>
          <cell r="G92" t="str">
            <v>300082</v>
          </cell>
          <cell r="H92" t="str">
            <v>روحي خطيبي محمدرضا</v>
          </cell>
          <cell r="P92" t="str">
            <v>610</v>
          </cell>
        </row>
        <row r="93">
          <cell r="A93">
            <v>6100</v>
          </cell>
          <cell r="B93" t="str">
            <v>114001300084</v>
          </cell>
          <cell r="C93" t="str">
            <v>114</v>
          </cell>
          <cell r="D93" t="str">
            <v>114001</v>
          </cell>
          <cell r="E93" t="str">
            <v>ساير حسابها و اسناد دريافتني</v>
          </cell>
          <cell r="F93" t="str">
            <v>علي الحساب حقوق</v>
          </cell>
          <cell r="G93" t="str">
            <v>300084</v>
          </cell>
          <cell r="H93" t="str">
            <v>نوري حسين</v>
          </cell>
          <cell r="P93" t="str">
            <v>610</v>
          </cell>
        </row>
        <row r="94">
          <cell r="A94">
            <v>6100</v>
          </cell>
          <cell r="B94" t="str">
            <v>114001300085</v>
          </cell>
          <cell r="C94" t="str">
            <v>114</v>
          </cell>
          <cell r="D94" t="str">
            <v>114001</v>
          </cell>
          <cell r="E94" t="str">
            <v>ساير حسابها و اسناد دريافتني</v>
          </cell>
          <cell r="F94" t="str">
            <v>علي الحساب حقوق</v>
          </cell>
          <cell r="G94" t="str">
            <v>300085</v>
          </cell>
          <cell r="H94" t="str">
            <v>جبارپور يوسف</v>
          </cell>
          <cell r="P94" t="str">
            <v>610</v>
          </cell>
        </row>
        <row r="95">
          <cell r="A95">
            <v>6100</v>
          </cell>
          <cell r="B95" t="str">
            <v>114001300096</v>
          </cell>
          <cell r="C95" t="str">
            <v>114</v>
          </cell>
          <cell r="D95" t="str">
            <v>114001</v>
          </cell>
          <cell r="E95" t="str">
            <v>ساير حسابها و اسناد دريافتني</v>
          </cell>
          <cell r="F95" t="str">
            <v>علي الحساب حقوق</v>
          </cell>
          <cell r="G95" t="str">
            <v>300096</v>
          </cell>
          <cell r="H95" t="str">
            <v>امتحاني علي اكبر</v>
          </cell>
          <cell r="P95" t="str">
            <v>610</v>
          </cell>
        </row>
        <row r="96">
          <cell r="A96">
            <v>6100</v>
          </cell>
          <cell r="B96" t="str">
            <v>114001300103</v>
          </cell>
          <cell r="C96" t="str">
            <v>114</v>
          </cell>
          <cell r="D96" t="str">
            <v>114001</v>
          </cell>
          <cell r="E96" t="str">
            <v>ساير حسابها و اسناد دريافتني</v>
          </cell>
          <cell r="F96" t="str">
            <v>علي الحساب حقوق</v>
          </cell>
          <cell r="G96" t="str">
            <v>300103</v>
          </cell>
          <cell r="H96" t="str">
            <v>چابك شاهرخ</v>
          </cell>
          <cell r="P96" t="str">
            <v>610</v>
          </cell>
        </row>
        <row r="97">
          <cell r="A97">
            <v>6100</v>
          </cell>
          <cell r="B97" t="str">
            <v>114001300104</v>
          </cell>
          <cell r="C97" t="str">
            <v>114</v>
          </cell>
          <cell r="D97" t="str">
            <v>114001</v>
          </cell>
          <cell r="E97" t="str">
            <v>ساير حسابها و اسناد دريافتني</v>
          </cell>
          <cell r="F97" t="str">
            <v>علي الحساب حقوق</v>
          </cell>
          <cell r="G97" t="str">
            <v>300104</v>
          </cell>
          <cell r="H97" t="str">
            <v>پور گل محمد جواد</v>
          </cell>
          <cell r="P97" t="str">
            <v>610</v>
          </cell>
        </row>
        <row r="98">
          <cell r="A98">
            <v>6100</v>
          </cell>
          <cell r="B98" t="str">
            <v>114001300119</v>
          </cell>
          <cell r="C98" t="str">
            <v>114</v>
          </cell>
          <cell r="D98" t="str">
            <v>114001</v>
          </cell>
          <cell r="E98" t="str">
            <v>ساير حسابها و اسناد دريافتني</v>
          </cell>
          <cell r="F98" t="str">
            <v>علي الحساب حقوق</v>
          </cell>
          <cell r="G98" t="str">
            <v>300119</v>
          </cell>
          <cell r="H98" t="str">
            <v>رستم پور مشكنبر حسن</v>
          </cell>
          <cell r="P98" t="str">
            <v>610</v>
          </cell>
        </row>
        <row r="99">
          <cell r="A99">
            <v>6100</v>
          </cell>
          <cell r="B99" t="str">
            <v>114001300125</v>
          </cell>
          <cell r="C99" t="str">
            <v>114</v>
          </cell>
          <cell r="D99" t="str">
            <v>114001</v>
          </cell>
          <cell r="E99" t="str">
            <v>ساير حسابها و اسناد دريافتني</v>
          </cell>
          <cell r="F99" t="str">
            <v>علي الحساب حقوق</v>
          </cell>
          <cell r="G99" t="str">
            <v>300125</v>
          </cell>
          <cell r="H99" t="str">
            <v>سلطاني حسين</v>
          </cell>
          <cell r="P99" t="str">
            <v>610</v>
          </cell>
        </row>
        <row r="100">
          <cell r="A100">
            <v>6100</v>
          </cell>
          <cell r="B100" t="str">
            <v>114001300126</v>
          </cell>
          <cell r="C100" t="str">
            <v>114</v>
          </cell>
          <cell r="D100" t="str">
            <v>114001</v>
          </cell>
          <cell r="E100" t="str">
            <v>ساير حسابها و اسناد دريافتني</v>
          </cell>
          <cell r="F100" t="str">
            <v>علي الحساب حقوق</v>
          </cell>
          <cell r="G100" t="str">
            <v>300126</v>
          </cell>
          <cell r="H100" t="str">
            <v>جهاني رحيم</v>
          </cell>
          <cell r="P100" t="str">
            <v>610</v>
          </cell>
        </row>
        <row r="101">
          <cell r="A101">
            <v>6100</v>
          </cell>
          <cell r="B101" t="str">
            <v>114001300128</v>
          </cell>
          <cell r="C101" t="str">
            <v>114</v>
          </cell>
          <cell r="D101" t="str">
            <v>114001</v>
          </cell>
          <cell r="E101" t="str">
            <v>ساير حسابها و اسناد دريافتني</v>
          </cell>
          <cell r="F101" t="str">
            <v>علي الحساب حقوق</v>
          </cell>
          <cell r="G101" t="str">
            <v>300128</v>
          </cell>
          <cell r="H101" t="str">
            <v>محمدباقري لاهوت كريم</v>
          </cell>
          <cell r="P101" t="str">
            <v>610</v>
          </cell>
        </row>
        <row r="102">
          <cell r="A102">
            <v>6100</v>
          </cell>
          <cell r="B102" t="str">
            <v>114001300129</v>
          </cell>
          <cell r="C102" t="str">
            <v>114</v>
          </cell>
          <cell r="D102" t="str">
            <v>114001</v>
          </cell>
          <cell r="E102" t="str">
            <v>ساير حسابها و اسناد دريافتني</v>
          </cell>
          <cell r="F102" t="str">
            <v>علي الحساب حقوق</v>
          </cell>
          <cell r="G102" t="str">
            <v>300129</v>
          </cell>
          <cell r="H102" t="str">
            <v>بهاري ناصر</v>
          </cell>
          <cell r="P102" t="str">
            <v>610</v>
          </cell>
        </row>
        <row r="103">
          <cell r="A103">
            <v>6100</v>
          </cell>
          <cell r="B103" t="str">
            <v>114001300130</v>
          </cell>
          <cell r="C103" t="str">
            <v>114</v>
          </cell>
          <cell r="D103" t="str">
            <v>114001</v>
          </cell>
          <cell r="E103" t="str">
            <v>ساير حسابها و اسناد دريافتني</v>
          </cell>
          <cell r="F103" t="str">
            <v>علي الحساب حقوق</v>
          </cell>
          <cell r="G103" t="str">
            <v>300130</v>
          </cell>
          <cell r="H103" t="str">
            <v>نوري علي</v>
          </cell>
          <cell r="P103" t="str">
            <v>610</v>
          </cell>
        </row>
        <row r="104">
          <cell r="A104">
            <v>6100</v>
          </cell>
          <cell r="B104" t="str">
            <v>114001300131</v>
          </cell>
          <cell r="C104" t="str">
            <v>114</v>
          </cell>
          <cell r="D104" t="str">
            <v>114001</v>
          </cell>
          <cell r="E104" t="str">
            <v>ساير حسابها و اسناد دريافتني</v>
          </cell>
          <cell r="F104" t="str">
            <v>علي الحساب حقوق</v>
          </cell>
          <cell r="G104" t="str">
            <v>300131</v>
          </cell>
          <cell r="H104" t="str">
            <v>شكوهي علي</v>
          </cell>
          <cell r="P104" t="str">
            <v>610</v>
          </cell>
        </row>
        <row r="105">
          <cell r="A105">
            <v>6100</v>
          </cell>
          <cell r="B105" t="str">
            <v>114001300132</v>
          </cell>
          <cell r="C105" t="str">
            <v>114</v>
          </cell>
          <cell r="D105" t="str">
            <v>114001</v>
          </cell>
          <cell r="E105" t="str">
            <v>ساير حسابها و اسناد دريافتني</v>
          </cell>
          <cell r="F105" t="str">
            <v>علي الحساب حقوق</v>
          </cell>
          <cell r="G105" t="str">
            <v>300132</v>
          </cell>
          <cell r="H105" t="str">
            <v>مهرابي افشار عباس</v>
          </cell>
          <cell r="P105" t="str">
            <v>610</v>
          </cell>
        </row>
        <row r="106">
          <cell r="A106">
            <v>6100</v>
          </cell>
          <cell r="B106" t="str">
            <v>114001300135</v>
          </cell>
          <cell r="C106" t="str">
            <v>114</v>
          </cell>
          <cell r="D106" t="str">
            <v>114001</v>
          </cell>
          <cell r="E106" t="str">
            <v>ساير حسابها و اسناد دريافتني</v>
          </cell>
          <cell r="F106" t="str">
            <v>علي الحساب حقوق</v>
          </cell>
          <cell r="G106" t="str">
            <v>300135</v>
          </cell>
          <cell r="H106" t="str">
            <v>سيفي ديزناب ابراهيم</v>
          </cell>
          <cell r="P106" t="str">
            <v>610</v>
          </cell>
        </row>
        <row r="107">
          <cell r="A107">
            <v>6100</v>
          </cell>
          <cell r="B107" t="str">
            <v>114001300136</v>
          </cell>
          <cell r="C107" t="str">
            <v>114</v>
          </cell>
          <cell r="D107" t="str">
            <v>114001</v>
          </cell>
          <cell r="E107" t="str">
            <v>ساير حسابها و اسناد دريافتني</v>
          </cell>
          <cell r="F107" t="str">
            <v>علي الحساب حقوق</v>
          </cell>
          <cell r="G107" t="str">
            <v>300136</v>
          </cell>
          <cell r="H107" t="str">
            <v>تقي پور كهاني محمدرضا</v>
          </cell>
          <cell r="P107" t="str">
            <v>610</v>
          </cell>
        </row>
        <row r="108">
          <cell r="A108">
            <v>6100</v>
          </cell>
          <cell r="B108" t="str">
            <v>114001300137</v>
          </cell>
          <cell r="C108" t="str">
            <v>114</v>
          </cell>
          <cell r="D108" t="str">
            <v>114001</v>
          </cell>
          <cell r="E108" t="str">
            <v>ساير حسابها و اسناد دريافتني</v>
          </cell>
          <cell r="F108" t="str">
            <v>علي الحساب حقوق</v>
          </cell>
          <cell r="G108" t="str">
            <v>300137</v>
          </cell>
          <cell r="H108" t="str">
            <v>ستاري ميرهاشم</v>
          </cell>
          <cell r="P108" t="str">
            <v>610</v>
          </cell>
        </row>
        <row r="109">
          <cell r="A109">
            <v>6100</v>
          </cell>
          <cell r="B109" t="str">
            <v>114001300139</v>
          </cell>
          <cell r="C109" t="str">
            <v>114</v>
          </cell>
          <cell r="D109" t="str">
            <v>114001</v>
          </cell>
          <cell r="E109" t="str">
            <v>ساير حسابها و اسناد دريافتني</v>
          </cell>
          <cell r="F109" t="str">
            <v>علي الحساب حقوق</v>
          </cell>
          <cell r="G109" t="str">
            <v>300139</v>
          </cell>
          <cell r="H109" t="str">
            <v>هادي قشلاق محمد</v>
          </cell>
          <cell r="P109" t="str">
            <v>610</v>
          </cell>
        </row>
        <row r="110">
          <cell r="A110">
            <v>6100</v>
          </cell>
          <cell r="B110" t="str">
            <v>114001300140</v>
          </cell>
          <cell r="C110" t="str">
            <v>114</v>
          </cell>
          <cell r="D110" t="str">
            <v>114001</v>
          </cell>
          <cell r="E110" t="str">
            <v>ساير حسابها و اسناد دريافتني</v>
          </cell>
          <cell r="F110" t="str">
            <v>علي الحساب حقوق</v>
          </cell>
          <cell r="G110" t="str">
            <v>300140</v>
          </cell>
          <cell r="H110" t="str">
            <v>بلالكه ناصر</v>
          </cell>
          <cell r="P110" t="str">
            <v>610</v>
          </cell>
        </row>
        <row r="111">
          <cell r="A111">
            <v>6100</v>
          </cell>
          <cell r="B111" t="str">
            <v>114001300141</v>
          </cell>
          <cell r="C111" t="str">
            <v>114</v>
          </cell>
          <cell r="D111" t="str">
            <v>114001</v>
          </cell>
          <cell r="E111" t="str">
            <v>ساير حسابها و اسناد دريافتني</v>
          </cell>
          <cell r="F111" t="str">
            <v>علي الحساب حقوق</v>
          </cell>
          <cell r="G111" t="str">
            <v>300141</v>
          </cell>
          <cell r="H111" t="str">
            <v>سالك علي اصغر</v>
          </cell>
          <cell r="P111" t="str">
            <v>610</v>
          </cell>
        </row>
        <row r="112">
          <cell r="A112">
            <v>6100</v>
          </cell>
          <cell r="B112" t="str">
            <v>114001300142</v>
          </cell>
          <cell r="C112" t="str">
            <v>114</v>
          </cell>
          <cell r="D112" t="str">
            <v>114001</v>
          </cell>
          <cell r="E112" t="str">
            <v>ساير حسابها و اسناد دريافتني</v>
          </cell>
          <cell r="F112" t="str">
            <v>علي الحساب حقوق</v>
          </cell>
          <cell r="G112" t="str">
            <v>300142</v>
          </cell>
          <cell r="H112" t="str">
            <v>فروتني قهرماني احمد</v>
          </cell>
          <cell r="P112" t="str">
            <v>610</v>
          </cell>
        </row>
        <row r="113">
          <cell r="A113">
            <v>6100</v>
          </cell>
          <cell r="B113" t="str">
            <v>114001300143</v>
          </cell>
          <cell r="C113" t="str">
            <v>114</v>
          </cell>
          <cell r="D113" t="str">
            <v>114001</v>
          </cell>
          <cell r="E113" t="str">
            <v>ساير حسابها و اسناد دريافتني</v>
          </cell>
          <cell r="F113" t="str">
            <v>علي الحساب حقوق</v>
          </cell>
          <cell r="G113" t="str">
            <v>300143</v>
          </cell>
          <cell r="H113" t="str">
            <v>وفائي نهر مهدي</v>
          </cell>
          <cell r="P113" t="str">
            <v>610</v>
          </cell>
        </row>
        <row r="114">
          <cell r="A114">
            <v>6100</v>
          </cell>
          <cell r="B114" t="str">
            <v>114001300145</v>
          </cell>
          <cell r="C114" t="str">
            <v>114</v>
          </cell>
          <cell r="D114" t="str">
            <v>114001</v>
          </cell>
          <cell r="E114" t="str">
            <v>ساير حسابها و اسناد دريافتني</v>
          </cell>
          <cell r="F114" t="str">
            <v>علي الحساب حقوق</v>
          </cell>
          <cell r="G114" t="str">
            <v>300145</v>
          </cell>
          <cell r="H114" t="str">
            <v>طريقت نيا يعقوب</v>
          </cell>
          <cell r="P114" t="str">
            <v>610</v>
          </cell>
        </row>
        <row r="115">
          <cell r="A115">
            <v>6100</v>
          </cell>
          <cell r="B115" t="str">
            <v>114001300146</v>
          </cell>
          <cell r="C115" t="str">
            <v>114</v>
          </cell>
          <cell r="D115" t="str">
            <v>114001</v>
          </cell>
          <cell r="E115" t="str">
            <v>ساير حسابها و اسناد دريافتني</v>
          </cell>
          <cell r="F115" t="str">
            <v>علي الحساب حقوق</v>
          </cell>
          <cell r="G115" t="str">
            <v>300146</v>
          </cell>
          <cell r="H115" t="str">
            <v>شمس آذر ميرعلي</v>
          </cell>
          <cell r="P115" t="str">
            <v>610</v>
          </cell>
        </row>
        <row r="116">
          <cell r="A116">
            <v>6100</v>
          </cell>
          <cell r="B116" t="str">
            <v>114001300147</v>
          </cell>
          <cell r="C116" t="str">
            <v>114</v>
          </cell>
          <cell r="D116" t="str">
            <v>114001</v>
          </cell>
          <cell r="E116" t="str">
            <v>ساير حسابها و اسناد دريافتني</v>
          </cell>
          <cell r="F116" t="str">
            <v>علي الحساب حقوق</v>
          </cell>
          <cell r="G116" t="str">
            <v>300147</v>
          </cell>
          <cell r="H116" t="str">
            <v>فرشباف عبهري يوسف</v>
          </cell>
          <cell r="P116" t="str">
            <v>610</v>
          </cell>
        </row>
        <row r="117">
          <cell r="A117">
            <v>6100</v>
          </cell>
          <cell r="B117" t="str">
            <v>114001300148</v>
          </cell>
          <cell r="C117" t="str">
            <v>114</v>
          </cell>
          <cell r="D117" t="str">
            <v>114001</v>
          </cell>
          <cell r="E117" t="str">
            <v>ساير حسابها و اسناد دريافتني</v>
          </cell>
          <cell r="F117" t="str">
            <v>علي الحساب حقوق</v>
          </cell>
          <cell r="G117" t="str">
            <v>300148</v>
          </cell>
          <cell r="H117" t="str">
            <v>شفيعي عنصرودي داريوش</v>
          </cell>
          <cell r="P117" t="str">
            <v>610</v>
          </cell>
        </row>
        <row r="118">
          <cell r="A118">
            <v>6100</v>
          </cell>
          <cell r="B118" t="str">
            <v>114001300149</v>
          </cell>
          <cell r="C118" t="str">
            <v>114</v>
          </cell>
          <cell r="D118" t="str">
            <v>114001</v>
          </cell>
          <cell r="E118" t="str">
            <v>ساير حسابها و اسناد دريافتني</v>
          </cell>
          <cell r="F118" t="str">
            <v>علي الحساب حقوق</v>
          </cell>
          <cell r="G118" t="str">
            <v>300149</v>
          </cell>
          <cell r="H118" t="str">
            <v>مردان پور دامن آباد خسرو</v>
          </cell>
          <cell r="P118" t="str">
            <v>610</v>
          </cell>
        </row>
        <row r="119">
          <cell r="A119">
            <v>6100</v>
          </cell>
          <cell r="B119" t="str">
            <v>114001300151</v>
          </cell>
          <cell r="C119" t="str">
            <v>114</v>
          </cell>
          <cell r="D119" t="str">
            <v>114001</v>
          </cell>
          <cell r="E119" t="str">
            <v>ساير حسابها و اسناد دريافتني</v>
          </cell>
          <cell r="F119" t="str">
            <v>علي الحساب حقوق</v>
          </cell>
          <cell r="G119" t="str">
            <v>300151</v>
          </cell>
          <cell r="H119" t="str">
            <v>امجدي رحيم</v>
          </cell>
          <cell r="P119" t="str">
            <v>610</v>
          </cell>
        </row>
        <row r="120">
          <cell r="A120">
            <v>6100</v>
          </cell>
          <cell r="B120" t="str">
            <v>114001300152</v>
          </cell>
          <cell r="C120" t="str">
            <v>114</v>
          </cell>
          <cell r="D120" t="str">
            <v>114001</v>
          </cell>
          <cell r="E120" t="str">
            <v>ساير حسابها و اسناد دريافتني</v>
          </cell>
          <cell r="F120" t="str">
            <v>علي الحساب حقوق</v>
          </cell>
          <cell r="G120" t="str">
            <v>300152</v>
          </cell>
          <cell r="H120" t="str">
            <v>حسن زاده حميد</v>
          </cell>
          <cell r="P120" t="str">
            <v>610</v>
          </cell>
        </row>
        <row r="121">
          <cell r="A121">
            <v>6100</v>
          </cell>
          <cell r="B121" t="str">
            <v>114001300154</v>
          </cell>
          <cell r="C121" t="str">
            <v>114</v>
          </cell>
          <cell r="D121" t="str">
            <v>114001</v>
          </cell>
          <cell r="E121" t="str">
            <v>ساير حسابها و اسناد دريافتني</v>
          </cell>
          <cell r="F121" t="str">
            <v>علي الحساب حقوق</v>
          </cell>
          <cell r="G121" t="str">
            <v>300154</v>
          </cell>
          <cell r="H121" t="str">
            <v>زارعي ارزيل مصطفي</v>
          </cell>
          <cell r="P121" t="str">
            <v>610</v>
          </cell>
        </row>
        <row r="122">
          <cell r="A122">
            <v>6100</v>
          </cell>
          <cell r="B122" t="str">
            <v>114001300155</v>
          </cell>
          <cell r="C122" t="str">
            <v>114</v>
          </cell>
          <cell r="D122" t="str">
            <v>114001</v>
          </cell>
          <cell r="E122" t="str">
            <v>ساير حسابها و اسناد دريافتني</v>
          </cell>
          <cell r="F122" t="str">
            <v>علي الحساب حقوق</v>
          </cell>
          <cell r="G122" t="str">
            <v>300155</v>
          </cell>
          <cell r="H122" t="str">
            <v>قليپور سفيداني حسين</v>
          </cell>
          <cell r="P122" t="str">
            <v>610</v>
          </cell>
        </row>
        <row r="123">
          <cell r="A123">
            <v>6100</v>
          </cell>
          <cell r="B123" t="str">
            <v>114001300156</v>
          </cell>
          <cell r="C123" t="str">
            <v>114</v>
          </cell>
          <cell r="D123" t="str">
            <v>114001</v>
          </cell>
          <cell r="E123" t="str">
            <v>ساير حسابها و اسناد دريافتني</v>
          </cell>
          <cell r="F123" t="str">
            <v>علي الحساب حقوق</v>
          </cell>
          <cell r="G123" t="str">
            <v>300156</v>
          </cell>
          <cell r="H123" t="str">
            <v>حسينيان سيروس</v>
          </cell>
          <cell r="P123" t="str">
            <v>610</v>
          </cell>
        </row>
        <row r="124">
          <cell r="A124">
            <v>6100</v>
          </cell>
          <cell r="B124" t="str">
            <v>114001300157</v>
          </cell>
          <cell r="C124" t="str">
            <v>114</v>
          </cell>
          <cell r="D124" t="str">
            <v>114001</v>
          </cell>
          <cell r="E124" t="str">
            <v>ساير حسابها و اسناد دريافتني</v>
          </cell>
          <cell r="F124" t="str">
            <v>علي الحساب حقوق</v>
          </cell>
          <cell r="G124" t="str">
            <v>300157</v>
          </cell>
          <cell r="H124" t="str">
            <v>معصومي خدايار</v>
          </cell>
          <cell r="P124" t="str">
            <v>610</v>
          </cell>
        </row>
        <row r="125">
          <cell r="A125">
            <v>6100</v>
          </cell>
          <cell r="B125" t="str">
            <v>114001300160</v>
          </cell>
          <cell r="C125" t="str">
            <v>114</v>
          </cell>
          <cell r="D125" t="str">
            <v>114001</v>
          </cell>
          <cell r="E125" t="str">
            <v>ساير حسابها و اسناد دريافتني</v>
          </cell>
          <cell r="F125" t="str">
            <v>علي الحساب حقوق</v>
          </cell>
          <cell r="G125" t="str">
            <v>300160</v>
          </cell>
          <cell r="H125" t="str">
            <v>عالم وحيد</v>
          </cell>
          <cell r="P125" t="str">
            <v>610</v>
          </cell>
        </row>
        <row r="126">
          <cell r="A126">
            <v>6100</v>
          </cell>
          <cell r="B126" t="str">
            <v>114001300162</v>
          </cell>
          <cell r="C126" t="str">
            <v>114</v>
          </cell>
          <cell r="D126" t="str">
            <v>114001</v>
          </cell>
          <cell r="E126" t="str">
            <v>ساير حسابها و اسناد دريافتني</v>
          </cell>
          <cell r="F126" t="str">
            <v>علي الحساب حقوق</v>
          </cell>
          <cell r="G126" t="str">
            <v>300162</v>
          </cell>
          <cell r="H126" t="str">
            <v>محمدي جابر</v>
          </cell>
          <cell r="P126" t="str">
            <v>610</v>
          </cell>
        </row>
        <row r="127">
          <cell r="A127">
            <v>6100</v>
          </cell>
          <cell r="B127" t="str">
            <v>114001300182</v>
          </cell>
          <cell r="C127" t="str">
            <v>114</v>
          </cell>
          <cell r="D127" t="str">
            <v>114001</v>
          </cell>
          <cell r="E127" t="str">
            <v>ساير حسابها و اسناد دريافتني</v>
          </cell>
          <cell r="F127" t="str">
            <v>علي الحساب حقوق</v>
          </cell>
          <cell r="G127" t="str">
            <v>300182</v>
          </cell>
          <cell r="H127" t="str">
            <v>اصلاني مقدم علي</v>
          </cell>
          <cell r="P127" t="str">
            <v>610</v>
          </cell>
        </row>
        <row r="128">
          <cell r="A128">
            <v>6100</v>
          </cell>
          <cell r="B128" t="str">
            <v>114001300206</v>
          </cell>
          <cell r="C128" t="str">
            <v>114</v>
          </cell>
          <cell r="D128" t="str">
            <v>114001</v>
          </cell>
          <cell r="E128" t="str">
            <v>ساير حسابها و اسناد دريافتني</v>
          </cell>
          <cell r="F128" t="str">
            <v>علي الحساب حقوق</v>
          </cell>
          <cell r="G128" t="str">
            <v>300206</v>
          </cell>
          <cell r="H128" t="str">
            <v>كامران هزه بران محمدرضا</v>
          </cell>
          <cell r="P128" t="str">
            <v>610</v>
          </cell>
        </row>
        <row r="129">
          <cell r="A129">
            <v>6100</v>
          </cell>
          <cell r="B129" t="str">
            <v>114001300208</v>
          </cell>
          <cell r="C129" t="str">
            <v>114</v>
          </cell>
          <cell r="D129" t="str">
            <v>114001</v>
          </cell>
          <cell r="E129" t="str">
            <v>ساير حسابها و اسناد دريافتني</v>
          </cell>
          <cell r="F129" t="str">
            <v>علي الحساب حقوق</v>
          </cell>
          <cell r="G129" t="str">
            <v>300208</v>
          </cell>
          <cell r="H129" t="str">
            <v>جعفرزاده رسول</v>
          </cell>
          <cell r="P129" t="str">
            <v>610</v>
          </cell>
        </row>
        <row r="130">
          <cell r="A130">
            <v>6100</v>
          </cell>
          <cell r="B130" t="str">
            <v>114001300218</v>
          </cell>
          <cell r="C130" t="str">
            <v>114</v>
          </cell>
          <cell r="D130" t="str">
            <v>114001</v>
          </cell>
          <cell r="E130" t="str">
            <v>ساير حسابها و اسناد دريافتني</v>
          </cell>
          <cell r="F130" t="str">
            <v>علي الحساب حقوق</v>
          </cell>
          <cell r="G130" t="str">
            <v>300218</v>
          </cell>
          <cell r="H130" t="str">
            <v>يحيي پور داخل مرتضي</v>
          </cell>
          <cell r="P130" t="str">
            <v>610</v>
          </cell>
        </row>
        <row r="131">
          <cell r="A131">
            <v>6100</v>
          </cell>
          <cell r="B131" t="str">
            <v>114001300234</v>
          </cell>
          <cell r="C131" t="str">
            <v>114</v>
          </cell>
          <cell r="D131" t="str">
            <v>114001</v>
          </cell>
          <cell r="E131" t="str">
            <v>ساير حسابها و اسناد دريافتني</v>
          </cell>
          <cell r="F131" t="str">
            <v>علي الحساب حقوق</v>
          </cell>
          <cell r="G131" t="str">
            <v>300234</v>
          </cell>
          <cell r="H131" t="str">
            <v>عبداله ميرشكارلو عليرضا</v>
          </cell>
          <cell r="P131" t="str">
            <v>610</v>
          </cell>
        </row>
        <row r="132">
          <cell r="A132">
            <v>6100</v>
          </cell>
          <cell r="B132" t="str">
            <v>114001300241</v>
          </cell>
          <cell r="C132" t="str">
            <v>114</v>
          </cell>
          <cell r="D132" t="str">
            <v>114001</v>
          </cell>
          <cell r="E132" t="str">
            <v>ساير حسابها و اسناد دريافتني</v>
          </cell>
          <cell r="F132" t="str">
            <v>علي الحساب حقوق</v>
          </cell>
          <cell r="G132" t="str">
            <v>300241</v>
          </cell>
          <cell r="H132" t="str">
            <v>همتي قراملكي عليرضا</v>
          </cell>
          <cell r="P132" t="str">
            <v>610</v>
          </cell>
        </row>
        <row r="133">
          <cell r="A133">
            <v>6100</v>
          </cell>
          <cell r="B133" t="str">
            <v>114001300248</v>
          </cell>
          <cell r="C133" t="str">
            <v>114</v>
          </cell>
          <cell r="D133" t="str">
            <v>114001</v>
          </cell>
          <cell r="E133" t="str">
            <v>ساير حسابها و اسناد دريافتني</v>
          </cell>
          <cell r="F133" t="str">
            <v>علي الحساب حقوق</v>
          </cell>
          <cell r="G133" t="str">
            <v>300248</v>
          </cell>
          <cell r="H133" t="str">
            <v>واحدي باويل محمدحسين</v>
          </cell>
          <cell r="P133" t="str">
            <v>610</v>
          </cell>
        </row>
        <row r="134">
          <cell r="A134">
            <v>6100</v>
          </cell>
          <cell r="B134" t="str">
            <v>114001300001</v>
          </cell>
          <cell r="C134" t="str">
            <v>114</v>
          </cell>
          <cell r="D134" t="str">
            <v>114001</v>
          </cell>
          <cell r="E134" t="str">
            <v>ساير حسابها و اسناد دريافتني</v>
          </cell>
          <cell r="F134" t="str">
            <v>علي الحساب حقوق</v>
          </cell>
          <cell r="G134" t="str">
            <v>300001</v>
          </cell>
          <cell r="H134" t="str">
            <v>فتاحي رسول</v>
          </cell>
          <cell r="P134" t="str">
            <v>610</v>
          </cell>
        </row>
        <row r="135">
          <cell r="A135">
            <v>6100</v>
          </cell>
          <cell r="B135" t="str">
            <v>114001300048</v>
          </cell>
          <cell r="C135" t="str">
            <v>114</v>
          </cell>
          <cell r="D135" t="str">
            <v>114001</v>
          </cell>
          <cell r="E135" t="str">
            <v>ساير حسابها و اسناد دريافتني</v>
          </cell>
          <cell r="F135" t="str">
            <v>علي الحساب حقوق</v>
          </cell>
          <cell r="G135" t="str">
            <v>300048</v>
          </cell>
          <cell r="H135" t="str">
            <v>ممي پور بارنجي سعيد</v>
          </cell>
          <cell r="P135" t="str">
            <v>610</v>
          </cell>
        </row>
        <row r="136">
          <cell r="A136">
            <v>6100</v>
          </cell>
          <cell r="B136" t="str">
            <v>114001300067</v>
          </cell>
          <cell r="C136" t="str">
            <v>114</v>
          </cell>
          <cell r="D136" t="str">
            <v>114001</v>
          </cell>
          <cell r="E136" t="str">
            <v>ساير حسابها و اسناد دريافتني</v>
          </cell>
          <cell r="F136" t="str">
            <v>علي الحساب حقوق</v>
          </cell>
          <cell r="G136" t="str">
            <v>300067</v>
          </cell>
          <cell r="H136" t="str">
            <v>صباغي جديد حسن</v>
          </cell>
          <cell r="P136" t="str">
            <v>610</v>
          </cell>
        </row>
        <row r="137">
          <cell r="A137">
            <v>6100</v>
          </cell>
          <cell r="B137" t="str">
            <v>114001300083</v>
          </cell>
          <cell r="C137" t="str">
            <v>114</v>
          </cell>
          <cell r="D137" t="str">
            <v>114001</v>
          </cell>
          <cell r="E137" t="str">
            <v>ساير حسابها و اسناد دريافتني</v>
          </cell>
          <cell r="F137" t="str">
            <v>علي الحساب حقوق</v>
          </cell>
          <cell r="G137" t="str">
            <v>300083</v>
          </cell>
          <cell r="H137" t="str">
            <v>ميرزالو جواد</v>
          </cell>
          <cell r="P137" t="str">
            <v>610</v>
          </cell>
        </row>
        <row r="138">
          <cell r="A138">
            <v>6100</v>
          </cell>
          <cell r="B138" t="str">
            <v>114001300110</v>
          </cell>
          <cell r="C138" t="str">
            <v>114</v>
          </cell>
          <cell r="D138" t="str">
            <v>114001</v>
          </cell>
          <cell r="E138" t="str">
            <v>ساير حسابها و اسناد دريافتني</v>
          </cell>
          <cell r="F138" t="str">
            <v>علي الحساب حقوق</v>
          </cell>
          <cell r="G138" t="str">
            <v>300110</v>
          </cell>
          <cell r="H138" t="str">
            <v>فروغي زهرا</v>
          </cell>
          <cell r="P138" t="str">
            <v>610</v>
          </cell>
        </row>
        <row r="139">
          <cell r="A139">
            <v>6100</v>
          </cell>
          <cell r="B139" t="str">
            <v>114001300124</v>
          </cell>
          <cell r="C139" t="str">
            <v>114</v>
          </cell>
          <cell r="D139" t="str">
            <v>114001</v>
          </cell>
          <cell r="E139" t="str">
            <v>ساير حسابها و اسناد دريافتني</v>
          </cell>
          <cell r="F139" t="str">
            <v>علي الحساب حقوق</v>
          </cell>
          <cell r="G139" t="str">
            <v>300124</v>
          </cell>
          <cell r="H139" t="str">
            <v>محب حق رحيم</v>
          </cell>
          <cell r="P139" t="str">
            <v>610</v>
          </cell>
        </row>
        <row r="140">
          <cell r="A140">
            <v>6100</v>
          </cell>
          <cell r="B140" t="str">
            <v>114001300153</v>
          </cell>
          <cell r="C140" t="str">
            <v>114</v>
          </cell>
          <cell r="D140" t="str">
            <v>114001</v>
          </cell>
          <cell r="E140" t="str">
            <v>ساير حسابها و اسناد دريافتني</v>
          </cell>
          <cell r="F140" t="str">
            <v>علي الحساب حقوق</v>
          </cell>
          <cell r="G140" t="str">
            <v>300153</v>
          </cell>
          <cell r="H140" t="str">
            <v>محمدپور مهدوي احمدرضا</v>
          </cell>
          <cell r="P140" t="str">
            <v>610</v>
          </cell>
        </row>
        <row r="141">
          <cell r="A141">
            <v>6100</v>
          </cell>
          <cell r="B141" t="str">
            <v>114001300158</v>
          </cell>
          <cell r="C141" t="str">
            <v>114</v>
          </cell>
          <cell r="D141" t="str">
            <v>114001</v>
          </cell>
          <cell r="E141" t="str">
            <v>ساير حسابها و اسناد دريافتني</v>
          </cell>
          <cell r="F141" t="str">
            <v>علي الحساب حقوق</v>
          </cell>
          <cell r="G141" t="str">
            <v>300158</v>
          </cell>
          <cell r="H141" t="str">
            <v>تقي پور متقيان نوبري رحيم</v>
          </cell>
          <cell r="P141" t="str">
            <v>610</v>
          </cell>
        </row>
        <row r="142">
          <cell r="A142">
            <v>6100</v>
          </cell>
          <cell r="B142" t="str">
            <v>114001300163</v>
          </cell>
          <cell r="C142" t="str">
            <v>114</v>
          </cell>
          <cell r="D142" t="str">
            <v>114001</v>
          </cell>
          <cell r="E142" t="str">
            <v>ساير حسابها و اسناد دريافتني</v>
          </cell>
          <cell r="F142" t="str">
            <v>علي الحساب حقوق</v>
          </cell>
          <cell r="G142" t="str">
            <v>300163</v>
          </cell>
          <cell r="H142" t="str">
            <v>روشناس شهرام</v>
          </cell>
          <cell r="P142" t="str">
            <v>610</v>
          </cell>
        </row>
        <row r="143">
          <cell r="A143">
            <v>6100</v>
          </cell>
          <cell r="B143" t="str">
            <v>114001300165</v>
          </cell>
          <cell r="C143" t="str">
            <v>114</v>
          </cell>
          <cell r="D143" t="str">
            <v>114001</v>
          </cell>
          <cell r="E143" t="str">
            <v>ساير حسابها و اسناد دريافتني</v>
          </cell>
          <cell r="F143" t="str">
            <v>علي الحساب حقوق</v>
          </cell>
          <cell r="G143" t="str">
            <v>300165</v>
          </cell>
          <cell r="H143" t="str">
            <v>تهم بهنام</v>
          </cell>
          <cell r="P143" t="str">
            <v>610</v>
          </cell>
        </row>
        <row r="144">
          <cell r="A144">
            <v>6100</v>
          </cell>
          <cell r="B144" t="str">
            <v>114001300170</v>
          </cell>
          <cell r="C144" t="str">
            <v>114</v>
          </cell>
          <cell r="D144" t="str">
            <v>114001</v>
          </cell>
          <cell r="E144" t="str">
            <v>ساير حسابها و اسناد دريافتني</v>
          </cell>
          <cell r="F144" t="str">
            <v>علي الحساب حقوق</v>
          </cell>
          <cell r="G144" t="str">
            <v>300170</v>
          </cell>
          <cell r="H144" t="str">
            <v>فتحي سياوش</v>
          </cell>
          <cell r="P144" t="str">
            <v>610</v>
          </cell>
        </row>
        <row r="145">
          <cell r="A145">
            <v>6100</v>
          </cell>
          <cell r="B145" t="str">
            <v>114001300171</v>
          </cell>
          <cell r="C145" t="str">
            <v>114</v>
          </cell>
          <cell r="D145" t="str">
            <v>114001</v>
          </cell>
          <cell r="E145" t="str">
            <v>ساير حسابها و اسناد دريافتني</v>
          </cell>
          <cell r="F145" t="str">
            <v>علي الحساب حقوق</v>
          </cell>
          <cell r="G145" t="str">
            <v>300171</v>
          </cell>
          <cell r="H145" t="str">
            <v>اميرحقيان سعيد</v>
          </cell>
          <cell r="P145" t="str">
            <v>610</v>
          </cell>
        </row>
        <row r="146">
          <cell r="A146">
            <v>6100</v>
          </cell>
          <cell r="B146" t="str">
            <v>114001300172</v>
          </cell>
          <cell r="C146" t="str">
            <v>114</v>
          </cell>
          <cell r="D146" t="str">
            <v>114001</v>
          </cell>
          <cell r="E146" t="str">
            <v>ساير حسابها و اسناد دريافتني</v>
          </cell>
          <cell r="F146" t="str">
            <v>علي الحساب حقوق</v>
          </cell>
          <cell r="G146" t="str">
            <v>300172</v>
          </cell>
          <cell r="H146" t="str">
            <v>عليزاد پورسعيدي حامد</v>
          </cell>
          <cell r="P146" t="str">
            <v>610</v>
          </cell>
        </row>
        <row r="147">
          <cell r="A147">
            <v>6100</v>
          </cell>
          <cell r="B147" t="str">
            <v>114001300176</v>
          </cell>
          <cell r="C147" t="str">
            <v>114</v>
          </cell>
          <cell r="D147" t="str">
            <v>114001</v>
          </cell>
          <cell r="E147" t="str">
            <v>ساير حسابها و اسناد دريافتني</v>
          </cell>
          <cell r="F147" t="str">
            <v>علي الحساب حقوق</v>
          </cell>
          <cell r="G147" t="str">
            <v>300176</v>
          </cell>
          <cell r="H147" t="str">
            <v>قليپور قراجه بهروز</v>
          </cell>
          <cell r="P147" t="str">
            <v>610</v>
          </cell>
        </row>
        <row r="148">
          <cell r="A148">
            <v>6100</v>
          </cell>
          <cell r="B148" t="str">
            <v>114001300183</v>
          </cell>
          <cell r="C148" t="str">
            <v>114</v>
          </cell>
          <cell r="D148" t="str">
            <v>114001</v>
          </cell>
          <cell r="E148" t="str">
            <v>ساير حسابها و اسناد دريافتني</v>
          </cell>
          <cell r="F148" t="str">
            <v>علي الحساب حقوق</v>
          </cell>
          <cell r="G148" t="str">
            <v>300183</v>
          </cell>
          <cell r="H148" t="str">
            <v>سليماني رضا</v>
          </cell>
          <cell r="P148" t="str">
            <v>610</v>
          </cell>
        </row>
        <row r="149">
          <cell r="A149">
            <v>6100</v>
          </cell>
          <cell r="B149" t="str">
            <v>114001300312</v>
          </cell>
          <cell r="C149" t="str">
            <v>114</v>
          </cell>
          <cell r="D149" t="str">
            <v>114001</v>
          </cell>
          <cell r="E149" t="str">
            <v>ساير حسابها و اسناد دريافتني</v>
          </cell>
          <cell r="F149" t="str">
            <v>علي الحساب حقوق</v>
          </cell>
          <cell r="G149" t="str">
            <v>300312</v>
          </cell>
          <cell r="H149" t="str">
            <v>غنيمتي محمد</v>
          </cell>
          <cell r="P149" t="str">
            <v>610</v>
          </cell>
        </row>
        <row r="150">
          <cell r="A150">
            <v>6100</v>
          </cell>
          <cell r="B150" t="str">
            <v>114001300051</v>
          </cell>
          <cell r="C150" t="str">
            <v>114</v>
          </cell>
          <cell r="D150" t="str">
            <v>114001</v>
          </cell>
          <cell r="E150" t="str">
            <v>ساير حسابها و اسناد دريافتني</v>
          </cell>
          <cell r="F150" t="str">
            <v>علي الحساب حقوق</v>
          </cell>
          <cell r="G150" t="str">
            <v>300051</v>
          </cell>
          <cell r="H150" t="str">
            <v>فتحي نصرت</v>
          </cell>
          <cell r="P150" t="str">
            <v>610</v>
          </cell>
        </row>
        <row r="151">
          <cell r="A151">
            <v>6100</v>
          </cell>
          <cell r="B151" t="str">
            <v>114001300168</v>
          </cell>
          <cell r="C151" t="str">
            <v>114</v>
          </cell>
          <cell r="D151" t="str">
            <v>114001</v>
          </cell>
          <cell r="E151" t="str">
            <v>ساير حسابها و اسناد دريافتني</v>
          </cell>
          <cell r="F151" t="str">
            <v>علي الحساب حقوق</v>
          </cell>
          <cell r="G151" t="str">
            <v>300168</v>
          </cell>
          <cell r="H151" t="str">
            <v>بابكان ياشار</v>
          </cell>
          <cell r="P151" t="str">
            <v>610</v>
          </cell>
        </row>
        <row r="152">
          <cell r="A152">
            <v>6100</v>
          </cell>
          <cell r="B152" t="str">
            <v>114001300169</v>
          </cell>
          <cell r="C152" t="str">
            <v>114</v>
          </cell>
          <cell r="D152" t="str">
            <v>114001</v>
          </cell>
          <cell r="E152" t="str">
            <v>ساير حسابها و اسناد دريافتني</v>
          </cell>
          <cell r="F152" t="str">
            <v>علي الحساب حقوق</v>
          </cell>
          <cell r="G152" t="str">
            <v>300169</v>
          </cell>
          <cell r="H152" t="str">
            <v>منظر خسروشاهي اميرعلي</v>
          </cell>
          <cell r="P152" t="str">
            <v>610</v>
          </cell>
        </row>
        <row r="153">
          <cell r="A153">
            <v>6100</v>
          </cell>
          <cell r="B153" t="str">
            <v>114001300173</v>
          </cell>
          <cell r="C153" t="str">
            <v>114</v>
          </cell>
          <cell r="D153" t="str">
            <v>114001</v>
          </cell>
          <cell r="E153" t="str">
            <v>ساير حسابها و اسناد دريافتني</v>
          </cell>
          <cell r="F153" t="str">
            <v>علي الحساب حقوق</v>
          </cell>
          <cell r="G153" t="str">
            <v>300173</v>
          </cell>
          <cell r="H153" t="str">
            <v>قنبري اهري محمدرضا</v>
          </cell>
          <cell r="P153" t="str">
            <v>610</v>
          </cell>
        </row>
        <row r="154">
          <cell r="A154">
            <v>6100</v>
          </cell>
          <cell r="B154" t="str">
            <v>114001300185</v>
          </cell>
          <cell r="C154" t="str">
            <v>114</v>
          </cell>
          <cell r="D154" t="str">
            <v>114001</v>
          </cell>
          <cell r="E154" t="str">
            <v>ساير حسابها و اسناد دريافتني</v>
          </cell>
          <cell r="F154" t="str">
            <v>علي الحساب حقوق</v>
          </cell>
          <cell r="G154" t="str">
            <v>300185</v>
          </cell>
          <cell r="H154" t="str">
            <v>عوني عليرضا</v>
          </cell>
          <cell r="P154" t="str">
            <v>610</v>
          </cell>
        </row>
        <row r="155">
          <cell r="A155">
            <v>6100</v>
          </cell>
          <cell r="B155" t="str">
            <v>114001300187</v>
          </cell>
          <cell r="C155" t="str">
            <v>114</v>
          </cell>
          <cell r="D155" t="str">
            <v>114001</v>
          </cell>
          <cell r="E155" t="str">
            <v>ساير حسابها و اسناد دريافتني</v>
          </cell>
          <cell r="F155" t="str">
            <v>علي الحساب حقوق</v>
          </cell>
          <cell r="G155" t="str">
            <v>300187</v>
          </cell>
          <cell r="H155" t="str">
            <v>حاجي حيدري ممقاني مهدي</v>
          </cell>
          <cell r="P155" t="str">
            <v>610</v>
          </cell>
        </row>
        <row r="156">
          <cell r="A156">
            <v>6100</v>
          </cell>
          <cell r="B156" t="str">
            <v>114001300191</v>
          </cell>
          <cell r="C156" t="str">
            <v>114</v>
          </cell>
          <cell r="D156" t="str">
            <v>114001</v>
          </cell>
          <cell r="E156" t="str">
            <v>ساير حسابها و اسناد دريافتني</v>
          </cell>
          <cell r="F156" t="str">
            <v>علي الحساب حقوق</v>
          </cell>
          <cell r="G156" t="str">
            <v>300191</v>
          </cell>
          <cell r="H156" t="str">
            <v>باقر قازيار رشيد</v>
          </cell>
          <cell r="P156" t="str">
            <v>610</v>
          </cell>
        </row>
        <row r="157">
          <cell r="A157">
            <v>6100</v>
          </cell>
          <cell r="B157" t="str">
            <v>114001300195</v>
          </cell>
          <cell r="C157" t="str">
            <v>114</v>
          </cell>
          <cell r="D157" t="str">
            <v>114001</v>
          </cell>
          <cell r="E157" t="str">
            <v>ساير حسابها و اسناد دريافتني</v>
          </cell>
          <cell r="F157" t="str">
            <v>علي الحساب حقوق</v>
          </cell>
          <cell r="G157" t="str">
            <v>300195</v>
          </cell>
          <cell r="H157" t="str">
            <v>حريري كهنموئي علي</v>
          </cell>
          <cell r="P157" t="str">
            <v>610</v>
          </cell>
        </row>
        <row r="158">
          <cell r="A158">
            <v>6100</v>
          </cell>
          <cell r="B158" t="str">
            <v>114001300196</v>
          </cell>
          <cell r="C158" t="str">
            <v>114</v>
          </cell>
          <cell r="D158" t="str">
            <v>114001</v>
          </cell>
          <cell r="E158" t="str">
            <v>ساير حسابها و اسناد دريافتني</v>
          </cell>
          <cell r="F158" t="str">
            <v>علي الحساب حقوق</v>
          </cell>
          <cell r="G158" t="str">
            <v>300196</v>
          </cell>
          <cell r="H158" t="str">
            <v>حسيني سيد جواد</v>
          </cell>
          <cell r="P158" t="str">
            <v>610</v>
          </cell>
        </row>
        <row r="159">
          <cell r="A159">
            <v>6100</v>
          </cell>
          <cell r="B159" t="str">
            <v>114001300198</v>
          </cell>
          <cell r="C159" t="str">
            <v>114</v>
          </cell>
          <cell r="D159" t="str">
            <v>114001</v>
          </cell>
          <cell r="E159" t="str">
            <v>ساير حسابها و اسناد دريافتني</v>
          </cell>
          <cell r="F159" t="str">
            <v>علي الحساب حقوق</v>
          </cell>
          <cell r="G159" t="str">
            <v>300198</v>
          </cell>
          <cell r="H159" t="str">
            <v>ميرزائي شكور</v>
          </cell>
          <cell r="P159" t="str">
            <v>610</v>
          </cell>
        </row>
        <row r="160">
          <cell r="A160">
            <v>6100</v>
          </cell>
          <cell r="B160" t="str">
            <v>114001300216</v>
          </cell>
          <cell r="C160" t="str">
            <v>114</v>
          </cell>
          <cell r="D160" t="str">
            <v>114001</v>
          </cell>
          <cell r="E160" t="str">
            <v>ساير حسابها و اسناد دريافتني</v>
          </cell>
          <cell r="F160" t="str">
            <v>علي الحساب حقوق</v>
          </cell>
          <cell r="G160" t="str">
            <v>300216</v>
          </cell>
          <cell r="H160" t="str">
            <v>علي زاده اقبالي نژاد محمدباقر</v>
          </cell>
          <cell r="P160" t="str">
            <v>610</v>
          </cell>
        </row>
        <row r="161">
          <cell r="A161">
            <v>6100</v>
          </cell>
          <cell r="B161" t="str">
            <v>114001300220</v>
          </cell>
          <cell r="C161" t="str">
            <v>114</v>
          </cell>
          <cell r="D161" t="str">
            <v>114001</v>
          </cell>
          <cell r="E161" t="str">
            <v>ساير حسابها و اسناد دريافتني</v>
          </cell>
          <cell r="F161" t="str">
            <v>علي الحساب حقوق</v>
          </cell>
          <cell r="G161" t="str">
            <v>300220</v>
          </cell>
          <cell r="H161" t="str">
            <v>صحت مند قره بابا يوسف</v>
          </cell>
          <cell r="P161" t="str">
            <v>610</v>
          </cell>
        </row>
        <row r="162">
          <cell r="A162">
            <v>6100</v>
          </cell>
          <cell r="B162" t="str">
            <v>114001300240</v>
          </cell>
          <cell r="C162" t="str">
            <v>114</v>
          </cell>
          <cell r="D162" t="str">
            <v>114001</v>
          </cell>
          <cell r="E162" t="str">
            <v>ساير حسابها و اسناد دريافتني</v>
          </cell>
          <cell r="F162" t="str">
            <v>علي الحساب حقوق</v>
          </cell>
          <cell r="G162" t="str">
            <v>300240</v>
          </cell>
          <cell r="H162" t="str">
            <v>شاهد قراملكي ابوالقاسم</v>
          </cell>
          <cell r="P162" t="str">
            <v>610</v>
          </cell>
        </row>
        <row r="163">
          <cell r="A163">
            <v>6100</v>
          </cell>
          <cell r="B163" t="str">
            <v>114001300244</v>
          </cell>
          <cell r="C163" t="str">
            <v>114</v>
          </cell>
          <cell r="D163" t="str">
            <v>114001</v>
          </cell>
          <cell r="E163" t="str">
            <v>ساير حسابها و اسناد دريافتني</v>
          </cell>
          <cell r="F163" t="str">
            <v>علي الحساب حقوق</v>
          </cell>
          <cell r="G163" t="str">
            <v>300244</v>
          </cell>
          <cell r="H163" t="str">
            <v>بزمي حسن</v>
          </cell>
          <cell r="P163" t="str">
            <v>610</v>
          </cell>
        </row>
        <row r="164">
          <cell r="A164">
            <v>6100</v>
          </cell>
          <cell r="B164" t="str">
            <v>114001300250</v>
          </cell>
          <cell r="C164" t="str">
            <v>114</v>
          </cell>
          <cell r="D164" t="str">
            <v>114001</v>
          </cell>
          <cell r="E164" t="str">
            <v>ساير حسابها و اسناد دريافتني</v>
          </cell>
          <cell r="F164" t="str">
            <v>علي الحساب حقوق</v>
          </cell>
          <cell r="G164" t="str">
            <v>300250</v>
          </cell>
          <cell r="H164" t="str">
            <v>برزگر قراملكي محمد</v>
          </cell>
          <cell r="P164" t="str">
            <v>610</v>
          </cell>
        </row>
        <row r="165">
          <cell r="A165">
            <v>6100</v>
          </cell>
          <cell r="B165" t="str">
            <v>114001300259</v>
          </cell>
          <cell r="C165" t="str">
            <v>114</v>
          </cell>
          <cell r="D165" t="str">
            <v>114001</v>
          </cell>
          <cell r="E165" t="str">
            <v>ساير حسابها و اسناد دريافتني</v>
          </cell>
          <cell r="F165" t="str">
            <v>علي الحساب حقوق</v>
          </cell>
          <cell r="G165" t="str">
            <v>300259</v>
          </cell>
          <cell r="H165" t="str">
            <v>ميلي علي</v>
          </cell>
          <cell r="P165" t="str">
            <v>610</v>
          </cell>
        </row>
        <row r="166">
          <cell r="A166">
            <v>6100</v>
          </cell>
          <cell r="B166" t="str">
            <v>114001300305</v>
          </cell>
          <cell r="C166" t="str">
            <v>114</v>
          </cell>
          <cell r="D166" t="str">
            <v>114001</v>
          </cell>
          <cell r="E166" t="str">
            <v>ساير حسابها و اسناد دريافتني</v>
          </cell>
          <cell r="F166" t="str">
            <v>علي الحساب حقوق</v>
          </cell>
          <cell r="G166" t="str">
            <v>300305</v>
          </cell>
          <cell r="H166" t="str">
            <v>خضرلوي اقدم رضا</v>
          </cell>
          <cell r="P166" t="str">
            <v>610</v>
          </cell>
        </row>
        <row r="167">
          <cell r="A167">
            <v>6100</v>
          </cell>
          <cell r="B167" t="str">
            <v>114001300306</v>
          </cell>
          <cell r="C167" t="str">
            <v>114</v>
          </cell>
          <cell r="D167" t="str">
            <v>114001</v>
          </cell>
          <cell r="E167" t="str">
            <v>ساير حسابها و اسناد دريافتني</v>
          </cell>
          <cell r="F167" t="str">
            <v>علي الحساب حقوق</v>
          </cell>
          <cell r="G167" t="str">
            <v>300306</v>
          </cell>
          <cell r="H167" t="str">
            <v>نوري بهروز</v>
          </cell>
          <cell r="P167" t="str">
            <v>610</v>
          </cell>
        </row>
        <row r="168">
          <cell r="A168">
            <v>6100</v>
          </cell>
          <cell r="B168" t="str">
            <v>114001300310</v>
          </cell>
          <cell r="C168" t="str">
            <v>114</v>
          </cell>
          <cell r="D168" t="str">
            <v>114001</v>
          </cell>
          <cell r="E168" t="str">
            <v>ساير حسابها و اسناد دريافتني</v>
          </cell>
          <cell r="F168" t="str">
            <v>علي الحساب حقوق</v>
          </cell>
          <cell r="G168" t="str">
            <v>300310</v>
          </cell>
          <cell r="H168" t="str">
            <v>نوري مسعود</v>
          </cell>
          <cell r="P168" t="str">
            <v>610</v>
          </cell>
        </row>
        <row r="169">
          <cell r="A169">
            <v>6100</v>
          </cell>
          <cell r="B169" t="str">
            <v>114001300144</v>
          </cell>
          <cell r="C169" t="str">
            <v>114</v>
          </cell>
          <cell r="D169" t="str">
            <v>114001</v>
          </cell>
          <cell r="E169" t="str">
            <v>ساير حسابها و اسناد دريافتني</v>
          </cell>
          <cell r="F169" t="str">
            <v>علي الحساب حقوق</v>
          </cell>
          <cell r="G169" t="str">
            <v>300144</v>
          </cell>
          <cell r="H169" t="str">
            <v>آقائي كومله نادر</v>
          </cell>
          <cell r="P169" t="str">
            <v>610</v>
          </cell>
        </row>
        <row r="170">
          <cell r="A170">
            <v>6100</v>
          </cell>
          <cell r="B170" t="str">
            <v>114001300174</v>
          </cell>
          <cell r="C170" t="str">
            <v>114</v>
          </cell>
          <cell r="D170" t="str">
            <v>114001</v>
          </cell>
          <cell r="E170" t="str">
            <v>ساير حسابها و اسناد دريافتني</v>
          </cell>
          <cell r="F170" t="str">
            <v>علي الحساب حقوق</v>
          </cell>
          <cell r="G170" t="str">
            <v>300174</v>
          </cell>
          <cell r="H170" t="str">
            <v>سراجي عنصرودي محمد</v>
          </cell>
          <cell r="P170" t="str">
            <v>610</v>
          </cell>
        </row>
        <row r="171">
          <cell r="A171">
            <v>6100</v>
          </cell>
          <cell r="B171" t="str">
            <v>114001300189</v>
          </cell>
          <cell r="C171" t="str">
            <v>114</v>
          </cell>
          <cell r="D171" t="str">
            <v>114001</v>
          </cell>
          <cell r="E171" t="str">
            <v>ساير حسابها و اسناد دريافتني</v>
          </cell>
          <cell r="F171" t="str">
            <v>علي الحساب حقوق</v>
          </cell>
          <cell r="G171" t="str">
            <v>300189</v>
          </cell>
          <cell r="H171" t="str">
            <v>داناي يوسف</v>
          </cell>
          <cell r="P171" t="str">
            <v>610</v>
          </cell>
        </row>
        <row r="172">
          <cell r="A172">
            <v>6100</v>
          </cell>
          <cell r="B172" t="str">
            <v>114001300194</v>
          </cell>
          <cell r="C172" t="str">
            <v>114</v>
          </cell>
          <cell r="D172" t="str">
            <v>114001</v>
          </cell>
          <cell r="E172" t="str">
            <v>ساير حسابها و اسناد دريافتني</v>
          </cell>
          <cell r="F172" t="str">
            <v>علي الحساب حقوق</v>
          </cell>
          <cell r="G172" t="str">
            <v>300194</v>
          </cell>
          <cell r="H172" t="str">
            <v>كارگر شهرام</v>
          </cell>
          <cell r="P172" t="str">
            <v>610</v>
          </cell>
        </row>
        <row r="173">
          <cell r="A173">
            <v>6100</v>
          </cell>
          <cell r="B173" t="str">
            <v>114001300199</v>
          </cell>
          <cell r="C173" t="str">
            <v>114</v>
          </cell>
          <cell r="D173" t="str">
            <v>114001</v>
          </cell>
          <cell r="E173" t="str">
            <v>ساير حسابها و اسناد دريافتني</v>
          </cell>
          <cell r="F173" t="str">
            <v>علي الحساب حقوق</v>
          </cell>
          <cell r="G173" t="str">
            <v>300199</v>
          </cell>
          <cell r="H173" t="str">
            <v>ناصح قراملكي مهدي</v>
          </cell>
          <cell r="P173" t="str">
            <v>610</v>
          </cell>
        </row>
        <row r="174">
          <cell r="A174">
            <v>6100</v>
          </cell>
          <cell r="B174" t="str">
            <v>114001300201</v>
          </cell>
          <cell r="C174" t="str">
            <v>114</v>
          </cell>
          <cell r="D174" t="str">
            <v>114001</v>
          </cell>
          <cell r="E174" t="str">
            <v>ساير حسابها و اسناد دريافتني</v>
          </cell>
          <cell r="F174" t="str">
            <v>علي الحساب حقوق</v>
          </cell>
          <cell r="G174" t="str">
            <v>300201</v>
          </cell>
          <cell r="H174" t="str">
            <v>حسين زاده فرد سجاد</v>
          </cell>
          <cell r="P174" t="str">
            <v>610</v>
          </cell>
        </row>
        <row r="175">
          <cell r="A175">
            <v>6100</v>
          </cell>
          <cell r="B175" t="str">
            <v>114001300205</v>
          </cell>
          <cell r="C175" t="str">
            <v>114</v>
          </cell>
          <cell r="D175" t="str">
            <v>114001</v>
          </cell>
          <cell r="E175" t="str">
            <v>ساير حسابها و اسناد دريافتني</v>
          </cell>
          <cell r="F175" t="str">
            <v>علي الحساب حقوق</v>
          </cell>
          <cell r="G175" t="str">
            <v>300205</v>
          </cell>
          <cell r="H175" t="str">
            <v>ميرفتاح زاده سيد يوسف</v>
          </cell>
          <cell r="P175" t="str">
            <v>610</v>
          </cell>
        </row>
        <row r="176">
          <cell r="A176">
            <v>6100</v>
          </cell>
          <cell r="B176" t="str">
            <v>114001300210</v>
          </cell>
          <cell r="C176" t="str">
            <v>114</v>
          </cell>
          <cell r="D176" t="str">
            <v>114001</v>
          </cell>
          <cell r="E176" t="str">
            <v>ساير حسابها و اسناد دريافتني</v>
          </cell>
          <cell r="F176" t="str">
            <v>علي الحساب حقوق</v>
          </cell>
          <cell r="G176" t="str">
            <v>300210</v>
          </cell>
          <cell r="H176" t="str">
            <v>احمدي نژاد مجيد</v>
          </cell>
          <cell r="P176" t="str">
            <v>610</v>
          </cell>
        </row>
        <row r="177">
          <cell r="A177">
            <v>6100</v>
          </cell>
          <cell r="B177" t="str">
            <v>114001300214</v>
          </cell>
          <cell r="C177" t="str">
            <v>114</v>
          </cell>
          <cell r="D177" t="str">
            <v>114001</v>
          </cell>
          <cell r="E177" t="str">
            <v>ساير حسابها و اسناد دريافتني</v>
          </cell>
          <cell r="F177" t="str">
            <v>علي الحساب حقوق</v>
          </cell>
          <cell r="G177" t="str">
            <v>300214</v>
          </cell>
          <cell r="H177" t="str">
            <v>صنعتي قراملكي عليرضا</v>
          </cell>
          <cell r="P177" t="str">
            <v>610</v>
          </cell>
        </row>
        <row r="178">
          <cell r="A178">
            <v>6100</v>
          </cell>
          <cell r="B178" t="str">
            <v>114001300215</v>
          </cell>
          <cell r="C178" t="str">
            <v>114</v>
          </cell>
          <cell r="D178" t="str">
            <v>114001</v>
          </cell>
          <cell r="E178" t="str">
            <v>ساير حسابها و اسناد دريافتني</v>
          </cell>
          <cell r="F178" t="str">
            <v>علي الحساب حقوق</v>
          </cell>
          <cell r="G178" t="str">
            <v>300215</v>
          </cell>
          <cell r="H178" t="str">
            <v>هژبر جواد</v>
          </cell>
          <cell r="P178" t="str">
            <v>610</v>
          </cell>
        </row>
        <row r="179">
          <cell r="A179">
            <v>6100</v>
          </cell>
          <cell r="B179" t="str">
            <v>114001300225</v>
          </cell>
          <cell r="C179" t="str">
            <v>114</v>
          </cell>
          <cell r="D179" t="str">
            <v>114001</v>
          </cell>
          <cell r="E179" t="str">
            <v>ساير حسابها و اسناد دريافتني</v>
          </cell>
          <cell r="F179" t="str">
            <v>علي الحساب حقوق</v>
          </cell>
          <cell r="G179" t="str">
            <v>300225</v>
          </cell>
          <cell r="H179" t="str">
            <v>نيك پور رسول</v>
          </cell>
          <cell r="P179" t="str">
            <v>610</v>
          </cell>
        </row>
        <row r="180">
          <cell r="A180">
            <v>6100</v>
          </cell>
          <cell r="B180" t="str">
            <v>114001300226</v>
          </cell>
          <cell r="C180" t="str">
            <v>114</v>
          </cell>
          <cell r="D180" t="str">
            <v>114001</v>
          </cell>
          <cell r="E180" t="str">
            <v>ساير حسابها و اسناد دريافتني</v>
          </cell>
          <cell r="F180" t="str">
            <v>علي الحساب حقوق</v>
          </cell>
          <cell r="G180" t="str">
            <v>300226</v>
          </cell>
          <cell r="H180" t="str">
            <v>طاهباز هادي</v>
          </cell>
          <cell r="P180" t="str">
            <v>610</v>
          </cell>
        </row>
        <row r="181">
          <cell r="A181">
            <v>6100</v>
          </cell>
          <cell r="B181" t="str">
            <v>114001300231</v>
          </cell>
          <cell r="C181" t="str">
            <v>114</v>
          </cell>
          <cell r="D181" t="str">
            <v>114001</v>
          </cell>
          <cell r="E181" t="str">
            <v>ساير حسابها و اسناد دريافتني</v>
          </cell>
          <cell r="F181" t="str">
            <v>علي الحساب حقوق</v>
          </cell>
          <cell r="G181" t="str">
            <v>300231</v>
          </cell>
          <cell r="H181" t="str">
            <v>تمدن خشكناب رضا</v>
          </cell>
          <cell r="P181" t="str">
            <v>610</v>
          </cell>
        </row>
        <row r="182">
          <cell r="A182">
            <v>6100</v>
          </cell>
          <cell r="B182" t="str">
            <v>114001300239</v>
          </cell>
          <cell r="C182" t="str">
            <v>114</v>
          </cell>
          <cell r="D182" t="str">
            <v>114001</v>
          </cell>
          <cell r="E182" t="str">
            <v>ساير حسابها و اسناد دريافتني</v>
          </cell>
          <cell r="F182" t="str">
            <v>علي الحساب حقوق</v>
          </cell>
          <cell r="G182" t="str">
            <v>300239</v>
          </cell>
          <cell r="H182" t="str">
            <v>بهرامي قراملكي محمدعلي</v>
          </cell>
          <cell r="P182" t="str">
            <v>610</v>
          </cell>
        </row>
        <row r="183">
          <cell r="A183">
            <v>6100</v>
          </cell>
          <cell r="B183" t="str">
            <v>114001300249</v>
          </cell>
          <cell r="C183" t="str">
            <v>114</v>
          </cell>
          <cell r="D183" t="str">
            <v>114001</v>
          </cell>
          <cell r="E183" t="str">
            <v>ساير حسابها و اسناد دريافتني</v>
          </cell>
          <cell r="F183" t="str">
            <v>علي الحساب حقوق</v>
          </cell>
          <cell r="G183" t="str">
            <v>300249</v>
          </cell>
          <cell r="H183" t="str">
            <v>آقاداداش كرامتي داود</v>
          </cell>
          <cell r="P183" t="str">
            <v>610</v>
          </cell>
        </row>
        <row r="184">
          <cell r="A184">
            <v>6100</v>
          </cell>
          <cell r="B184" t="str">
            <v>114001300307</v>
          </cell>
          <cell r="C184" t="str">
            <v>114</v>
          </cell>
          <cell r="D184" t="str">
            <v>114001</v>
          </cell>
          <cell r="E184" t="str">
            <v>ساير حسابها و اسناد دريافتني</v>
          </cell>
          <cell r="F184" t="str">
            <v>علي الحساب حقوق</v>
          </cell>
          <cell r="G184" t="str">
            <v>300307</v>
          </cell>
          <cell r="H184" t="str">
            <v>سعيدي قراملكي حسين</v>
          </cell>
          <cell r="P184" t="str">
            <v>610</v>
          </cell>
        </row>
        <row r="185">
          <cell r="A185">
            <v>6100</v>
          </cell>
          <cell r="B185" t="str">
            <v>114001300211</v>
          </cell>
          <cell r="C185" t="str">
            <v>114</v>
          </cell>
          <cell r="D185" t="str">
            <v>114001</v>
          </cell>
          <cell r="E185" t="str">
            <v>ساير حسابها و اسناد دريافتني</v>
          </cell>
          <cell r="F185" t="str">
            <v>علي الحساب حقوق</v>
          </cell>
          <cell r="G185" t="str">
            <v>300211</v>
          </cell>
          <cell r="H185" t="str">
            <v>جعفرنژاد عليرضا</v>
          </cell>
          <cell r="P185" t="str">
            <v>610</v>
          </cell>
        </row>
        <row r="186">
          <cell r="A186">
            <v>6100</v>
          </cell>
          <cell r="B186" t="str">
            <v>114001300219</v>
          </cell>
          <cell r="C186" t="str">
            <v>114</v>
          </cell>
          <cell r="D186" t="str">
            <v>114001</v>
          </cell>
          <cell r="E186" t="str">
            <v>ساير حسابها و اسناد دريافتني</v>
          </cell>
          <cell r="F186" t="str">
            <v>علي الحساب حقوق</v>
          </cell>
          <cell r="G186" t="str">
            <v>300219</v>
          </cell>
          <cell r="H186" t="str">
            <v>سلماني كريم</v>
          </cell>
          <cell r="P186" t="str">
            <v>610</v>
          </cell>
        </row>
        <row r="187">
          <cell r="A187">
            <v>6100</v>
          </cell>
          <cell r="B187" t="str">
            <v>114001300222</v>
          </cell>
          <cell r="C187" t="str">
            <v>114</v>
          </cell>
          <cell r="D187" t="str">
            <v>114001</v>
          </cell>
          <cell r="E187" t="str">
            <v>ساير حسابها و اسناد دريافتني</v>
          </cell>
          <cell r="F187" t="str">
            <v>علي الحساب حقوق</v>
          </cell>
          <cell r="G187" t="str">
            <v>300222</v>
          </cell>
          <cell r="H187" t="str">
            <v>شكري احمد</v>
          </cell>
          <cell r="P187" t="str">
            <v>610</v>
          </cell>
        </row>
        <row r="188">
          <cell r="A188">
            <v>6100</v>
          </cell>
          <cell r="B188" t="str">
            <v>114001300245</v>
          </cell>
          <cell r="C188" t="str">
            <v>114</v>
          </cell>
          <cell r="D188" t="str">
            <v>114001</v>
          </cell>
          <cell r="E188" t="str">
            <v>ساير حسابها و اسناد دريافتني</v>
          </cell>
          <cell r="F188" t="str">
            <v>علي الحساب حقوق</v>
          </cell>
          <cell r="G188" t="str">
            <v>300245</v>
          </cell>
          <cell r="H188" t="str">
            <v>غفاري افشرد كريم</v>
          </cell>
          <cell r="P188" t="str">
            <v>610</v>
          </cell>
        </row>
        <row r="189">
          <cell r="A189">
            <v>6100</v>
          </cell>
          <cell r="B189" t="str">
            <v>114001300261</v>
          </cell>
          <cell r="C189" t="str">
            <v>114</v>
          </cell>
          <cell r="D189" t="str">
            <v>114001</v>
          </cell>
          <cell r="E189" t="str">
            <v>ساير حسابها و اسناد دريافتني</v>
          </cell>
          <cell r="F189" t="str">
            <v>علي الحساب حقوق</v>
          </cell>
          <cell r="G189" t="str">
            <v>300261</v>
          </cell>
          <cell r="H189" t="str">
            <v>دليري اقدم وحيد</v>
          </cell>
          <cell r="P189" t="str">
            <v>610</v>
          </cell>
        </row>
        <row r="190">
          <cell r="A190">
            <v>6100</v>
          </cell>
          <cell r="B190" t="str">
            <v>114001300277</v>
          </cell>
          <cell r="C190" t="str">
            <v>114</v>
          </cell>
          <cell r="D190" t="str">
            <v>114001</v>
          </cell>
          <cell r="E190" t="str">
            <v>ساير حسابها و اسناد دريافتني</v>
          </cell>
          <cell r="F190" t="str">
            <v>علي الحساب حقوق</v>
          </cell>
          <cell r="G190" t="str">
            <v>300277</v>
          </cell>
          <cell r="H190" t="str">
            <v>پورزالي بالوجه احمد</v>
          </cell>
          <cell r="P190" t="str">
            <v>610</v>
          </cell>
        </row>
        <row r="191">
          <cell r="A191">
            <v>6100</v>
          </cell>
          <cell r="B191" t="str">
            <v>114001300298</v>
          </cell>
          <cell r="C191" t="str">
            <v>114</v>
          </cell>
          <cell r="D191" t="str">
            <v>114001</v>
          </cell>
          <cell r="E191" t="str">
            <v>ساير حسابها و اسناد دريافتني</v>
          </cell>
          <cell r="F191" t="str">
            <v>علي الحساب حقوق</v>
          </cell>
          <cell r="G191" t="str">
            <v>300298</v>
          </cell>
          <cell r="H191" t="str">
            <v>جبرئيلي اميد</v>
          </cell>
          <cell r="P191" t="str">
            <v>610</v>
          </cell>
        </row>
        <row r="192">
          <cell r="A192">
            <v>6100</v>
          </cell>
          <cell r="B192" t="str">
            <v>114001300313</v>
          </cell>
          <cell r="C192" t="str">
            <v>114</v>
          </cell>
          <cell r="D192" t="str">
            <v>114001</v>
          </cell>
          <cell r="E192" t="str">
            <v>ساير حسابها و اسناد دريافتني</v>
          </cell>
          <cell r="F192" t="str">
            <v>علي الحساب حقوق</v>
          </cell>
          <cell r="G192" t="str">
            <v>300313</v>
          </cell>
          <cell r="H192" t="str">
            <v>ايران زاد محمدهادي</v>
          </cell>
          <cell r="P192" t="str">
            <v>610</v>
          </cell>
        </row>
        <row r="193">
          <cell r="A193">
            <v>6100</v>
          </cell>
          <cell r="B193" t="str">
            <v>114001300223</v>
          </cell>
          <cell r="C193" t="str">
            <v>114</v>
          </cell>
          <cell r="D193" t="str">
            <v>114001</v>
          </cell>
          <cell r="E193" t="str">
            <v>ساير حسابها و اسناد دريافتني</v>
          </cell>
          <cell r="F193" t="str">
            <v>علي الحساب حقوق</v>
          </cell>
          <cell r="G193" t="str">
            <v>300223</v>
          </cell>
          <cell r="H193" t="str">
            <v>حسيني ميرصمد</v>
          </cell>
          <cell r="P193" t="str">
            <v>610</v>
          </cell>
        </row>
        <row r="194">
          <cell r="A194">
            <v>6100</v>
          </cell>
          <cell r="B194" t="str">
            <v>114001300224</v>
          </cell>
          <cell r="C194" t="str">
            <v>114</v>
          </cell>
          <cell r="D194" t="str">
            <v>114001</v>
          </cell>
          <cell r="E194" t="str">
            <v>ساير حسابها و اسناد دريافتني</v>
          </cell>
          <cell r="F194" t="str">
            <v>علي الحساب حقوق</v>
          </cell>
          <cell r="G194" t="str">
            <v>300224</v>
          </cell>
          <cell r="H194" t="str">
            <v>زنده شعر بهمن</v>
          </cell>
          <cell r="P194" t="str">
            <v>610</v>
          </cell>
        </row>
        <row r="195">
          <cell r="A195">
            <v>6100</v>
          </cell>
          <cell r="B195" t="str">
            <v>114001300242</v>
          </cell>
          <cell r="C195" t="str">
            <v>114</v>
          </cell>
          <cell r="D195" t="str">
            <v>114001</v>
          </cell>
          <cell r="E195" t="str">
            <v>ساير حسابها و اسناد دريافتني</v>
          </cell>
          <cell r="F195" t="str">
            <v>علي الحساب حقوق</v>
          </cell>
          <cell r="G195" t="str">
            <v>300242</v>
          </cell>
          <cell r="H195" t="str">
            <v>زبردست قراملكي حسن</v>
          </cell>
          <cell r="P195" t="str">
            <v>610</v>
          </cell>
        </row>
        <row r="196">
          <cell r="A196">
            <v>6100</v>
          </cell>
          <cell r="B196" t="str">
            <v>114001300247</v>
          </cell>
          <cell r="C196" t="str">
            <v>114</v>
          </cell>
          <cell r="D196" t="str">
            <v>114001</v>
          </cell>
          <cell r="E196" t="str">
            <v>ساير حسابها و اسناد دريافتني</v>
          </cell>
          <cell r="F196" t="str">
            <v>علي الحساب حقوق</v>
          </cell>
          <cell r="G196" t="str">
            <v>300247</v>
          </cell>
          <cell r="H196" t="str">
            <v>حسن زاده علي بيك كندي مطلب</v>
          </cell>
          <cell r="P196" t="str">
            <v>610</v>
          </cell>
        </row>
        <row r="197">
          <cell r="A197">
            <v>6100</v>
          </cell>
          <cell r="B197" t="str">
            <v>114001300260</v>
          </cell>
          <cell r="C197" t="str">
            <v>114</v>
          </cell>
          <cell r="D197" t="str">
            <v>114001</v>
          </cell>
          <cell r="E197" t="str">
            <v>ساير حسابها و اسناد دريافتني</v>
          </cell>
          <cell r="F197" t="str">
            <v>علي الحساب حقوق</v>
          </cell>
          <cell r="G197" t="str">
            <v>300260</v>
          </cell>
          <cell r="H197" t="str">
            <v>منزوي صوفياني مسعود</v>
          </cell>
          <cell r="P197" t="str">
            <v>610</v>
          </cell>
        </row>
        <row r="198">
          <cell r="A198">
            <v>6100</v>
          </cell>
          <cell r="B198" t="str">
            <v>114001300288</v>
          </cell>
          <cell r="C198" t="str">
            <v>114</v>
          </cell>
          <cell r="D198" t="str">
            <v>114001</v>
          </cell>
          <cell r="E198" t="str">
            <v>ساير حسابها و اسناد دريافتني</v>
          </cell>
          <cell r="F198" t="str">
            <v>علي الحساب حقوق</v>
          </cell>
          <cell r="G198" t="str">
            <v>300288</v>
          </cell>
          <cell r="H198" t="str">
            <v>حاتملو محمد</v>
          </cell>
          <cell r="P198" t="str">
            <v>610</v>
          </cell>
        </row>
        <row r="199">
          <cell r="A199">
            <v>6100</v>
          </cell>
          <cell r="B199" t="str">
            <v>114001300017</v>
          </cell>
          <cell r="C199" t="str">
            <v>114</v>
          </cell>
          <cell r="D199" t="str">
            <v>114001</v>
          </cell>
          <cell r="E199" t="str">
            <v>ساير حسابها و اسناد دريافتني</v>
          </cell>
          <cell r="F199" t="str">
            <v>علي الحساب حقوق</v>
          </cell>
          <cell r="G199" t="str">
            <v>300017</v>
          </cell>
          <cell r="H199" t="str">
            <v>خوش اخلاق جانبهان ناصر</v>
          </cell>
          <cell r="P199" t="str">
            <v>610</v>
          </cell>
        </row>
        <row r="200">
          <cell r="A200">
            <v>6100</v>
          </cell>
          <cell r="B200" t="str">
            <v>114001300099</v>
          </cell>
          <cell r="C200" t="str">
            <v>114</v>
          </cell>
          <cell r="D200" t="str">
            <v>114001</v>
          </cell>
          <cell r="E200" t="str">
            <v>ساير حسابها و اسناد دريافتني</v>
          </cell>
          <cell r="F200" t="str">
            <v>علي الحساب حقوق</v>
          </cell>
          <cell r="G200" t="str">
            <v>300099</v>
          </cell>
          <cell r="H200" t="str">
            <v>مددي زكلوجه مهرداد</v>
          </cell>
          <cell r="P200" t="str">
            <v>610</v>
          </cell>
        </row>
        <row r="201">
          <cell r="A201">
            <v>6100</v>
          </cell>
          <cell r="B201" t="str">
            <v>114001300230</v>
          </cell>
          <cell r="C201" t="str">
            <v>114</v>
          </cell>
          <cell r="D201" t="str">
            <v>114001</v>
          </cell>
          <cell r="E201" t="str">
            <v>ساير حسابها و اسناد دريافتني</v>
          </cell>
          <cell r="F201" t="str">
            <v>علي الحساب حقوق</v>
          </cell>
          <cell r="G201" t="str">
            <v>300230</v>
          </cell>
          <cell r="H201" t="str">
            <v>ابراهيمي حامد صمد</v>
          </cell>
          <cell r="P201" t="str">
            <v>610</v>
          </cell>
        </row>
        <row r="202">
          <cell r="A202">
            <v>6100</v>
          </cell>
          <cell r="B202" t="str">
            <v>114001300238</v>
          </cell>
          <cell r="C202" t="str">
            <v>114</v>
          </cell>
          <cell r="D202" t="str">
            <v>114001</v>
          </cell>
          <cell r="E202" t="str">
            <v>ساير حسابها و اسناد دريافتني</v>
          </cell>
          <cell r="F202" t="str">
            <v>علي الحساب حقوق</v>
          </cell>
          <cell r="G202" t="str">
            <v>300238</v>
          </cell>
          <cell r="H202" t="str">
            <v>شكوهي لله لو علي</v>
          </cell>
          <cell r="P202" t="str">
            <v>610</v>
          </cell>
        </row>
        <row r="203">
          <cell r="A203">
            <v>6100</v>
          </cell>
          <cell r="B203" t="str">
            <v>114001300251</v>
          </cell>
          <cell r="C203" t="str">
            <v>114</v>
          </cell>
          <cell r="D203" t="str">
            <v>114001</v>
          </cell>
          <cell r="E203" t="str">
            <v>ساير حسابها و اسناد دريافتني</v>
          </cell>
          <cell r="F203" t="str">
            <v>علي الحساب حقوق</v>
          </cell>
          <cell r="G203" t="str">
            <v>300251</v>
          </cell>
          <cell r="H203" t="str">
            <v>تبرخي تبريزي فرهاد</v>
          </cell>
          <cell r="P203" t="str">
            <v>610</v>
          </cell>
        </row>
        <row r="204">
          <cell r="A204">
            <v>6100</v>
          </cell>
          <cell r="B204" t="str">
            <v>114001300252</v>
          </cell>
          <cell r="C204" t="str">
            <v>114</v>
          </cell>
          <cell r="D204" t="str">
            <v>114001</v>
          </cell>
          <cell r="E204" t="str">
            <v>ساير حسابها و اسناد دريافتني</v>
          </cell>
          <cell r="F204" t="str">
            <v>علي الحساب حقوق</v>
          </cell>
          <cell r="G204" t="str">
            <v>300252</v>
          </cell>
          <cell r="H204" t="str">
            <v>رنجبران عين الدين محمدرضا</v>
          </cell>
          <cell r="P204" t="str">
            <v>610</v>
          </cell>
        </row>
        <row r="205">
          <cell r="A205">
            <v>6100</v>
          </cell>
          <cell r="B205" t="str">
            <v>114001300283</v>
          </cell>
          <cell r="C205" t="str">
            <v>114</v>
          </cell>
          <cell r="D205" t="str">
            <v>114001</v>
          </cell>
          <cell r="E205" t="str">
            <v>ساير حسابها و اسناد دريافتني</v>
          </cell>
          <cell r="F205" t="str">
            <v>علي الحساب حقوق</v>
          </cell>
          <cell r="G205" t="str">
            <v>300283</v>
          </cell>
          <cell r="H205" t="str">
            <v>نكوئي عيسي</v>
          </cell>
          <cell r="P205" t="str">
            <v>610</v>
          </cell>
        </row>
        <row r="206">
          <cell r="A206">
            <v>6100</v>
          </cell>
          <cell r="B206" t="str">
            <v>114001300304</v>
          </cell>
          <cell r="C206" t="str">
            <v>114</v>
          </cell>
          <cell r="D206" t="str">
            <v>114001</v>
          </cell>
          <cell r="E206" t="str">
            <v>ساير حسابها و اسناد دريافتني</v>
          </cell>
          <cell r="F206" t="str">
            <v>علي الحساب حقوق</v>
          </cell>
          <cell r="G206" t="str">
            <v>300304</v>
          </cell>
          <cell r="H206" t="str">
            <v>محمد نژاد سعيد</v>
          </cell>
          <cell r="P206" t="str">
            <v>610</v>
          </cell>
        </row>
        <row r="207">
          <cell r="A207">
            <v>6100</v>
          </cell>
          <cell r="B207" t="str">
            <v>114001300266</v>
          </cell>
          <cell r="C207" t="str">
            <v>114</v>
          </cell>
          <cell r="D207" t="str">
            <v>114001</v>
          </cell>
          <cell r="E207" t="str">
            <v>ساير حسابها و اسناد دريافتني</v>
          </cell>
          <cell r="F207" t="str">
            <v>علي الحساب حقوق</v>
          </cell>
          <cell r="G207" t="str">
            <v>300266</v>
          </cell>
          <cell r="H207" t="str">
            <v>عطايان حسن</v>
          </cell>
          <cell r="P207" t="str">
            <v>610</v>
          </cell>
        </row>
        <row r="208">
          <cell r="A208">
            <v>6100</v>
          </cell>
          <cell r="B208" t="str">
            <v>114001300270</v>
          </cell>
          <cell r="C208" t="str">
            <v>114</v>
          </cell>
          <cell r="D208" t="str">
            <v>114001</v>
          </cell>
          <cell r="E208" t="str">
            <v>ساير حسابها و اسناد دريافتني</v>
          </cell>
          <cell r="F208" t="str">
            <v>علي الحساب حقوق</v>
          </cell>
          <cell r="G208" t="str">
            <v>300270</v>
          </cell>
          <cell r="H208" t="str">
            <v>حسين پور شفقي جليل</v>
          </cell>
          <cell r="P208" t="str">
            <v>610</v>
          </cell>
        </row>
        <row r="209">
          <cell r="A209">
            <v>6100</v>
          </cell>
          <cell r="B209" t="str">
            <v>114001300279</v>
          </cell>
          <cell r="C209" t="str">
            <v>114</v>
          </cell>
          <cell r="D209" t="str">
            <v>114001</v>
          </cell>
          <cell r="E209" t="str">
            <v>ساير حسابها و اسناد دريافتني</v>
          </cell>
          <cell r="F209" t="str">
            <v>علي الحساب حقوق</v>
          </cell>
          <cell r="G209" t="str">
            <v>300279</v>
          </cell>
          <cell r="H209" t="str">
            <v>عابد زاده اندريان محب علي</v>
          </cell>
          <cell r="P209" t="str">
            <v>610</v>
          </cell>
        </row>
        <row r="210">
          <cell r="A210">
            <v>6100</v>
          </cell>
          <cell r="B210" t="str">
            <v>114001300280</v>
          </cell>
          <cell r="C210" t="str">
            <v>114</v>
          </cell>
          <cell r="D210" t="str">
            <v>114001</v>
          </cell>
          <cell r="E210" t="str">
            <v>ساير حسابها و اسناد دريافتني</v>
          </cell>
          <cell r="F210" t="str">
            <v>علي الحساب حقوق</v>
          </cell>
          <cell r="G210" t="str">
            <v>300280</v>
          </cell>
          <cell r="H210" t="str">
            <v>طهماسبيان سجاد</v>
          </cell>
          <cell r="P210" t="str">
            <v>610</v>
          </cell>
        </row>
        <row r="211">
          <cell r="A211">
            <v>6100</v>
          </cell>
          <cell r="B211" t="str">
            <v>114001300290</v>
          </cell>
          <cell r="C211" t="str">
            <v>114</v>
          </cell>
          <cell r="D211" t="str">
            <v>114001</v>
          </cell>
          <cell r="E211" t="str">
            <v>ساير حسابها و اسناد دريافتني</v>
          </cell>
          <cell r="F211" t="str">
            <v>علي الحساب حقوق</v>
          </cell>
          <cell r="G211" t="str">
            <v>300290</v>
          </cell>
          <cell r="H211" t="str">
            <v>نيك قدم ديزناب داود</v>
          </cell>
          <cell r="P211" t="str">
            <v>610</v>
          </cell>
        </row>
        <row r="212">
          <cell r="A212">
            <v>6100</v>
          </cell>
          <cell r="B212" t="str">
            <v>114001300309</v>
          </cell>
          <cell r="C212" t="str">
            <v>114</v>
          </cell>
          <cell r="D212" t="str">
            <v>114001</v>
          </cell>
          <cell r="E212" t="str">
            <v>ساير حسابها و اسناد دريافتني</v>
          </cell>
          <cell r="F212" t="str">
            <v>علي الحساب حقوق</v>
          </cell>
          <cell r="G212" t="str">
            <v>300309</v>
          </cell>
          <cell r="H212" t="str">
            <v>قزل سوفلو محمد</v>
          </cell>
          <cell r="P212" t="str">
            <v>610</v>
          </cell>
        </row>
        <row r="213">
          <cell r="A213">
            <v>6100</v>
          </cell>
          <cell r="B213" t="str">
            <v>114001300033</v>
          </cell>
          <cell r="C213" t="str">
            <v>114</v>
          </cell>
          <cell r="D213" t="str">
            <v>114001</v>
          </cell>
          <cell r="E213" t="str">
            <v>ساير حسابها و اسناد دريافتني</v>
          </cell>
          <cell r="F213" t="str">
            <v>علي الحساب حقوق</v>
          </cell>
          <cell r="G213" t="str">
            <v>300033</v>
          </cell>
          <cell r="H213" t="str">
            <v>احمد زاده حمامي رضا</v>
          </cell>
          <cell r="P213" t="str">
            <v>610</v>
          </cell>
        </row>
        <row r="214">
          <cell r="A214">
            <v>6100</v>
          </cell>
          <cell r="B214" t="str">
            <v>114001300100</v>
          </cell>
          <cell r="C214" t="str">
            <v>114</v>
          </cell>
          <cell r="D214" t="str">
            <v>114001</v>
          </cell>
          <cell r="E214" t="str">
            <v>ساير حسابها و اسناد دريافتني</v>
          </cell>
          <cell r="F214" t="str">
            <v>علي الحساب حقوق</v>
          </cell>
          <cell r="G214" t="str">
            <v>300100</v>
          </cell>
          <cell r="H214" t="str">
            <v>محمدي ينكجه ناصر</v>
          </cell>
          <cell r="P214" t="str">
            <v>610</v>
          </cell>
        </row>
        <row r="215">
          <cell r="A215">
            <v>6100</v>
          </cell>
          <cell r="B215" t="str">
            <v>114001300256</v>
          </cell>
          <cell r="C215" t="str">
            <v>114</v>
          </cell>
          <cell r="D215" t="str">
            <v>114001</v>
          </cell>
          <cell r="E215" t="str">
            <v>ساير حسابها و اسناد دريافتني</v>
          </cell>
          <cell r="F215" t="str">
            <v>علي الحساب حقوق</v>
          </cell>
          <cell r="G215" t="str">
            <v>300256</v>
          </cell>
          <cell r="H215" t="str">
            <v>نادري بركجه پرويز</v>
          </cell>
          <cell r="P215" t="str">
            <v>610</v>
          </cell>
        </row>
        <row r="216">
          <cell r="A216">
            <v>6100</v>
          </cell>
          <cell r="B216" t="str">
            <v>114001300262</v>
          </cell>
          <cell r="C216" t="str">
            <v>114</v>
          </cell>
          <cell r="D216" t="str">
            <v>114001</v>
          </cell>
          <cell r="E216" t="str">
            <v>ساير حسابها و اسناد دريافتني</v>
          </cell>
          <cell r="F216" t="str">
            <v>علي الحساب حقوق</v>
          </cell>
          <cell r="G216" t="str">
            <v>300262</v>
          </cell>
          <cell r="H216" t="str">
            <v>عزت پور نقاره كوب آيدين</v>
          </cell>
          <cell r="P216" t="str">
            <v>610</v>
          </cell>
        </row>
        <row r="217">
          <cell r="A217">
            <v>6100</v>
          </cell>
          <cell r="B217" t="str">
            <v>114001300271</v>
          </cell>
          <cell r="C217" t="str">
            <v>114</v>
          </cell>
          <cell r="D217" t="str">
            <v>114001</v>
          </cell>
          <cell r="E217" t="str">
            <v>ساير حسابها و اسناد دريافتني</v>
          </cell>
          <cell r="F217" t="str">
            <v>علي الحساب حقوق</v>
          </cell>
          <cell r="G217" t="str">
            <v>300271</v>
          </cell>
          <cell r="H217" t="str">
            <v>واحدي باويل مهدي</v>
          </cell>
          <cell r="P217" t="str">
            <v>610</v>
          </cell>
        </row>
        <row r="218">
          <cell r="A218">
            <v>6100</v>
          </cell>
          <cell r="B218" t="str">
            <v>114001300272</v>
          </cell>
          <cell r="C218" t="str">
            <v>114</v>
          </cell>
          <cell r="D218" t="str">
            <v>114001</v>
          </cell>
          <cell r="E218" t="str">
            <v>ساير حسابها و اسناد دريافتني</v>
          </cell>
          <cell r="F218" t="str">
            <v>علي الحساب حقوق</v>
          </cell>
          <cell r="G218" t="str">
            <v>300272</v>
          </cell>
          <cell r="H218" t="str">
            <v>حاجيلاري محمدتقي</v>
          </cell>
          <cell r="P218" t="str">
            <v>610</v>
          </cell>
        </row>
        <row r="219">
          <cell r="A219">
            <v>6100</v>
          </cell>
          <cell r="B219" t="str">
            <v>114001300275</v>
          </cell>
          <cell r="C219" t="str">
            <v>114</v>
          </cell>
          <cell r="D219" t="str">
            <v>114001</v>
          </cell>
          <cell r="E219" t="str">
            <v>ساير حسابها و اسناد دريافتني</v>
          </cell>
          <cell r="F219" t="str">
            <v>علي الحساب حقوق</v>
          </cell>
          <cell r="G219" t="str">
            <v>300275</v>
          </cell>
          <cell r="H219" t="str">
            <v>بخشي باقر</v>
          </cell>
          <cell r="P219" t="str">
            <v>610</v>
          </cell>
        </row>
        <row r="220">
          <cell r="A220">
            <v>6100</v>
          </cell>
          <cell r="B220" t="str">
            <v>114001300276</v>
          </cell>
          <cell r="C220" t="str">
            <v>114</v>
          </cell>
          <cell r="D220" t="str">
            <v>114001</v>
          </cell>
          <cell r="E220" t="str">
            <v>ساير حسابها و اسناد دريافتني</v>
          </cell>
          <cell r="F220" t="str">
            <v>علي الحساب حقوق</v>
          </cell>
          <cell r="G220" t="str">
            <v>300276</v>
          </cell>
          <cell r="H220" t="str">
            <v>ملوكي مهرشاد</v>
          </cell>
          <cell r="P220" t="str">
            <v>610</v>
          </cell>
        </row>
        <row r="221">
          <cell r="A221">
            <v>6100</v>
          </cell>
          <cell r="B221" t="str">
            <v>114001300278</v>
          </cell>
          <cell r="C221" t="str">
            <v>114</v>
          </cell>
          <cell r="D221" t="str">
            <v>114001</v>
          </cell>
          <cell r="E221" t="str">
            <v>ساير حسابها و اسناد دريافتني</v>
          </cell>
          <cell r="F221" t="str">
            <v>علي الحساب حقوق</v>
          </cell>
          <cell r="G221" t="str">
            <v>300278</v>
          </cell>
          <cell r="H221" t="str">
            <v>مكرمي مهدي</v>
          </cell>
          <cell r="P221" t="str">
            <v>610</v>
          </cell>
        </row>
        <row r="222">
          <cell r="A222">
            <v>6100</v>
          </cell>
          <cell r="B222" t="str">
            <v>114001300281</v>
          </cell>
          <cell r="C222" t="str">
            <v>114</v>
          </cell>
          <cell r="D222" t="str">
            <v>114001</v>
          </cell>
          <cell r="E222" t="str">
            <v>ساير حسابها و اسناد دريافتني</v>
          </cell>
          <cell r="F222" t="str">
            <v>علي الحساب حقوق</v>
          </cell>
          <cell r="G222" t="str">
            <v>300281</v>
          </cell>
          <cell r="H222" t="str">
            <v>بني اسد احمد</v>
          </cell>
          <cell r="P222" t="str">
            <v>610</v>
          </cell>
        </row>
        <row r="223">
          <cell r="A223">
            <v>6100</v>
          </cell>
          <cell r="B223" t="str">
            <v>114001300284</v>
          </cell>
          <cell r="C223" t="str">
            <v>114</v>
          </cell>
          <cell r="D223" t="str">
            <v>114001</v>
          </cell>
          <cell r="E223" t="str">
            <v>ساير حسابها و اسناد دريافتني</v>
          </cell>
          <cell r="F223" t="str">
            <v>علي الحساب حقوق</v>
          </cell>
          <cell r="G223" t="str">
            <v>300284</v>
          </cell>
          <cell r="H223" t="str">
            <v>عتيقي علي</v>
          </cell>
          <cell r="P223" t="str">
            <v>610</v>
          </cell>
        </row>
        <row r="224">
          <cell r="A224">
            <v>6100</v>
          </cell>
          <cell r="B224" t="str">
            <v>114001300308</v>
          </cell>
          <cell r="C224" t="str">
            <v>114</v>
          </cell>
          <cell r="D224" t="str">
            <v>114001</v>
          </cell>
          <cell r="E224" t="str">
            <v>ساير حسابها و اسناد دريافتني</v>
          </cell>
          <cell r="F224" t="str">
            <v>علي الحساب حقوق</v>
          </cell>
          <cell r="G224" t="str">
            <v>300308</v>
          </cell>
          <cell r="H224" t="str">
            <v>شاه قاسمي مهرداد</v>
          </cell>
          <cell r="P224" t="str">
            <v>610</v>
          </cell>
        </row>
        <row r="225">
          <cell r="A225">
            <v>6100</v>
          </cell>
          <cell r="B225" t="str">
            <v>114001300315</v>
          </cell>
          <cell r="C225" t="str">
            <v>114</v>
          </cell>
          <cell r="D225" t="str">
            <v>114001</v>
          </cell>
          <cell r="E225" t="str">
            <v>ساير حسابها و اسناد دريافتني</v>
          </cell>
          <cell r="F225" t="str">
            <v>علي الحساب حقوق</v>
          </cell>
          <cell r="G225" t="str">
            <v>300315</v>
          </cell>
          <cell r="H225" t="str">
            <v>زينالي علي</v>
          </cell>
          <cell r="P225" t="str">
            <v>610</v>
          </cell>
        </row>
        <row r="226">
          <cell r="A226">
            <v>6100</v>
          </cell>
          <cell r="B226" t="str">
            <v>114001300264</v>
          </cell>
          <cell r="C226" t="str">
            <v>114</v>
          </cell>
          <cell r="D226" t="str">
            <v>114001</v>
          </cell>
          <cell r="E226" t="str">
            <v>ساير حسابها و اسناد دريافتني</v>
          </cell>
          <cell r="F226" t="str">
            <v>علي الحساب حقوق</v>
          </cell>
          <cell r="G226" t="str">
            <v>300264</v>
          </cell>
          <cell r="H226" t="str">
            <v>جليل پور صابرجوي حسين</v>
          </cell>
          <cell r="P226" t="str">
            <v>610</v>
          </cell>
        </row>
        <row r="227">
          <cell r="A227">
            <v>6100</v>
          </cell>
          <cell r="B227" t="str">
            <v>114001300101</v>
          </cell>
          <cell r="C227" t="str">
            <v>114</v>
          </cell>
          <cell r="D227" t="str">
            <v>114001</v>
          </cell>
          <cell r="E227" t="str">
            <v>ساير حسابها و اسناد دريافتني</v>
          </cell>
          <cell r="F227" t="str">
            <v>علي الحساب حقوق</v>
          </cell>
          <cell r="G227" t="str">
            <v>300101</v>
          </cell>
          <cell r="H227" t="str">
            <v>شكري جليل</v>
          </cell>
          <cell r="P227" t="str">
            <v>610</v>
          </cell>
        </row>
        <row r="228">
          <cell r="A228">
            <v>6100</v>
          </cell>
          <cell r="B228" t="str">
            <v>114001300102</v>
          </cell>
          <cell r="C228" t="str">
            <v>114</v>
          </cell>
          <cell r="D228" t="str">
            <v>114001</v>
          </cell>
          <cell r="E228" t="str">
            <v>ساير حسابها و اسناد دريافتني</v>
          </cell>
          <cell r="F228" t="str">
            <v>علي الحساب حقوق</v>
          </cell>
          <cell r="G228" t="str">
            <v>300102</v>
          </cell>
          <cell r="H228" t="str">
            <v>صفري آذر جعفر</v>
          </cell>
          <cell r="P228" t="str">
            <v>610</v>
          </cell>
        </row>
        <row r="229">
          <cell r="A229">
            <v>6100</v>
          </cell>
          <cell r="B229" t="str">
            <v>114002300263</v>
          </cell>
          <cell r="C229" t="str">
            <v>114</v>
          </cell>
          <cell r="D229" t="str">
            <v>114002</v>
          </cell>
          <cell r="E229" t="str">
            <v>ساير حسابها و اسناد دريافتني</v>
          </cell>
          <cell r="F229" t="str">
            <v>علي الحساب چند ماهه</v>
          </cell>
          <cell r="G229" t="str">
            <v>300263</v>
          </cell>
          <cell r="H229" t="str">
            <v>خدائي محمودي رضا</v>
          </cell>
          <cell r="P229" t="str">
            <v>610</v>
          </cell>
        </row>
        <row r="230">
          <cell r="A230">
            <v>6100</v>
          </cell>
          <cell r="B230" t="str">
            <v>114002300202</v>
          </cell>
          <cell r="C230" t="str">
            <v>114</v>
          </cell>
          <cell r="D230" t="str">
            <v>114002</v>
          </cell>
          <cell r="E230" t="str">
            <v>ساير حسابها و اسناد دريافتني</v>
          </cell>
          <cell r="F230" t="str">
            <v>علي الحساب چند ماهه</v>
          </cell>
          <cell r="G230" t="str">
            <v>300202</v>
          </cell>
          <cell r="H230" t="str">
            <v>لك جواد</v>
          </cell>
          <cell r="P230" t="str">
            <v>610</v>
          </cell>
        </row>
        <row r="231">
          <cell r="A231">
            <v>6100</v>
          </cell>
          <cell r="B231" t="str">
            <v>114002300113</v>
          </cell>
          <cell r="C231" t="str">
            <v>114</v>
          </cell>
          <cell r="D231" t="str">
            <v>114002</v>
          </cell>
          <cell r="E231" t="str">
            <v>ساير حسابها و اسناد دريافتني</v>
          </cell>
          <cell r="F231" t="str">
            <v>علي الحساب چند ماهه</v>
          </cell>
          <cell r="G231" t="str">
            <v>300113</v>
          </cell>
          <cell r="H231" t="str">
            <v>باغباني خضرلو منوچهر</v>
          </cell>
          <cell r="P231" t="str">
            <v>610</v>
          </cell>
        </row>
        <row r="232">
          <cell r="A232">
            <v>6100</v>
          </cell>
          <cell r="B232" t="str">
            <v>114002300085</v>
          </cell>
          <cell r="C232" t="str">
            <v>114</v>
          </cell>
          <cell r="D232" t="str">
            <v>114002</v>
          </cell>
          <cell r="E232" t="str">
            <v>ساير حسابها و اسناد دريافتني</v>
          </cell>
          <cell r="F232" t="str">
            <v>علي الحساب چند ماهه</v>
          </cell>
          <cell r="G232" t="str">
            <v>300085</v>
          </cell>
          <cell r="H232" t="str">
            <v>جبارپور يوسف</v>
          </cell>
          <cell r="P232" t="str">
            <v>610</v>
          </cell>
        </row>
        <row r="233">
          <cell r="A233">
            <v>6100</v>
          </cell>
          <cell r="B233" t="str">
            <v>114002300076</v>
          </cell>
          <cell r="C233" t="str">
            <v>114</v>
          </cell>
          <cell r="D233" t="str">
            <v>114002</v>
          </cell>
          <cell r="E233" t="str">
            <v>ساير حسابها و اسناد دريافتني</v>
          </cell>
          <cell r="F233" t="str">
            <v>علي الحساب چند ماهه</v>
          </cell>
          <cell r="G233" t="str">
            <v>300076</v>
          </cell>
          <cell r="H233" t="str">
            <v>همتي مسعود</v>
          </cell>
          <cell r="P233" t="str">
            <v>610</v>
          </cell>
        </row>
        <row r="234">
          <cell r="A234">
            <v>6100</v>
          </cell>
          <cell r="B234" t="str">
            <v>114002300094</v>
          </cell>
          <cell r="C234" t="str">
            <v>114</v>
          </cell>
          <cell r="D234" t="str">
            <v>114002</v>
          </cell>
          <cell r="E234" t="str">
            <v>ساير حسابها و اسناد دريافتني</v>
          </cell>
          <cell r="F234" t="str">
            <v>علي الحساب چند ماهه</v>
          </cell>
          <cell r="G234" t="str">
            <v>300094</v>
          </cell>
          <cell r="H234" t="str">
            <v>محمود شريعتي مهرداد</v>
          </cell>
          <cell r="P234" t="str">
            <v>610</v>
          </cell>
        </row>
        <row r="235">
          <cell r="A235">
            <v>6100</v>
          </cell>
          <cell r="B235" t="str">
            <v>114002300142</v>
          </cell>
          <cell r="C235" t="str">
            <v>114</v>
          </cell>
          <cell r="D235" t="str">
            <v>114002</v>
          </cell>
          <cell r="E235" t="str">
            <v>ساير حسابها و اسناد دريافتني</v>
          </cell>
          <cell r="F235" t="str">
            <v>علي الحساب چند ماهه</v>
          </cell>
          <cell r="G235" t="str">
            <v>300142</v>
          </cell>
          <cell r="H235" t="str">
            <v>فروتني قهرماني احمد</v>
          </cell>
          <cell r="P235" t="str">
            <v>610</v>
          </cell>
        </row>
        <row r="236">
          <cell r="A236">
            <v>6100</v>
          </cell>
          <cell r="B236" t="str">
            <v>114002300264</v>
          </cell>
          <cell r="C236" t="str">
            <v>114</v>
          </cell>
          <cell r="D236" t="str">
            <v>114002</v>
          </cell>
          <cell r="E236" t="str">
            <v>ساير حسابها و اسناد دريافتني</v>
          </cell>
          <cell r="F236" t="str">
            <v>علي الحساب چند ماهه</v>
          </cell>
          <cell r="G236" t="str">
            <v>300264</v>
          </cell>
          <cell r="H236" t="str">
            <v>جليل پور صابرجوي حسين</v>
          </cell>
          <cell r="P236" t="str">
            <v>610</v>
          </cell>
        </row>
        <row r="237">
          <cell r="A237">
            <v>6100</v>
          </cell>
          <cell r="B237" t="str">
            <v>114002300226</v>
          </cell>
          <cell r="C237" t="str">
            <v>114</v>
          </cell>
          <cell r="D237" t="str">
            <v>114002</v>
          </cell>
          <cell r="E237" t="str">
            <v>ساير حسابها و اسناد دريافتني</v>
          </cell>
          <cell r="F237" t="str">
            <v>علي الحساب چند ماهه</v>
          </cell>
          <cell r="G237" t="str">
            <v>300226</v>
          </cell>
          <cell r="H237" t="str">
            <v>طاهباز هادي</v>
          </cell>
          <cell r="P237" t="str">
            <v>610</v>
          </cell>
        </row>
        <row r="238">
          <cell r="A238">
            <v>6100</v>
          </cell>
          <cell r="B238" t="str">
            <v>114002300101</v>
          </cell>
          <cell r="C238" t="str">
            <v>114</v>
          </cell>
          <cell r="D238" t="str">
            <v>114002</v>
          </cell>
          <cell r="E238" t="str">
            <v>ساير حسابها و اسناد دريافتني</v>
          </cell>
          <cell r="F238" t="str">
            <v>علي الحساب چند ماهه</v>
          </cell>
          <cell r="G238" t="str">
            <v>300101</v>
          </cell>
          <cell r="H238" t="str">
            <v>شكري جليل</v>
          </cell>
          <cell r="P238" t="str">
            <v>610</v>
          </cell>
        </row>
        <row r="239">
          <cell r="A239">
            <v>6100</v>
          </cell>
          <cell r="B239" t="str">
            <v>114002300129</v>
          </cell>
          <cell r="C239" t="str">
            <v>114</v>
          </cell>
          <cell r="D239" t="str">
            <v>114002</v>
          </cell>
          <cell r="E239" t="str">
            <v>ساير حسابها و اسناد دريافتني</v>
          </cell>
          <cell r="F239" t="str">
            <v>علي الحساب چند ماهه</v>
          </cell>
          <cell r="G239" t="str">
            <v>300129</v>
          </cell>
          <cell r="H239" t="str">
            <v>بهاري ناصر</v>
          </cell>
          <cell r="P239" t="str">
            <v>610</v>
          </cell>
        </row>
        <row r="240">
          <cell r="A240">
            <v>6100</v>
          </cell>
          <cell r="B240" t="str">
            <v>114002300288</v>
          </cell>
          <cell r="C240" t="str">
            <v>114</v>
          </cell>
          <cell r="D240" t="str">
            <v>114002</v>
          </cell>
          <cell r="E240" t="str">
            <v>ساير حسابها و اسناد دريافتني</v>
          </cell>
          <cell r="F240" t="str">
            <v>علي الحساب چند ماهه</v>
          </cell>
          <cell r="G240" t="str">
            <v>300288</v>
          </cell>
          <cell r="H240" t="str">
            <v>حاتملو محمد</v>
          </cell>
          <cell r="P240" t="str">
            <v>610</v>
          </cell>
        </row>
        <row r="241">
          <cell r="A241">
            <v>6100</v>
          </cell>
          <cell r="B241" t="str">
            <v>114002300070</v>
          </cell>
          <cell r="C241" t="str">
            <v>114</v>
          </cell>
          <cell r="D241" t="str">
            <v>114002</v>
          </cell>
          <cell r="E241" t="str">
            <v>ساير حسابها و اسناد دريافتني</v>
          </cell>
          <cell r="F241" t="str">
            <v>علي الحساب چند ماهه</v>
          </cell>
          <cell r="G241" t="str">
            <v>300070</v>
          </cell>
          <cell r="H241" t="str">
            <v>فريدي نسب كريم</v>
          </cell>
          <cell r="P241" t="str">
            <v>610</v>
          </cell>
        </row>
        <row r="242">
          <cell r="A242">
            <v>6100</v>
          </cell>
          <cell r="B242" t="str">
            <v>114002300235</v>
          </cell>
          <cell r="C242" t="str">
            <v>114</v>
          </cell>
          <cell r="D242" t="str">
            <v>114002</v>
          </cell>
          <cell r="E242" t="str">
            <v>ساير حسابها و اسناد دريافتني</v>
          </cell>
          <cell r="F242" t="str">
            <v>علي الحساب چند ماهه</v>
          </cell>
          <cell r="G242" t="str">
            <v>300235</v>
          </cell>
          <cell r="H242" t="str">
            <v>حدادپوربدر محمدرضا</v>
          </cell>
          <cell r="P242" t="str">
            <v>610</v>
          </cell>
        </row>
        <row r="243">
          <cell r="A243">
            <v>6100</v>
          </cell>
          <cell r="B243" t="str">
            <v>114002300181</v>
          </cell>
          <cell r="C243" t="str">
            <v>114</v>
          </cell>
          <cell r="D243" t="str">
            <v>114002</v>
          </cell>
          <cell r="E243" t="str">
            <v>ساير حسابها و اسناد دريافتني</v>
          </cell>
          <cell r="F243" t="str">
            <v>علي الحساب چند ماهه</v>
          </cell>
          <cell r="G243" t="str">
            <v>300181</v>
          </cell>
          <cell r="H243" t="str">
            <v>وظيفه واثق مهدي</v>
          </cell>
          <cell r="P243" t="str">
            <v>610</v>
          </cell>
        </row>
        <row r="244">
          <cell r="A244">
            <v>6100</v>
          </cell>
          <cell r="B244" t="str">
            <v>114002300245</v>
          </cell>
          <cell r="C244" t="str">
            <v>114</v>
          </cell>
          <cell r="D244" t="str">
            <v>114002</v>
          </cell>
          <cell r="E244" t="str">
            <v>ساير حسابها و اسناد دريافتني</v>
          </cell>
          <cell r="F244" t="str">
            <v>علي الحساب چند ماهه</v>
          </cell>
          <cell r="G244" t="str">
            <v>300245</v>
          </cell>
          <cell r="H244" t="str">
            <v>غفاري افشرد كريم</v>
          </cell>
          <cell r="P244" t="str">
            <v>610</v>
          </cell>
        </row>
        <row r="245">
          <cell r="A245">
            <v>6100</v>
          </cell>
          <cell r="B245" t="str">
            <v>114002300057</v>
          </cell>
          <cell r="C245" t="str">
            <v>114</v>
          </cell>
          <cell r="D245" t="str">
            <v>114002</v>
          </cell>
          <cell r="E245" t="str">
            <v>ساير حسابها و اسناد دريافتني</v>
          </cell>
          <cell r="F245" t="str">
            <v>علي الحساب چند ماهه</v>
          </cell>
          <cell r="G245" t="str">
            <v>300057</v>
          </cell>
          <cell r="H245" t="str">
            <v>سلطاني حميد</v>
          </cell>
          <cell r="P245" t="str">
            <v>610</v>
          </cell>
        </row>
        <row r="246">
          <cell r="A246">
            <v>6100</v>
          </cell>
          <cell r="B246" t="str">
            <v>114002300090</v>
          </cell>
          <cell r="C246" t="str">
            <v>114</v>
          </cell>
          <cell r="D246" t="str">
            <v>114002</v>
          </cell>
          <cell r="E246" t="str">
            <v>ساير حسابها و اسناد دريافتني</v>
          </cell>
          <cell r="F246" t="str">
            <v>علي الحساب چند ماهه</v>
          </cell>
          <cell r="G246" t="str">
            <v>300090</v>
          </cell>
          <cell r="H246" t="str">
            <v>شايان مهر ابراهيم</v>
          </cell>
          <cell r="P246" t="str">
            <v>610</v>
          </cell>
        </row>
        <row r="247">
          <cell r="A247">
            <v>6100</v>
          </cell>
          <cell r="B247" t="str">
            <v>114002300103</v>
          </cell>
          <cell r="C247" t="str">
            <v>114</v>
          </cell>
          <cell r="D247" t="str">
            <v>114002</v>
          </cell>
          <cell r="E247" t="str">
            <v>ساير حسابها و اسناد دريافتني</v>
          </cell>
          <cell r="F247" t="str">
            <v>علي الحساب چند ماهه</v>
          </cell>
          <cell r="G247" t="str">
            <v>300103</v>
          </cell>
          <cell r="H247" t="str">
            <v>چابك شاهرخ</v>
          </cell>
          <cell r="P247" t="str">
            <v>610</v>
          </cell>
        </row>
        <row r="248">
          <cell r="A248">
            <v>6100</v>
          </cell>
          <cell r="B248" t="str">
            <v>114002300248</v>
          </cell>
          <cell r="C248" t="str">
            <v>114</v>
          </cell>
          <cell r="D248" t="str">
            <v>114002</v>
          </cell>
          <cell r="E248" t="str">
            <v>ساير حسابها و اسناد دريافتني</v>
          </cell>
          <cell r="F248" t="str">
            <v>علي الحساب چند ماهه</v>
          </cell>
          <cell r="G248" t="str">
            <v>300248</v>
          </cell>
          <cell r="H248" t="str">
            <v>واحدي باويل محمدحسين</v>
          </cell>
          <cell r="P248" t="str">
            <v>610</v>
          </cell>
        </row>
        <row r="249">
          <cell r="A249">
            <v>6100</v>
          </cell>
          <cell r="B249" t="str">
            <v>114002300218</v>
          </cell>
          <cell r="C249" t="str">
            <v>114</v>
          </cell>
          <cell r="D249" t="str">
            <v>114002</v>
          </cell>
          <cell r="E249" t="str">
            <v>ساير حسابها و اسناد دريافتني</v>
          </cell>
          <cell r="F249" t="str">
            <v>علي الحساب چند ماهه</v>
          </cell>
          <cell r="G249" t="str">
            <v>300218</v>
          </cell>
          <cell r="H249" t="str">
            <v>يحيي پور داخل مرتضي</v>
          </cell>
          <cell r="P249" t="str">
            <v>610</v>
          </cell>
        </row>
        <row r="250">
          <cell r="A250">
            <v>6100</v>
          </cell>
          <cell r="B250" t="str">
            <v>114002300251</v>
          </cell>
          <cell r="C250" t="str">
            <v>114</v>
          </cell>
          <cell r="D250" t="str">
            <v>114002</v>
          </cell>
          <cell r="E250" t="str">
            <v>ساير حسابها و اسناد دريافتني</v>
          </cell>
          <cell r="F250" t="str">
            <v>علي الحساب چند ماهه</v>
          </cell>
          <cell r="G250" t="str">
            <v>300251</v>
          </cell>
          <cell r="H250" t="str">
            <v>تبرخي تبريزي فرهاد</v>
          </cell>
          <cell r="P250" t="str">
            <v>610</v>
          </cell>
        </row>
        <row r="251">
          <cell r="A251">
            <v>6100</v>
          </cell>
          <cell r="B251" t="str">
            <v>114002300208</v>
          </cell>
          <cell r="C251" t="str">
            <v>114</v>
          </cell>
          <cell r="D251" t="str">
            <v>114002</v>
          </cell>
          <cell r="E251" t="str">
            <v>ساير حسابها و اسناد دريافتني</v>
          </cell>
          <cell r="F251" t="str">
            <v>علي الحساب چند ماهه</v>
          </cell>
          <cell r="G251" t="str">
            <v>300208</v>
          </cell>
          <cell r="H251" t="str">
            <v>جعفرزاده رسول</v>
          </cell>
          <cell r="P251" t="str">
            <v>610</v>
          </cell>
        </row>
        <row r="252">
          <cell r="A252">
            <v>6100</v>
          </cell>
          <cell r="B252" t="str">
            <v>114002300143</v>
          </cell>
          <cell r="C252" t="str">
            <v>114</v>
          </cell>
          <cell r="D252" t="str">
            <v>114002</v>
          </cell>
          <cell r="E252" t="str">
            <v>ساير حسابها و اسناد دريافتني</v>
          </cell>
          <cell r="F252" t="str">
            <v>علي الحساب چند ماهه</v>
          </cell>
          <cell r="G252" t="str">
            <v>300143</v>
          </cell>
          <cell r="H252" t="str">
            <v>وفائي نهر مهدي</v>
          </cell>
          <cell r="P252" t="str">
            <v>610</v>
          </cell>
        </row>
        <row r="253">
          <cell r="A253">
            <v>6100</v>
          </cell>
          <cell r="B253" t="str">
            <v>114002300204</v>
          </cell>
          <cell r="C253" t="str">
            <v>114</v>
          </cell>
          <cell r="D253" t="str">
            <v>114002</v>
          </cell>
          <cell r="E253" t="str">
            <v>ساير حسابها و اسناد دريافتني</v>
          </cell>
          <cell r="F253" t="str">
            <v>علي الحساب چند ماهه</v>
          </cell>
          <cell r="G253" t="str">
            <v>300204</v>
          </cell>
          <cell r="H253" t="str">
            <v>قازانچائي جواد</v>
          </cell>
          <cell r="P253" t="str">
            <v>610</v>
          </cell>
        </row>
        <row r="254">
          <cell r="A254">
            <v>6100</v>
          </cell>
          <cell r="B254" t="str">
            <v>114002300172</v>
          </cell>
          <cell r="C254" t="str">
            <v>114</v>
          </cell>
          <cell r="D254" t="str">
            <v>114002</v>
          </cell>
          <cell r="E254" t="str">
            <v>ساير حسابها و اسناد دريافتني</v>
          </cell>
          <cell r="F254" t="str">
            <v>علي الحساب چند ماهه</v>
          </cell>
          <cell r="G254" t="str">
            <v>300172</v>
          </cell>
          <cell r="H254" t="str">
            <v>عليزاد پورسعيدي حامد</v>
          </cell>
          <cell r="P254" t="str">
            <v>610</v>
          </cell>
        </row>
        <row r="255">
          <cell r="A255">
            <v>6100</v>
          </cell>
          <cell r="B255" t="str">
            <v>114002300237</v>
          </cell>
          <cell r="C255" t="str">
            <v>114</v>
          </cell>
          <cell r="D255" t="str">
            <v>114002</v>
          </cell>
          <cell r="E255" t="str">
            <v>ساير حسابها و اسناد دريافتني</v>
          </cell>
          <cell r="F255" t="str">
            <v>علي الحساب چند ماهه</v>
          </cell>
          <cell r="G255" t="str">
            <v>300237</v>
          </cell>
          <cell r="H255" t="str">
            <v>رمضاني فريد مريم</v>
          </cell>
          <cell r="P255" t="str">
            <v>610</v>
          </cell>
        </row>
        <row r="256">
          <cell r="A256">
            <v>6100</v>
          </cell>
          <cell r="B256" t="str">
            <v>114002300154</v>
          </cell>
          <cell r="C256" t="str">
            <v>114</v>
          </cell>
          <cell r="D256" t="str">
            <v>114002</v>
          </cell>
          <cell r="E256" t="str">
            <v>ساير حسابها و اسناد دريافتني</v>
          </cell>
          <cell r="F256" t="str">
            <v>علي الحساب چند ماهه</v>
          </cell>
          <cell r="G256" t="str">
            <v>300154</v>
          </cell>
          <cell r="H256" t="str">
            <v>زارعي ارزيل مصطفي</v>
          </cell>
          <cell r="P256" t="str">
            <v>610</v>
          </cell>
        </row>
        <row r="257">
          <cell r="A257">
            <v>6100</v>
          </cell>
          <cell r="B257" t="str">
            <v>114002300141</v>
          </cell>
          <cell r="C257" t="str">
            <v>114</v>
          </cell>
          <cell r="D257" t="str">
            <v>114002</v>
          </cell>
          <cell r="E257" t="str">
            <v>ساير حسابها و اسناد دريافتني</v>
          </cell>
          <cell r="F257" t="str">
            <v>علي الحساب چند ماهه</v>
          </cell>
          <cell r="G257" t="str">
            <v>300141</v>
          </cell>
          <cell r="H257" t="str">
            <v>سالك علي اصغر</v>
          </cell>
          <cell r="P257" t="str">
            <v>610</v>
          </cell>
        </row>
        <row r="258">
          <cell r="A258">
            <v>6100</v>
          </cell>
          <cell r="B258" t="str">
            <v>114002300152</v>
          </cell>
          <cell r="C258" t="str">
            <v>114</v>
          </cell>
          <cell r="D258" t="str">
            <v>114002</v>
          </cell>
          <cell r="E258" t="str">
            <v>ساير حسابها و اسناد دريافتني</v>
          </cell>
          <cell r="F258" t="str">
            <v>علي الحساب چند ماهه</v>
          </cell>
          <cell r="G258" t="str">
            <v>300152</v>
          </cell>
          <cell r="H258" t="str">
            <v>حسن زاده حميد</v>
          </cell>
          <cell r="P258" t="str">
            <v>610</v>
          </cell>
        </row>
        <row r="259">
          <cell r="A259">
            <v>6100</v>
          </cell>
          <cell r="B259" t="str">
            <v>114002300075</v>
          </cell>
          <cell r="C259" t="str">
            <v>114</v>
          </cell>
          <cell r="D259" t="str">
            <v>114002</v>
          </cell>
          <cell r="E259" t="str">
            <v>ساير حسابها و اسناد دريافتني</v>
          </cell>
          <cell r="F259" t="str">
            <v>علي الحساب چند ماهه</v>
          </cell>
          <cell r="G259" t="str">
            <v>300075</v>
          </cell>
          <cell r="H259" t="str">
            <v>نظامي سقين سرا يوسف</v>
          </cell>
          <cell r="P259" t="str">
            <v>610</v>
          </cell>
        </row>
        <row r="260">
          <cell r="A260">
            <v>6100</v>
          </cell>
          <cell r="B260" t="str">
            <v>114002300081</v>
          </cell>
          <cell r="C260" t="str">
            <v>114</v>
          </cell>
          <cell r="D260" t="str">
            <v>114002</v>
          </cell>
          <cell r="E260" t="str">
            <v>ساير حسابها و اسناد دريافتني</v>
          </cell>
          <cell r="F260" t="str">
            <v>علي الحساب چند ماهه</v>
          </cell>
          <cell r="G260" t="str">
            <v>300081</v>
          </cell>
          <cell r="H260" t="str">
            <v>بهاري قراجه مرادعلي</v>
          </cell>
          <cell r="P260" t="str">
            <v>610</v>
          </cell>
        </row>
        <row r="261">
          <cell r="A261">
            <v>6100</v>
          </cell>
          <cell r="B261" t="str">
            <v>114002300239</v>
          </cell>
          <cell r="C261" t="str">
            <v>114</v>
          </cell>
          <cell r="D261" t="str">
            <v>114002</v>
          </cell>
          <cell r="E261" t="str">
            <v>ساير حسابها و اسناد دريافتني</v>
          </cell>
          <cell r="F261" t="str">
            <v>علي الحساب چند ماهه</v>
          </cell>
          <cell r="G261" t="str">
            <v>300239</v>
          </cell>
          <cell r="H261" t="str">
            <v>بهرامي قراملكي محمدعلي</v>
          </cell>
          <cell r="P261" t="str">
            <v>610</v>
          </cell>
        </row>
        <row r="262">
          <cell r="A262">
            <v>6100</v>
          </cell>
          <cell r="B262" t="str">
            <v>114002300260</v>
          </cell>
          <cell r="C262" t="str">
            <v>114</v>
          </cell>
          <cell r="D262" t="str">
            <v>114002</v>
          </cell>
          <cell r="E262" t="str">
            <v>ساير حسابها و اسناد دريافتني</v>
          </cell>
          <cell r="F262" t="str">
            <v>علي الحساب چند ماهه</v>
          </cell>
          <cell r="G262" t="str">
            <v>300260</v>
          </cell>
          <cell r="H262" t="str">
            <v>منزوي صوفياني مسعود</v>
          </cell>
          <cell r="P262" t="str">
            <v>610</v>
          </cell>
        </row>
        <row r="263">
          <cell r="A263">
            <v>6100</v>
          </cell>
          <cell r="B263" t="str">
            <v>114002300266</v>
          </cell>
          <cell r="C263" t="str">
            <v>114</v>
          </cell>
          <cell r="D263" t="str">
            <v>114002</v>
          </cell>
          <cell r="E263" t="str">
            <v>ساير حسابها و اسناد دريافتني</v>
          </cell>
          <cell r="F263" t="str">
            <v>علي الحساب چند ماهه</v>
          </cell>
          <cell r="G263" t="str">
            <v>300266</v>
          </cell>
          <cell r="H263" t="str">
            <v>عطايان حسن</v>
          </cell>
          <cell r="P263" t="str">
            <v>610</v>
          </cell>
        </row>
        <row r="264">
          <cell r="A264">
            <v>6100</v>
          </cell>
          <cell r="B264" t="str">
            <v>114002300280</v>
          </cell>
          <cell r="C264" t="str">
            <v>114</v>
          </cell>
          <cell r="D264" t="str">
            <v>114002</v>
          </cell>
          <cell r="E264" t="str">
            <v>ساير حسابها و اسناد دريافتني</v>
          </cell>
          <cell r="F264" t="str">
            <v>علي الحساب چند ماهه</v>
          </cell>
          <cell r="G264" t="str">
            <v>300280</v>
          </cell>
          <cell r="H264" t="str">
            <v>طهماسبيان سجاد</v>
          </cell>
          <cell r="P264" t="str">
            <v>610</v>
          </cell>
        </row>
        <row r="265">
          <cell r="A265">
            <v>6100</v>
          </cell>
          <cell r="B265" t="str">
            <v>114002300149</v>
          </cell>
          <cell r="C265" t="str">
            <v>114</v>
          </cell>
          <cell r="D265" t="str">
            <v>114002</v>
          </cell>
          <cell r="E265" t="str">
            <v>ساير حسابها و اسناد دريافتني</v>
          </cell>
          <cell r="F265" t="str">
            <v>علي الحساب چند ماهه</v>
          </cell>
          <cell r="G265" t="str">
            <v>300149</v>
          </cell>
          <cell r="H265" t="str">
            <v>مردان پور دامن آباد خسرو</v>
          </cell>
          <cell r="P265" t="str">
            <v>610</v>
          </cell>
        </row>
        <row r="266">
          <cell r="A266">
            <v>6100</v>
          </cell>
          <cell r="B266" t="str">
            <v>114002300199</v>
          </cell>
          <cell r="C266" t="str">
            <v>114</v>
          </cell>
          <cell r="D266" t="str">
            <v>114002</v>
          </cell>
          <cell r="E266" t="str">
            <v>ساير حسابها و اسناد دريافتني</v>
          </cell>
          <cell r="F266" t="str">
            <v>علي الحساب چند ماهه</v>
          </cell>
          <cell r="G266" t="str">
            <v>300199</v>
          </cell>
          <cell r="H266" t="str">
            <v>ناصح قراملكي مهدي</v>
          </cell>
          <cell r="P266" t="str">
            <v>610</v>
          </cell>
        </row>
        <row r="267">
          <cell r="A267">
            <v>6100</v>
          </cell>
          <cell r="B267" t="str">
            <v>114002300096</v>
          </cell>
          <cell r="C267" t="str">
            <v>114</v>
          </cell>
          <cell r="D267" t="str">
            <v>114002</v>
          </cell>
          <cell r="E267" t="str">
            <v>ساير حسابها و اسناد دريافتني</v>
          </cell>
          <cell r="F267" t="str">
            <v>علي الحساب چند ماهه</v>
          </cell>
          <cell r="G267" t="str">
            <v>300096</v>
          </cell>
          <cell r="H267" t="str">
            <v>امتحاني علي اكبر</v>
          </cell>
          <cell r="P267" t="str">
            <v>610</v>
          </cell>
        </row>
        <row r="268">
          <cell r="A268">
            <v>6100</v>
          </cell>
          <cell r="B268" t="str">
            <v>114002300200</v>
          </cell>
          <cell r="C268" t="str">
            <v>114</v>
          </cell>
          <cell r="D268" t="str">
            <v>114002</v>
          </cell>
          <cell r="E268" t="str">
            <v>ساير حسابها و اسناد دريافتني</v>
          </cell>
          <cell r="F268" t="str">
            <v>علي الحساب چند ماهه</v>
          </cell>
          <cell r="G268" t="str">
            <v>300200</v>
          </cell>
          <cell r="H268" t="str">
            <v>محمد كريمي حامد</v>
          </cell>
          <cell r="P268" t="str">
            <v>610</v>
          </cell>
        </row>
        <row r="269">
          <cell r="A269">
            <v>6100</v>
          </cell>
          <cell r="B269" t="str">
            <v>114002300080</v>
          </cell>
          <cell r="C269" t="str">
            <v>114</v>
          </cell>
          <cell r="D269" t="str">
            <v>114002</v>
          </cell>
          <cell r="E269" t="str">
            <v>ساير حسابها و اسناد دريافتني</v>
          </cell>
          <cell r="F269" t="str">
            <v>علي الحساب چند ماهه</v>
          </cell>
          <cell r="G269" t="str">
            <v>300080</v>
          </cell>
          <cell r="H269" t="str">
            <v>ابراهيمي مهر آور رحيم</v>
          </cell>
          <cell r="P269" t="str">
            <v>610</v>
          </cell>
        </row>
        <row r="270">
          <cell r="A270">
            <v>6100</v>
          </cell>
          <cell r="B270" t="str">
            <v>114002300151</v>
          </cell>
          <cell r="C270" t="str">
            <v>114</v>
          </cell>
          <cell r="D270" t="str">
            <v>114002</v>
          </cell>
          <cell r="E270" t="str">
            <v>ساير حسابها و اسناد دريافتني</v>
          </cell>
          <cell r="F270" t="str">
            <v>علي الحساب چند ماهه</v>
          </cell>
          <cell r="G270" t="str">
            <v>300151</v>
          </cell>
          <cell r="H270" t="str">
            <v>امجدي رحيم</v>
          </cell>
          <cell r="P270" t="str">
            <v>610</v>
          </cell>
        </row>
        <row r="271">
          <cell r="A271">
            <v>6100</v>
          </cell>
          <cell r="B271" t="str">
            <v>114002300056</v>
          </cell>
          <cell r="C271" t="str">
            <v>114</v>
          </cell>
          <cell r="D271" t="str">
            <v>114002</v>
          </cell>
          <cell r="E271" t="str">
            <v>ساير حسابها و اسناد دريافتني</v>
          </cell>
          <cell r="F271" t="str">
            <v>علي الحساب چند ماهه</v>
          </cell>
          <cell r="G271" t="str">
            <v>300056</v>
          </cell>
          <cell r="H271" t="str">
            <v>حسين زاده گورچين اكبر</v>
          </cell>
          <cell r="P271" t="str">
            <v>610</v>
          </cell>
        </row>
        <row r="272">
          <cell r="A272">
            <v>6100</v>
          </cell>
          <cell r="B272" t="str">
            <v>114002300071</v>
          </cell>
          <cell r="C272" t="str">
            <v>114</v>
          </cell>
          <cell r="D272" t="str">
            <v>114002</v>
          </cell>
          <cell r="E272" t="str">
            <v>ساير حسابها و اسناد دريافتني</v>
          </cell>
          <cell r="F272" t="str">
            <v>علي الحساب چند ماهه</v>
          </cell>
          <cell r="G272" t="str">
            <v>300071</v>
          </cell>
          <cell r="H272" t="str">
            <v>ضياء سرابي اكبر</v>
          </cell>
          <cell r="P272" t="str">
            <v>610</v>
          </cell>
        </row>
        <row r="273">
          <cell r="A273">
            <v>6100</v>
          </cell>
          <cell r="B273" t="str">
            <v>114002300213</v>
          </cell>
          <cell r="C273" t="str">
            <v>114</v>
          </cell>
          <cell r="D273" t="str">
            <v>114002</v>
          </cell>
          <cell r="E273" t="str">
            <v>ساير حسابها و اسناد دريافتني</v>
          </cell>
          <cell r="F273" t="str">
            <v>علي الحساب چند ماهه</v>
          </cell>
          <cell r="G273" t="str">
            <v>300213</v>
          </cell>
          <cell r="H273" t="str">
            <v>وطني رضا</v>
          </cell>
          <cell r="P273" t="str">
            <v>610</v>
          </cell>
        </row>
        <row r="274">
          <cell r="A274">
            <v>6100</v>
          </cell>
          <cell r="B274" t="str">
            <v>114002300220</v>
          </cell>
          <cell r="C274" t="str">
            <v>114</v>
          </cell>
          <cell r="D274" t="str">
            <v>114002</v>
          </cell>
          <cell r="E274" t="str">
            <v>ساير حسابها و اسناد دريافتني</v>
          </cell>
          <cell r="F274" t="str">
            <v>علي الحساب چند ماهه</v>
          </cell>
          <cell r="G274" t="str">
            <v>300220</v>
          </cell>
          <cell r="H274" t="str">
            <v>صحت مند قره بابا يوسف</v>
          </cell>
          <cell r="P274" t="str">
            <v>610</v>
          </cell>
        </row>
        <row r="275">
          <cell r="A275">
            <v>6100</v>
          </cell>
          <cell r="B275" t="str">
            <v>114002300249</v>
          </cell>
          <cell r="C275" t="str">
            <v>114</v>
          </cell>
          <cell r="D275" t="str">
            <v>114002</v>
          </cell>
          <cell r="E275" t="str">
            <v>ساير حسابها و اسناد دريافتني</v>
          </cell>
          <cell r="F275" t="str">
            <v>علي الحساب چند ماهه</v>
          </cell>
          <cell r="G275" t="str">
            <v>300249</v>
          </cell>
          <cell r="H275" t="str">
            <v>آقاداداش كرامتي داود</v>
          </cell>
          <cell r="P275" t="str">
            <v>610</v>
          </cell>
        </row>
        <row r="276">
          <cell r="A276">
            <v>6100</v>
          </cell>
          <cell r="B276" t="str">
            <v>114002300281</v>
          </cell>
          <cell r="C276" t="str">
            <v>114</v>
          </cell>
          <cell r="D276" t="str">
            <v>114002</v>
          </cell>
          <cell r="E276" t="str">
            <v>ساير حسابها و اسناد دريافتني</v>
          </cell>
          <cell r="F276" t="str">
            <v>علي الحساب چند ماهه</v>
          </cell>
          <cell r="G276" t="str">
            <v>300281</v>
          </cell>
          <cell r="H276" t="str">
            <v>بني اسد احمد</v>
          </cell>
          <cell r="P276" t="str">
            <v>610</v>
          </cell>
        </row>
        <row r="277">
          <cell r="A277">
            <v>6100</v>
          </cell>
          <cell r="B277" t="str">
            <v>114002300298</v>
          </cell>
          <cell r="C277" t="str">
            <v>114</v>
          </cell>
          <cell r="D277" t="str">
            <v>114002</v>
          </cell>
          <cell r="E277" t="str">
            <v>ساير حسابها و اسناد دريافتني</v>
          </cell>
          <cell r="F277" t="str">
            <v>علي الحساب چند ماهه</v>
          </cell>
          <cell r="G277" t="str">
            <v>300298</v>
          </cell>
          <cell r="H277" t="str">
            <v>جبرئيلي اميد</v>
          </cell>
          <cell r="P277" t="str">
            <v>610</v>
          </cell>
        </row>
        <row r="278">
          <cell r="A278">
            <v>6100</v>
          </cell>
          <cell r="B278" t="str">
            <v>114002300242</v>
          </cell>
          <cell r="C278" t="str">
            <v>114</v>
          </cell>
          <cell r="D278" t="str">
            <v>114002</v>
          </cell>
          <cell r="E278" t="str">
            <v>ساير حسابها و اسناد دريافتني</v>
          </cell>
          <cell r="F278" t="str">
            <v>علي الحساب چند ماهه</v>
          </cell>
          <cell r="G278" t="str">
            <v>300242</v>
          </cell>
          <cell r="H278" t="str">
            <v>زبردست قراملكي حسن</v>
          </cell>
          <cell r="P278" t="str">
            <v>610</v>
          </cell>
        </row>
        <row r="279">
          <cell r="A279">
            <v>6100</v>
          </cell>
          <cell r="B279" t="str">
            <v>114002300247</v>
          </cell>
          <cell r="C279" t="str">
            <v>114</v>
          </cell>
          <cell r="D279" t="str">
            <v>114002</v>
          </cell>
          <cell r="E279" t="str">
            <v>ساير حسابها و اسناد دريافتني</v>
          </cell>
          <cell r="F279" t="str">
            <v>علي الحساب چند ماهه</v>
          </cell>
          <cell r="G279" t="str">
            <v>300247</v>
          </cell>
          <cell r="H279" t="str">
            <v>حسن زاده علي بيك كندي مطلب</v>
          </cell>
          <cell r="P279" t="str">
            <v>610</v>
          </cell>
        </row>
        <row r="280">
          <cell r="A280">
            <v>6100</v>
          </cell>
          <cell r="B280" t="str">
            <v>114002300084</v>
          </cell>
          <cell r="C280" t="str">
            <v>114</v>
          </cell>
          <cell r="D280" t="str">
            <v>114002</v>
          </cell>
          <cell r="E280" t="str">
            <v>ساير حسابها و اسناد دريافتني</v>
          </cell>
          <cell r="F280" t="str">
            <v>علي الحساب چند ماهه</v>
          </cell>
          <cell r="G280" t="str">
            <v>300084</v>
          </cell>
          <cell r="H280" t="str">
            <v>نوري حسين</v>
          </cell>
          <cell r="P280" t="str">
            <v>610</v>
          </cell>
        </row>
        <row r="281">
          <cell r="A281">
            <v>6100</v>
          </cell>
          <cell r="B281" t="str">
            <v>114002300244</v>
          </cell>
          <cell r="C281" t="str">
            <v>114</v>
          </cell>
          <cell r="D281" t="str">
            <v>114002</v>
          </cell>
          <cell r="E281" t="str">
            <v>ساير حسابها و اسناد دريافتني</v>
          </cell>
          <cell r="F281" t="str">
            <v>علي الحساب چند ماهه</v>
          </cell>
          <cell r="G281" t="str">
            <v>300244</v>
          </cell>
          <cell r="H281" t="str">
            <v>بزمي حسن</v>
          </cell>
          <cell r="P281" t="str">
            <v>610</v>
          </cell>
        </row>
        <row r="282">
          <cell r="A282">
            <v>6100</v>
          </cell>
          <cell r="B282" t="str">
            <v>114002300107</v>
          </cell>
          <cell r="C282" t="str">
            <v>114</v>
          </cell>
          <cell r="D282" t="str">
            <v>114002</v>
          </cell>
          <cell r="E282" t="str">
            <v>ساير حسابها و اسناد دريافتني</v>
          </cell>
          <cell r="F282" t="str">
            <v>علي الحساب چند ماهه</v>
          </cell>
          <cell r="G282" t="str">
            <v>300107</v>
          </cell>
          <cell r="H282" t="str">
            <v>روحي مهر سياوش</v>
          </cell>
          <cell r="P282" t="str">
            <v>610</v>
          </cell>
        </row>
        <row r="283">
          <cell r="A283">
            <v>6100</v>
          </cell>
          <cell r="B283" t="str">
            <v>114002300211</v>
          </cell>
          <cell r="C283" t="str">
            <v>114</v>
          </cell>
          <cell r="D283" t="str">
            <v>114002</v>
          </cell>
          <cell r="E283" t="str">
            <v>ساير حسابها و اسناد دريافتني</v>
          </cell>
          <cell r="F283" t="str">
            <v>علي الحساب چند ماهه</v>
          </cell>
          <cell r="G283" t="str">
            <v>300211</v>
          </cell>
          <cell r="H283" t="str">
            <v>جعفرنژاد عليرضا</v>
          </cell>
          <cell r="P283" t="str">
            <v>610</v>
          </cell>
        </row>
        <row r="284">
          <cell r="A284">
            <v>6100</v>
          </cell>
          <cell r="B284" t="str">
            <v>114004300057</v>
          </cell>
          <cell r="C284" t="str">
            <v>114</v>
          </cell>
          <cell r="D284" t="str">
            <v>114004</v>
          </cell>
          <cell r="E284" t="str">
            <v>ساير حسابها و اسناد دريافتني</v>
          </cell>
          <cell r="F284" t="str">
            <v>وام ضروري كاركنان</v>
          </cell>
          <cell r="G284" t="str">
            <v>300057</v>
          </cell>
          <cell r="H284" t="str">
            <v>سلطاني حميد</v>
          </cell>
          <cell r="P284" t="str">
            <v>610</v>
          </cell>
        </row>
        <row r="285">
          <cell r="A285">
            <v>6100</v>
          </cell>
          <cell r="B285" t="str">
            <v>114004300133</v>
          </cell>
          <cell r="C285" t="str">
            <v>114</v>
          </cell>
          <cell r="D285" t="str">
            <v>114004</v>
          </cell>
          <cell r="E285" t="str">
            <v>ساير حسابها و اسناد دريافتني</v>
          </cell>
          <cell r="F285" t="str">
            <v>وام ضروري كاركنان</v>
          </cell>
          <cell r="G285" t="str">
            <v>300133</v>
          </cell>
          <cell r="H285" t="str">
            <v>عليپور كمال</v>
          </cell>
          <cell r="P285" t="str">
            <v>610</v>
          </cell>
        </row>
        <row r="286">
          <cell r="A286">
            <v>6100</v>
          </cell>
          <cell r="B286" t="str">
            <v>114004300197</v>
          </cell>
          <cell r="C286" t="str">
            <v>114</v>
          </cell>
          <cell r="D286" t="str">
            <v>114004</v>
          </cell>
          <cell r="E286" t="str">
            <v>ساير حسابها و اسناد دريافتني</v>
          </cell>
          <cell r="F286" t="str">
            <v>وام ضروري كاركنان</v>
          </cell>
          <cell r="G286" t="str">
            <v>300197</v>
          </cell>
          <cell r="H286" t="str">
            <v>عمراني عبدالناصر</v>
          </cell>
          <cell r="P286" t="str">
            <v>610</v>
          </cell>
        </row>
        <row r="287">
          <cell r="A287">
            <v>6100</v>
          </cell>
          <cell r="B287" t="str">
            <v>114004300264</v>
          </cell>
          <cell r="C287" t="str">
            <v>114</v>
          </cell>
          <cell r="D287" t="str">
            <v>114004</v>
          </cell>
          <cell r="E287" t="str">
            <v>ساير حسابها و اسناد دريافتني</v>
          </cell>
          <cell r="F287" t="str">
            <v>وام ضروري كاركنان</v>
          </cell>
          <cell r="G287" t="str">
            <v>300264</v>
          </cell>
          <cell r="H287" t="str">
            <v>جليل پور صابرجوي حسين</v>
          </cell>
          <cell r="P287" t="str">
            <v>610</v>
          </cell>
        </row>
        <row r="288">
          <cell r="A288">
            <v>6100</v>
          </cell>
          <cell r="B288" t="str">
            <v>114004300095</v>
          </cell>
          <cell r="C288" t="str">
            <v>114</v>
          </cell>
          <cell r="D288" t="str">
            <v>114004</v>
          </cell>
          <cell r="E288" t="str">
            <v>ساير حسابها و اسناد دريافتني</v>
          </cell>
          <cell r="F288" t="str">
            <v>وام ضروري كاركنان</v>
          </cell>
          <cell r="G288" t="str">
            <v>300095</v>
          </cell>
          <cell r="H288" t="str">
            <v>حسين پور فيضي محمد</v>
          </cell>
          <cell r="P288" t="str">
            <v>610</v>
          </cell>
        </row>
        <row r="289">
          <cell r="A289">
            <v>6100</v>
          </cell>
          <cell r="B289" t="str">
            <v>114004300102</v>
          </cell>
          <cell r="C289" t="str">
            <v>114</v>
          </cell>
          <cell r="D289" t="str">
            <v>114004</v>
          </cell>
          <cell r="E289" t="str">
            <v>ساير حسابها و اسناد دريافتني</v>
          </cell>
          <cell r="F289" t="str">
            <v>وام ضروري كاركنان</v>
          </cell>
          <cell r="G289" t="str">
            <v>300102</v>
          </cell>
          <cell r="H289" t="str">
            <v>صفري آذر جعفر</v>
          </cell>
          <cell r="P289" t="str">
            <v>610</v>
          </cell>
        </row>
        <row r="290">
          <cell r="A290">
            <v>6100</v>
          </cell>
          <cell r="B290" t="str">
            <v>114004300213</v>
          </cell>
          <cell r="C290" t="str">
            <v>114</v>
          </cell>
          <cell r="D290" t="str">
            <v>114004</v>
          </cell>
          <cell r="E290" t="str">
            <v>ساير حسابها و اسناد دريافتني</v>
          </cell>
          <cell r="F290" t="str">
            <v>وام ضروري كاركنان</v>
          </cell>
          <cell r="G290" t="str">
            <v>300213</v>
          </cell>
          <cell r="H290" t="str">
            <v>وطني رضا</v>
          </cell>
          <cell r="P290" t="str">
            <v>610</v>
          </cell>
        </row>
        <row r="291">
          <cell r="A291">
            <v>6100</v>
          </cell>
          <cell r="B291" t="str">
            <v>114004300253</v>
          </cell>
          <cell r="C291" t="str">
            <v>114</v>
          </cell>
          <cell r="D291" t="str">
            <v>114004</v>
          </cell>
          <cell r="E291" t="str">
            <v>ساير حسابها و اسناد دريافتني</v>
          </cell>
          <cell r="F291" t="str">
            <v>وام ضروري كاركنان</v>
          </cell>
          <cell r="G291" t="str">
            <v>300253</v>
          </cell>
          <cell r="H291" t="str">
            <v>جعفريان حسن</v>
          </cell>
          <cell r="P291" t="str">
            <v>610</v>
          </cell>
        </row>
        <row r="292">
          <cell r="A292">
            <v>6100</v>
          </cell>
          <cell r="B292" t="str">
            <v>114004300263</v>
          </cell>
          <cell r="C292" t="str">
            <v>114</v>
          </cell>
          <cell r="D292" t="str">
            <v>114004</v>
          </cell>
          <cell r="E292" t="str">
            <v>ساير حسابها و اسناد دريافتني</v>
          </cell>
          <cell r="F292" t="str">
            <v>وام ضروري كاركنان</v>
          </cell>
          <cell r="G292" t="str">
            <v>300263</v>
          </cell>
          <cell r="H292" t="str">
            <v>خدائي محمودي رضا</v>
          </cell>
          <cell r="P292" t="str">
            <v>610</v>
          </cell>
        </row>
        <row r="293">
          <cell r="A293">
            <v>6100</v>
          </cell>
          <cell r="B293" t="str">
            <v>114004300056</v>
          </cell>
          <cell r="C293" t="str">
            <v>114</v>
          </cell>
          <cell r="D293" t="str">
            <v>114004</v>
          </cell>
          <cell r="E293" t="str">
            <v>ساير حسابها و اسناد دريافتني</v>
          </cell>
          <cell r="F293" t="str">
            <v>وام ضروري كاركنان</v>
          </cell>
          <cell r="G293" t="str">
            <v>300056</v>
          </cell>
          <cell r="H293" t="str">
            <v>حسين زاده گورچين اكبر</v>
          </cell>
          <cell r="P293" t="str">
            <v>610</v>
          </cell>
        </row>
        <row r="294">
          <cell r="A294">
            <v>6100</v>
          </cell>
          <cell r="B294" t="str">
            <v>114004300001</v>
          </cell>
          <cell r="C294" t="str">
            <v>114</v>
          </cell>
          <cell r="D294" t="str">
            <v>114004</v>
          </cell>
          <cell r="E294" t="str">
            <v>ساير حسابها و اسناد دريافتني</v>
          </cell>
          <cell r="F294" t="str">
            <v>وام ضروري كاركنان</v>
          </cell>
          <cell r="G294" t="str">
            <v>300001</v>
          </cell>
          <cell r="H294" t="str">
            <v>فتاحي رسول</v>
          </cell>
          <cell r="P294" t="str">
            <v>610</v>
          </cell>
        </row>
        <row r="295">
          <cell r="A295">
            <v>6100</v>
          </cell>
          <cell r="B295" t="str">
            <v>114004300130</v>
          </cell>
          <cell r="C295" t="str">
            <v>114</v>
          </cell>
          <cell r="D295" t="str">
            <v>114004</v>
          </cell>
          <cell r="E295" t="str">
            <v>ساير حسابها و اسناد دريافتني</v>
          </cell>
          <cell r="F295" t="str">
            <v>وام ضروري كاركنان</v>
          </cell>
          <cell r="G295" t="str">
            <v>300130</v>
          </cell>
          <cell r="H295" t="str">
            <v>نوري علي</v>
          </cell>
          <cell r="P295" t="str">
            <v>610</v>
          </cell>
        </row>
        <row r="296">
          <cell r="A296">
            <v>6100</v>
          </cell>
          <cell r="B296" t="str">
            <v>114004300135</v>
          </cell>
          <cell r="C296" t="str">
            <v>114</v>
          </cell>
          <cell r="D296" t="str">
            <v>114004</v>
          </cell>
          <cell r="E296" t="str">
            <v>ساير حسابها و اسناد دريافتني</v>
          </cell>
          <cell r="F296" t="str">
            <v>وام ضروري كاركنان</v>
          </cell>
          <cell r="G296" t="str">
            <v>300135</v>
          </cell>
          <cell r="H296" t="str">
            <v>سيفي ديزناب ابراهيم</v>
          </cell>
          <cell r="P296" t="str">
            <v>610</v>
          </cell>
        </row>
        <row r="297">
          <cell r="A297">
            <v>6100</v>
          </cell>
          <cell r="B297" t="str">
            <v>114004300149</v>
          </cell>
          <cell r="C297" t="str">
            <v>114</v>
          </cell>
          <cell r="D297" t="str">
            <v>114004</v>
          </cell>
          <cell r="E297" t="str">
            <v>ساير حسابها و اسناد دريافتني</v>
          </cell>
          <cell r="F297" t="str">
            <v>وام ضروري كاركنان</v>
          </cell>
          <cell r="G297" t="str">
            <v>300149</v>
          </cell>
          <cell r="H297" t="str">
            <v>مردان پور دامن آباد خسرو</v>
          </cell>
          <cell r="P297" t="str">
            <v>610</v>
          </cell>
        </row>
        <row r="298">
          <cell r="A298">
            <v>6100</v>
          </cell>
          <cell r="B298" t="str">
            <v>114004300173</v>
          </cell>
          <cell r="C298" t="str">
            <v>114</v>
          </cell>
          <cell r="D298" t="str">
            <v>114004</v>
          </cell>
          <cell r="E298" t="str">
            <v>ساير حسابها و اسناد دريافتني</v>
          </cell>
          <cell r="F298" t="str">
            <v>وام ضروري كاركنان</v>
          </cell>
          <cell r="G298" t="str">
            <v>300173</v>
          </cell>
          <cell r="H298" t="str">
            <v>قنبري اهري محمدرضا</v>
          </cell>
          <cell r="P298" t="str">
            <v>610</v>
          </cell>
        </row>
        <row r="299">
          <cell r="A299">
            <v>6100</v>
          </cell>
          <cell r="B299" t="str">
            <v>114004300176</v>
          </cell>
          <cell r="C299" t="str">
            <v>114</v>
          </cell>
          <cell r="D299" t="str">
            <v>114004</v>
          </cell>
          <cell r="E299" t="str">
            <v>ساير حسابها و اسناد دريافتني</v>
          </cell>
          <cell r="F299" t="str">
            <v>وام ضروري كاركنان</v>
          </cell>
          <cell r="G299" t="str">
            <v>300176</v>
          </cell>
          <cell r="H299" t="str">
            <v>قليپور قراجه بهروز</v>
          </cell>
          <cell r="P299" t="str">
            <v>610</v>
          </cell>
        </row>
        <row r="300">
          <cell r="A300">
            <v>6100</v>
          </cell>
          <cell r="B300" t="str">
            <v>114004300206</v>
          </cell>
          <cell r="C300" t="str">
            <v>114</v>
          </cell>
          <cell r="D300" t="str">
            <v>114004</v>
          </cell>
          <cell r="E300" t="str">
            <v>ساير حسابها و اسناد دريافتني</v>
          </cell>
          <cell r="F300" t="str">
            <v>وام ضروري كاركنان</v>
          </cell>
          <cell r="G300" t="str">
            <v>300206</v>
          </cell>
          <cell r="H300" t="str">
            <v>كامران هزه بران محمدرضا</v>
          </cell>
          <cell r="P300" t="str">
            <v>610</v>
          </cell>
        </row>
        <row r="301">
          <cell r="A301">
            <v>6100</v>
          </cell>
          <cell r="B301" t="str">
            <v>114004300219</v>
          </cell>
          <cell r="C301" t="str">
            <v>114</v>
          </cell>
          <cell r="D301" t="str">
            <v>114004</v>
          </cell>
          <cell r="E301" t="str">
            <v>ساير حسابها و اسناد دريافتني</v>
          </cell>
          <cell r="F301" t="str">
            <v>وام ضروري كاركنان</v>
          </cell>
          <cell r="G301" t="str">
            <v>300219</v>
          </cell>
          <cell r="H301" t="str">
            <v>سلماني كريم</v>
          </cell>
          <cell r="P301" t="str">
            <v>610</v>
          </cell>
        </row>
        <row r="302">
          <cell r="A302">
            <v>6100</v>
          </cell>
          <cell r="B302" t="str">
            <v>114004300222</v>
          </cell>
          <cell r="C302" t="str">
            <v>114</v>
          </cell>
          <cell r="D302" t="str">
            <v>114004</v>
          </cell>
          <cell r="E302" t="str">
            <v>ساير حسابها و اسناد دريافتني</v>
          </cell>
          <cell r="F302" t="str">
            <v>وام ضروري كاركنان</v>
          </cell>
          <cell r="G302" t="str">
            <v>300222</v>
          </cell>
          <cell r="H302" t="str">
            <v>شكري احمد</v>
          </cell>
          <cell r="P302" t="str">
            <v>610</v>
          </cell>
        </row>
        <row r="303">
          <cell r="A303">
            <v>6100</v>
          </cell>
          <cell r="B303" t="str">
            <v>114004300231</v>
          </cell>
          <cell r="C303" t="str">
            <v>114</v>
          </cell>
          <cell r="D303" t="str">
            <v>114004</v>
          </cell>
          <cell r="E303" t="str">
            <v>ساير حسابها و اسناد دريافتني</v>
          </cell>
          <cell r="F303" t="str">
            <v>وام ضروري كاركنان</v>
          </cell>
          <cell r="G303" t="str">
            <v>300231</v>
          </cell>
          <cell r="H303" t="str">
            <v>تمدن خشكناب رضا</v>
          </cell>
          <cell r="P303" t="str">
            <v>610</v>
          </cell>
        </row>
        <row r="304">
          <cell r="A304">
            <v>6100</v>
          </cell>
          <cell r="B304" t="str">
            <v>114004300239</v>
          </cell>
          <cell r="C304" t="str">
            <v>114</v>
          </cell>
          <cell r="D304" t="str">
            <v>114004</v>
          </cell>
          <cell r="E304" t="str">
            <v>ساير حسابها و اسناد دريافتني</v>
          </cell>
          <cell r="F304" t="str">
            <v>وام ضروري كاركنان</v>
          </cell>
          <cell r="G304" t="str">
            <v>300239</v>
          </cell>
          <cell r="H304" t="str">
            <v>بهرامي قراملكي محمدعلي</v>
          </cell>
          <cell r="P304" t="str">
            <v>610</v>
          </cell>
        </row>
        <row r="305">
          <cell r="A305">
            <v>6100</v>
          </cell>
          <cell r="B305" t="str">
            <v>114004300240</v>
          </cell>
          <cell r="C305" t="str">
            <v>114</v>
          </cell>
          <cell r="D305" t="str">
            <v>114004</v>
          </cell>
          <cell r="E305" t="str">
            <v>ساير حسابها و اسناد دريافتني</v>
          </cell>
          <cell r="F305" t="str">
            <v>وام ضروري كاركنان</v>
          </cell>
          <cell r="G305" t="str">
            <v>300240</v>
          </cell>
          <cell r="H305" t="str">
            <v>شاهد قراملكي ابوالقاسم</v>
          </cell>
          <cell r="P305" t="str">
            <v>610</v>
          </cell>
        </row>
        <row r="306">
          <cell r="A306">
            <v>6100</v>
          </cell>
          <cell r="B306" t="str">
            <v>114004300248</v>
          </cell>
          <cell r="C306" t="str">
            <v>114</v>
          </cell>
          <cell r="D306" t="str">
            <v>114004</v>
          </cell>
          <cell r="E306" t="str">
            <v>ساير حسابها و اسناد دريافتني</v>
          </cell>
          <cell r="F306" t="str">
            <v>وام ضروري كاركنان</v>
          </cell>
          <cell r="G306" t="str">
            <v>300248</v>
          </cell>
          <cell r="H306" t="str">
            <v>واحدي باويل محمدحسين</v>
          </cell>
          <cell r="P306" t="str">
            <v>610</v>
          </cell>
        </row>
        <row r="307">
          <cell r="A307">
            <v>6100</v>
          </cell>
          <cell r="B307" t="str">
            <v>114004300307</v>
          </cell>
          <cell r="C307" t="str">
            <v>114</v>
          </cell>
          <cell r="D307" t="str">
            <v>114004</v>
          </cell>
          <cell r="E307" t="str">
            <v>ساير حسابها و اسناد دريافتني</v>
          </cell>
          <cell r="F307" t="str">
            <v>وام ضروري كاركنان</v>
          </cell>
          <cell r="G307" t="str">
            <v>300307</v>
          </cell>
          <cell r="H307" t="str">
            <v>سعيدي قراملكي حسين</v>
          </cell>
          <cell r="P307" t="str">
            <v>610</v>
          </cell>
        </row>
        <row r="308">
          <cell r="A308">
            <v>6100</v>
          </cell>
          <cell r="B308" t="str">
            <v>114004300308</v>
          </cell>
          <cell r="C308" t="str">
            <v>114</v>
          </cell>
          <cell r="D308" t="str">
            <v>114004</v>
          </cell>
          <cell r="E308" t="str">
            <v>ساير حسابها و اسناد دريافتني</v>
          </cell>
          <cell r="F308" t="str">
            <v>وام ضروري كاركنان</v>
          </cell>
          <cell r="G308" t="str">
            <v>300308</v>
          </cell>
          <cell r="H308" t="str">
            <v>شاه قاسمي مهرداد</v>
          </cell>
          <cell r="P308" t="str">
            <v>610</v>
          </cell>
        </row>
        <row r="309">
          <cell r="A309">
            <v>6100</v>
          </cell>
          <cell r="B309" t="str">
            <v>114004300202</v>
          </cell>
          <cell r="C309" t="str">
            <v>114</v>
          </cell>
          <cell r="D309" t="str">
            <v>114004</v>
          </cell>
          <cell r="E309" t="str">
            <v>ساير حسابها و اسناد دريافتني</v>
          </cell>
          <cell r="F309" t="str">
            <v>وام ضروري كاركنان</v>
          </cell>
          <cell r="G309" t="str">
            <v>300202</v>
          </cell>
          <cell r="H309" t="str">
            <v>لك جواد</v>
          </cell>
          <cell r="P309" t="str">
            <v>610</v>
          </cell>
        </row>
        <row r="310">
          <cell r="A310">
            <v>6100</v>
          </cell>
          <cell r="B310" t="str">
            <v>114004300234</v>
          </cell>
          <cell r="C310" t="str">
            <v>114</v>
          </cell>
          <cell r="D310" t="str">
            <v>114004</v>
          </cell>
          <cell r="E310" t="str">
            <v>ساير حسابها و اسناد دريافتني</v>
          </cell>
          <cell r="F310" t="str">
            <v>وام ضروري كاركنان</v>
          </cell>
          <cell r="G310" t="str">
            <v>300234</v>
          </cell>
          <cell r="H310" t="str">
            <v>عبداله ميرشكارلو عليرضا</v>
          </cell>
          <cell r="P310" t="str">
            <v>610</v>
          </cell>
        </row>
        <row r="311">
          <cell r="A311">
            <v>6100</v>
          </cell>
          <cell r="B311" t="str">
            <v>114004300113</v>
          </cell>
          <cell r="C311" t="str">
            <v>114</v>
          </cell>
          <cell r="D311" t="str">
            <v>114004</v>
          </cell>
          <cell r="E311" t="str">
            <v>ساير حسابها و اسناد دريافتني</v>
          </cell>
          <cell r="F311" t="str">
            <v>وام ضروري كاركنان</v>
          </cell>
          <cell r="G311" t="str">
            <v>300113</v>
          </cell>
          <cell r="H311" t="str">
            <v>باغباني خضرلو منوچهر</v>
          </cell>
          <cell r="P311" t="str">
            <v>610</v>
          </cell>
        </row>
        <row r="312">
          <cell r="A312">
            <v>6100</v>
          </cell>
          <cell r="B312" t="str">
            <v>114004300076</v>
          </cell>
          <cell r="C312" t="str">
            <v>114</v>
          </cell>
          <cell r="D312" t="str">
            <v>114004</v>
          </cell>
          <cell r="E312" t="str">
            <v>ساير حسابها و اسناد دريافتني</v>
          </cell>
          <cell r="F312" t="str">
            <v>وام ضروري كاركنان</v>
          </cell>
          <cell r="G312" t="str">
            <v>300076</v>
          </cell>
          <cell r="H312" t="str">
            <v>همتي مسعود</v>
          </cell>
          <cell r="P312" t="str">
            <v>610</v>
          </cell>
        </row>
        <row r="313">
          <cell r="A313">
            <v>6100</v>
          </cell>
          <cell r="B313" t="str">
            <v>114004300101</v>
          </cell>
          <cell r="C313" t="str">
            <v>114</v>
          </cell>
          <cell r="D313" t="str">
            <v>114004</v>
          </cell>
          <cell r="E313" t="str">
            <v>ساير حسابها و اسناد دريافتني</v>
          </cell>
          <cell r="F313" t="str">
            <v>وام ضروري كاركنان</v>
          </cell>
          <cell r="G313" t="str">
            <v>300101</v>
          </cell>
          <cell r="H313" t="str">
            <v>شكري جليل</v>
          </cell>
          <cell r="P313" t="str">
            <v>610</v>
          </cell>
        </row>
        <row r="314">
          <cell r="A314">
            <v>6100</v>
          </cell>
          <cell r="B314" t="str">
            <v>114004300241</v>
          </cell>
          <cell r="C314" t="str">
            <v>114</v>
          </cell>
          <cell r="D314" t="str">
            <v>114004</v>
          </cell>
          <cell r="E314" t="str">
            <v>ساير حسابها و اسناد دريافتني</v>
          </cell>
          <cell r="F314" t="str">
            <v>وام ضروري كاركنان</v>
          </cell>
          <cell r="G314" t="str">
            <v>300241</v>
          </cell>
          <cell r="H314" t="str">
            <v>همتي قراملكي عليرضا</v>
          </cell>
          <cell r="P314" t="str">
            <v>610</v>
          </cell>
        </row>
        <row r="315">
          <cell r="A315">
            <v>6100</v>
          </cell>
          <cell r="B315" t="str">
            <v>114004300124</v>
          </cell>
          <cell r="C315" t="str">
            <v>114</v>
          </cell>
          <cell r="D315" t="str">
            <v>114004</v>
          </cell>
          <cell r="E315" t="str">
            <v>ساير حسابها و اسناد دريافتني</v>
          </cell>
          <cell r="F315" t="str">
            <v>وام ضروري كاركنان</v>
          </cell>
          <cell r="G315" t="str">
            <v>300124</v>
          </cell>
          <cell r="H315" t="str">
            <v>محب حق رحيم</v>
          </cell>
          <cell r="P315" t="str">
            <v>610</v>
          </cell>
        </row>
        <row r="316">
          <cell r="A316">
            <v>6100</v>
          </cell>
          <cell r="B316" t="str">
            <v>114004300169</v>
          </cell>
          <cell r="C316" t="str">
            <v>114</v>
          </cell>
          <cell r="D316" t="str">
            <v>114004</v>
          </cell>
          <cell r="E316" t="str">
            <v>ساير حسابها و اسناد دريافتني</v>
          </cell>
          <cell r="F316" t="str">
            <v>وام ضروري كاركنان</v>
          </cell>
          <cell r="G316" t="str">
            <v>300169</v>
          </cell>
          <cell r="H316" t="str">
            <v>منظر خسروشاهي اميرعلي</v>
          </cell>
          <cell r="P316" t="str">
            <v>610</v>
          </cell>
        </row>
        <row r="317">
          <cell r="A317">
            <v>6100</v>
          </cell>
          <cell r="B317" t="str">
            <v>114004300092</v>
          </cell>
          <cell r="C317" t="str">
            <v>114</v>
          </cell>
          <cell r="D317" t="str">
            <v>114004</v>
          </cell>
          <cell r="E317" t="str">
            <v>ساير حسابها و اسناد دريافتني</v>
          </cell>
          <cell r="F317" t="str">
            <v>وام ضروري كاركنان</v>
          </cell>
          <cell r="G317" t="str">
            <v>300092</v>
          </cell>
          <cell r="H317" t="str">
            <v>كولاب محمدحسين</v>
          </cell>
          <cell r="P317" t="str">
            <v>610</v>
          </cell>
        </row>
        <row r="318">
          <cell r="A318">
            <v>6100</v>
          </cell>
          <cell r="B318" t="str">
            <v>114004300096</v>
          </cell>
          <cell r="C318" t="str">
            <v>114</v>
          </cell>
          <cell r="D318" t="str">
            <v>114004</v>
          </cell>
          <cell r="E318" t="str">
            <v>ساير حسابها و اسناد دريافتني</v>
          </cell>
          <cell r="F318" t="str">
            <v>وام ضروري كاركنان</v>
          </cell>
          <cell r="G318" t="str">
            <v>300096</v>
          </cell>
          <cell r="H318" t="str">
            <v>امتحاني علي اكبر</v>
          </cell>
          <cell r="P318" t="str">
            <v>610</v>
          </cell>
        </row>
        <row r="319">
          <cell r="A319">
            <v>6100</v>
          </cell>
          <cell r="B319" t="str">
            <v>114004300071</v>
          </cell>
          <cell r="C319" t="str">
            <v>114</v>
          </cell>
          <cell r="D319" t="str">
            <v>114004</v>
          </cell>
          <cell r="E319" t="str">
            <v>ساير حسابها و اسناد دريافتني</v>
          </cell>
          <cell r="F319" t="str">
            <v>وام ضروري كاركنان</v>
          </cell>
          <cell r="G319" t="str">
            <v>300071</v>
          </cell>
          <cell r="H319" t="str">
            <v>ضياء سرابي اكبر</v>
          </cell>
          <cell r="P319" t="str">
            <v>610</v>
          </cell>
        </row>
        <row r="320">
          <cell r="A320">
            <v>6100</v>
          </cell>
          <cell r="B320" t="str">
            <v>114004300118</v>
          </cell>
          <cell r="C320" t="str">
            <v>114</v>
          </cell>
          <cell r="D320" t="str">
            <v>114004</v>
          </cell>
          <cell r="E320" t="str">
            <v>ساير حسابها و اسناد دريافتني</v>
          </cell>
          <cell r="F320" t="str">
            <v>وام ضروري كاركنان</v>
          </cell>
          <cell r="G320" t="str">
            <v>300118</v>
          </cell>
          <cell r="H320" t="str">
            <v>جعفرزاده بهروز</v>
          </cell>
          <cell r="P320" t="str">
            <v>610</v>
          </cell>
        </row>
        <row r="321">
          <cell r="A321">
            <v>6100</v>
          </cell>
          <cell r="B321" t="str">
            <v>114004300148</v>
          </cell>
          <cell r="C321" t="str">
            <v>114</v>
          </cell>
          <cell r="D321" t="str">
            <v>114004</v>
          </cell>
          <cell r="E321" t="str">
            <v>ساير حسابها و اسناد دريافتني</v>
          </cell>
          <cell r="F321" t="str">
            <v>وام ضروري كاركنان</v>
          </cell>
          <cell r="G321" t="str">
            <v>300148</v>
          </cell>
          <cell r="H321" t="str">
            <v>شفيعي عنصرودي داريوش</v>
          </cell>
          <cell r="P321" t="str">
            <v>610</v>
          </cell>
        </row>
        <row r="322">
          <cell r="A322">
            <v>6100</v>
          </cell>
          <cell r="B322" t="str">
            <v>114004300151</v>
          </cell>
          <cell r="C322" t="str">
            <v>114</v>
          </cell>
          <cell r="D322" t="str">
            <v>114004</v>
          </cell>
          <cell r="E322" t="str">
            <v>ساير حسابها و اسناد دريافتني</v>
          </cell>
          <cell r="F322" t="str">
            <v>وام ضروري كاركنان</v>
          </cell>
          <cell r="G322" t="str">
            <v>300151</v>
          </cell>
          <cell r="H322" t="str">
            <v>امجدي رحيم</v>
          </cell>
          <cell r="P322" t="str">
            <v>610</v>
          </cell>
        </row>
        <row r="323">
          <cell r="A323">
            <v>6100</v>
          </cell>
          <cell r="B323" t="str">
            <v>114004300152</v>
          </cell>
          <cell r="C323" t="str">
            <v>114</v>
          </cell>
          <cell r="D323" t="str">
            <v>114004</v>
          </cell>
          <cell r="E323" t="str">
            <v>ساير حسابها و اسناد دريافتني</v>
          </cell>
          <cell r="F323" t="str">
            <v>وام ضروري كاركنان</v>
          </cell>
          <cell r="G323" t="str">
            <v>300152</v>
          </cell>
          <cell r="H323" t="str">
            <v>حسن زاده حميد</v>
          </cell>
          <cell r="P323" t="str">
            <v>610</v>
          </cell>
        </row>
        <row r="324">
          <cell r="A324">
            <v>6100</v>
          </cell>
          <cell r="B324" t="str">
            <v>114004300156</v>
          </cell>
          <cell r="C324" t="str">
            <v>114</v>
          </cell>
          <cell r="D324" t="str">
            <v>114004</v>
          </cell>
          <cell r="E324" t="str">
            <v>ساير حسابها و اسناد دريافتني</v>
          </cell>
          <cell r="F324" t="str">
            <v>وام ضروري كاركنان</v>
          </cell>
          <cell r="G324" t="str">
            <v>300156</v>
          </cell>
          <cell r="H324" t="str">
            <v>حسينيان سيروس</v>
          </cell>
          <cell r="P324" t="str">
            <v>610</v>
          </cell>
        </row>
        <row r="325">
          <cell r="A325">
            <v>6100</v>
          </cell>
          <cell r="B325" t="str">
            <v>114004300162</v>
          </cell>
          <cell r="C325" t="str">
            <v>114</v>
          </cell>
          <cell r="D325" t="str">
            <v>114004</v>
          </cell>
          <cell r="E325" t="str">
            <v>ساير حسابها و اسناد دريافتني</v>
          </cell>
          <cell r="F325" t="str">
            <v>وام ضروري كاركنان</v>
          </cell>
          <cell r="G325" t="str">
            <v>300162</v>
          </cell>
          <cell r="H325" t="str">
            <v>محمدي جابر</v>
          </cell>
          <cell r="P325" t="str">
            <v>610</v>
          </cell>
        </row>
        <row r="326">
          <cell r="A326">
            <v>6100</v>
          </cell>
          <cell r="B326" t="str">
            <v>114004300170</v>
          </cell>
          <cell r="C326" t="str">
            <v>114</v>
          </cell>
          <cell r="D326" t="str">
            <v>114004</v>
          </cell>
          <cell r="E326" t="str">
            <v>ساير حسابها و اسناد دريافتني</v>
          </cell>
          <cell r="F326" t="str">
            <v>وام ضروري كاركنان</v>
          </cell>
          <cell r="G326" t="str">
            <v>300170</v>
          </cell>
          <cell r="H326" t="str">
            <v>فتحي سياوش</v>
          </cell>
          <cell r="P326" t="str">
            <v>610</v>
          </cell>
        </row>
        <row r="327">
          <cell r="A327">
            <v>6100</v>
          </cell>
          <cell r="B327" t="str">
            <v>114004300187</v>
          </cell>
          <cell r="C327" t="str">
            <v>114</v>
          </cell>
          <cell r="D327" t="str">
            <v>114004</v>
          </cell>
          <cell r="E327" t="str">
            <v>ساير حسابها و اسناد دريافتني</v>
          </cell>
          <cell r="F327" t="str">
            <v>وام ضروري كاركنان</v>
          </cell>
          <cell r="G327" t="str">
            <v>300187</v>
          </cell>
          <cell r="H327" t="str">
            <v>حاجي حيدري ممقاني مهدي</v>
          </cell>
          <cell r="P327" t="str">
            <v>610</v>
          </cell>
        </row>
        <row r="328">
          <cell r="A328">
            <v>6100</v>
          </cell>
          <cell r="B328" t="str">
            <v>114004300195</v>
          </cell>
          <cell r="C328" t="str">
            <v>114</v>
          </cell>
          <cell r="D328" t="str">
            <v>114004</v>
          </cell>
          <cell r="E328" t="str">
            <v>ساير حسابها و اسناد دريافتني</v>
          </cell>
          <cell r="F328" t="str">
            <v>وام ضروري كاركنان</v>
          </cell>
          <cell r="G328" t="str">
            <v>300195</v>
          </cell>
          <cell r="H328" t="str">
            <v>حريري كهنموئي علي</v>
          </cell>
          <cell r="P328" t="str">
            <v>610</v>
          </cell>
        </row>
        <row r="329">
          <cell r="A329">
            <v>6100</v>
          </cell>
          <cell r="B329" t="str">
            <v>114004300198</v>
          </cell>
          <cell r="C329" t="str">
            <v>114</v>
          </cell>
          <cell r="D329" t="str">
            <v>114004</v>
          </cell>
          <cell r="E329" t="str">
            <v>ساير حسابها و اسناد دريافتني</v>
          </cell>
          <cell r="F329" t="str">
            <v>وام ضروري كاركنان</v>
          </cell>
          <cell r="G329" t="str">
            <v>300198</v>
          </cell>
          <cell r="H329" t="str">
            <v>ميرزائي شكور</v>
          </cell>
          <cell r="P329" t="str">
            <v>610</v>
          </cell>
        </row>
        <row r="330">
          <cell r="A330">
            <v>6100</v>
          </cell>
          <cell r="B330" t="str">
            <v>114004300199</v>
          </cell>
          <cell r="C330" t="str">
            <v>114</v>
          </cell>
          <cell r="D330" t="str">
            <v>114004</v>
          </cell>
          <cell r="E330" t="str">
            <v>ساير حسابها و اسناد دريافتني</v>
          </cell>
          <cell r="F330" t="str">
            <v>وام ضروري كاركنان</v>
          </cell>
          <cell r="G330" t="str">
            <v>300199</v>
          </cell>
          <cell r="H330" t="str">
            <v>ناصح قراملكي مهدي</v>
          </cell>
          <cell r="P330" t="str">
            <v>610</v>
          </cell>
        </row>
        <row r="331">
          <cell r="A331">
            <v>6100</v>
          </cell>
          <cell r="B331" t="str">
            <v>114004300220</v>
          </cell>
          <cell r="C331" t="str">
            <v>114</v>
          </cell>
          <cell r="D331" t="str">
            <v>114004</v>
          </cell>
          <cell r="E331" t="str">
            <v>ساير حسابها و اسناد دريافتني</v>
          </cell>
          <cell r="F331" t="str">
            <v>وام ضروري كاركنان</v>
          </cell>
          <cell r="G331" t="str">
            <v>300220</v>
          </cell>
          <cell r="H331" t="str">
            <v>صحت مند قره بابا يوسف</v>
          </cell>
          <cell r="P331" t="str">
            <v>610</v>
          </cell>
        </row>
        <row r="332">
          <cell r="A332">
            <v>6100</v>
          </cell>
          <cell r="B332" t="str">
            <v>114004300306</v>
          </cell>
          <cell r="C332" t="str">
            <v>114</v>
          </cell>
          <cell r="D332" t="str">
            <v>114004</v>
          </cell>
          <cell r="E332" t="str">
            <v>ساير حسابها و اسناد دريافتني</v>
          </cell>
          <cell r="F332" t="str">
            <v>وام ضروري كاركنان</v>
          </cell>
          <cell r="G332" t="str">
            <v>300306</v>
          </cell>
          <cell r="H332" t="str">
            <v>نوري بهروز</v>
          </cell>
          <cell r="P332" t="str">
            <v>610</v>
          </cell>
        </row>
        <row r="333">
          <cell r="A333">
            <v>6100</v>
          </cell>
          <cell r="B333" t="str">
            <v>114004300280</v>
          </cell>
          <cell r="C333" t="str">
            <v>114</v>
          </cell>
          <cell r="D333" t="str">
            <v>114004</v>
          </cell>
          <cell r="E333" t="str">
            <v>ساير حسابها و اسناد دريافتني</v>
          </cell>
          <cell r="F333" t="str">
            <v>وام ضروري كاركنان</v>
          </cell>
          <cell r="G333" t="str">
            <v>300280</v>
          </cell>
          <cell r="H333" t="str">
            <v>طهماسبيان سجاد</v>
          </cell>
          <cell r="P333" t="str">
            <v>610</v>
          </cell>
        </row>
        <row r="334">
          <cell r="A334">
            <v>6100</v>
          </cell>
          <cell r="B334" t="str">
            <v>114004300191</v>
          </cell>
          <cell r="C334" t="str">
            <v>114</v>
          </cell>
          <cell r="D334" t="str">
            <v>114004</v>
          </cell>
          <cell r="E334" t="str">
            <v>ساير حسابها و اسناد دريافتني</v>
          </cell>
          <cell r="F334" t="str">
            <v>وام ضروري كاركنان</v>
          </cell>
          <cell r="G334" t="str">
            <v>300191</v>
          </cell>
          <cell r="H334" t="str">
            <v>باقر قازيار رشيد</v>
          </cell>
          <cell r="P334" t="str">
            <v>610</v>
          </cell>
        </row>
        <row r="335">
          <cell r="A335">
            <v>6100</v>
          </cell>
          <cell r="B335" t="str">
            <v>114004300245</v>
          </cell>
          <cell r="C335" t="str">
            <v>114</v>
          </cell>
          <cell r="D335" t="str">
            <v>114004</v>
          </cell>
          <cell r="E335" t="str">
            <v>ساير حسابها و اسناد دريافتني</v>
          </cell>
          <cell r="F335" t="str">
            <v>وام ضروري كاركنان</v>
          </cell>
          <cell r="G335" t="str">
            <v>300245</v>
          </cell>
          <cell r="H335" t="str">
            <v>غفاري افشرد كريم</v>
          </cell>
          <cell r="P335" t="str">
            <v>610</v>
          </cell>
        </row>
        <row r="336">
          <cell r="A336">
            <v>6100</v>
          </cell>
          <cell r="B336" t="str">
            <v>114004300081</v>
          </cell>
          <cell r="C336" t="str">
            <v>114</v>
          </cell>
          <cell r="D336" t="str">
            <v>114004</v>
          </cell>
          <cell r="E336" t="str">
            <v>ساير حسابها و اسناد دريافتني</v>
          </cell>
          <cell r="F336" t="str">
            <v>وام ضروري كاركنان</v>
          </cell>
          <cell r="G336" t="str">
            <v>300081</v>
          </cell>
          <cell r="H336" t="str">
            <v>بهاري قراجه مرادعلي</v>
          </cell>
          <cell r="P336" t="str">
            <v>610</v>
          </cell>
        </row>
        <row r="337">
          <cell r="A337">
            <v>6100</v>
          </cell>
          <cell r="B337" t="str">
            <v>114004300288</v>
          </cell>
          <cell r="C337" t="str">
            <v>114</v>
          </cell>
          <cell r="D337" t="str">
            <v>114004</v>
          </cell>
          <cell r="E337" t="str">
            <v>ساير حسابها و اسناد دريافتني</v>
          </cell>
          <cell r="F337" t="str">
            <v>وام ضروري كاركنان</v>
          </cell>
          <cell r="G337" t="str">
            <v>300288</v>
          </cell>
          <cell r="H337" t="str">
            <v>حاتملو محمد</v>
          </cell>
          <cell r="P337" t="str">
            <v>610</v>
          </cell>
        </row>
        <row r="338">
          <cell r="A338">
            <v>6100</v>
          </cell>
          <cell r="B338" t="str">
            <v>114004300074</v>
          </cell>
          <cell r="C338" t="str">
            <v>114</v>
          </cell>
          <cell r="D338" t="str">
            <v>114004</v>
          </cell>
          <cell r="E338" t="str">
            <v>ساير حسابها و اسناد دريافتني</v>
          </cell>
          <cell r="F338" t="str">
            <v>وام ضروري كاركنان</v>
          </cell>
          <cell r="G338" t="str">
            <v>300074</v>
          </cell>
          <cell r="H338" t="str">
            <v>ميرزا عليزاده پهر آباد فريبا</v>
          </cell>
          <cell r="P338" t="str">
            <v>610</v>
          </cell>
        </row>
        <row r="339">
          <cell r="A339">
            <v>6100</v>
          </cell>
          <cell r="B339" t="str">
            <v>114004300298</v>
          </cell>
          <cell r="C339" t="str">
            <v>114</v>
          </cell>
          <cell r="D339" t="str">
            <v>114004</v>
          </cell>
          <cell r="E339" t="str">
            <v>ساير حسابها و اسناد دريافتني</v>
          </cell>
          <cell r="F339" t="str">
            <v>وام ضروري كاركنان</v>
          </cell>
          <cell r="G339" t="str">
            <v>300298</v>
          </cell>
          <cell r="H339" t="str">
            <v>جبرئيلي اميد</v>
          </cell>
          <cell r="P339" t="str">
            <v>610</v>
          </cell>
        </row>
        <row r="340">
          <cell r="A340">
            <v>6100</v>
          </cell>
          <cell r="B340" t="str">
            <v>114004300110</v>
          </cell>
          <cell r="C340" t="str">
            <v>114</v>
          </cell>
          <cell r="D340" t="str">
            <v>114004</v>
          </cell>
          <cell r="E340" t="str">
            <v>ساير حسابها و اسناد دريافتني</v>
          </cell>
          <cell r="F340" t="str">
            <v>وام ضروري كاركنان</v>
          </cell>
          <cell r="G340" t="str">
            <v>300110</v>
          </cell>
          <cell r="H340" t="str">
            <v>فروغي زهرا</v>
          </cell>
          <cell r="P340" t="str">
            <v>610</v>
          </cell>
        </row>
        <row r="341">
          <cell r="A341">
            <v>6100</v>
          </cell>
          <cell r="B341" t="str">
            <v>114004300257</v>
          </cell>
          <cell r="C341" t="str">
            <v>114</v>
          </cell>
          <cell r="D341" t="str">
            <v>114004</v>
          </cell>
          <cell r="E341" t="str">
            <v>ساير حسابها و اسناد دريافتني</v>
          </cell>
          <cell r="F341" t="str">
            <v>وام ضروري كاركنان</v>
          </cell>
          <cell r="G341" t="str">
            <v>300257</v>
          </cell>
          <cell r="H341" t="str">
            <v>برادران حسن زاده وحيد</v>
          </cell>
          <cell r="P341" t="str">
            <v>610</v>
          </cell>
        </row>
        <row r="342">
          <cell r="A342">
            <v>6100</v>
          </cell>
          <cell r="B342" t="str">
            <v>114004300244</v>
          </cell>
          <cell r="C342" t="str">
            <v>114</v>
          </cell>
          <cell r="D342" t="str">
            <v>114004</v>
          </cell>
          <cell r="E342" t="str">
            <v>ساير حسابها و اسناد دريافتني</v>
          </cell>
          <cell r="F342" t="str">
            <v>وام ضروري كاركنان</v>
          </cell>
          <cell r="G342" t="str">
            <v>300244</v>
          </cell>
          <cell r="H342" t="str">
            <v>بزمي حسن</v>
          </cell>
          <cell r="P342" t="str">
            <v>610</v>
          </cell>
        </row>
        <row r="343">
          <cell r="A343">
            <v>6100</v>
          </cell>
          <cell r="B343" t="str">
            <v>114004300181</v>
          </cell>
          <cell r="C343" t="str">
            <v>114</v>
          </cell>
          <cell r="D343" t="str">
            <v>114004</v>
          </cell>
          <cell r="E343" t="str">
            <v>ساير حسابها و اسناد دريافتني</v>
          </cell>
          <cell r="F343" t="str">
            <v>وام ضروري كاركنان</v>
          </cell>
          <cell r="G343" t="str">
            <v>300181</v>
          </cell>
          <cell r="H343" t="str">
            <v>وظيفه واثق مهدي</v>
          </cell>
          <cell r="P343" t="str">
            <v>610</v>
          </cell>
        </row>
        <row r="344">
          <cell r="A344">
            <v>6100</v>
          </cell>
          <cell r="B344" t="str">
            <v>114004300125</v>
          </cell>
          <cell r="C344" t="str">
            <v>114</v>
          </cell>
          <cell r="D344" t="str">
            <v>114004</v>
          </cell>
          <cell r="E344" t="str">
            <v>ساير حسابها و اسناد دريافتني</v>
          </cell>
          <cell r="F344" t="str">
            <v>وام ضروري كاركنان</v>
          </cell>
          <cell r="G344" t="str">
            <v>300125</v>
          </cell>
          <cell r="H344" t="str">
            <v>سلطاني حسين</v>
          </cell>
          <cell r="P344" t="str">
            <v>610</v>
          </cell>
        </row>
        <row r="345">
          <cell r="A345">
            <v>6100</v>
          </cell>
          <cell r="B345" t="str">
            <v>114004300132</v>
          </cell>
          <cell r="C345" t="str">
            <v>114</v>
          </cell>
          <cell r="D345" t="str">
            <v>114004</v>
          </cell>
          <cell r="E345" t="str">
            <v>ساير حسابها و اسناد دريافتني</v>
          </cell>
          <cell r="F345" t="str">
            <v>وام ضروري كاركنان</v>
          </cell>
          <cell r="G345" t="str">
            <v>300132</v>
          </cell>
          <cell r="H345" t="str">
            <v>مهرابي افشار عباس</v>
          </cell>
          <cell r="P345" t="str">
            <v>610</v>
          </cell>
        </row>
        <row r="346">
          <cell r="A346">
            <v>6100</v>
          </cell>
          <cell r="B346" t="str">
            <v>114004300136</v>
          </cell>
          <cell r="C346" t="str">
            <v>114</v>
          </cell>
          <cell r="D346" t="str">
            <v>114004</v>
          </cell>
          <cell r="E346" t="str">
            <v>ساير حسابها و اسناد دريافتني</v>
          </cell>
          <cell r="F346" t="str">
            <v>وام ضروري كاركنان</v>
          </cell>
          <cell r="G346" t="str">
            <v>300136</v>
          </cell>
          <cell r="H346" t="str">
            <v>تقي پور كهاني محمدرضا</v>
          </cell>
          <cell r="P346" t="str">
            <v>610</v>
          </cell>
        </row>
        <row r="347">
          <cell r="A347">
            <v>6100</v>
          </cell>
          <cell r="B347" t="str">
            <v>114004300137</v>
          </cell>
          <cell r="C347" t="str">
            <v>114</v>
          </cell>
          <cell r="D347" t="str">
            <v>114004</v>
          </cell>
          <cell r="E347" t="str">
            <v>ساير حسابها و اسناد دريافتني</v>
          </cell>
          <cell r="F347" t="str">
            <v>وام ضروري كاركنان</v>
          </cell>
          <cell r="G347" t="str">
            <v>300137</v>
          </cell>
          <cell r="H347" t="str">
            <v>ستاري ميرهاشم</v>
          </cell>
          <cell r="P347" t="str">
            <v>610</v>
          </cell>
        </row>
        <row r="348">
          <cell r="A348">
            <v>6100</v>
          </cell>
          <cell r="B348" t="str">
            <v>114004300144</v>
          </cell>
          <cell r="C348" t="str">
            <v>114</v>
          </cell>
          <cell r="D348" t="str">
            <v>114004</v>
          </cell>
          <cell r="E348" t="str">
            <v>ساير حسابها و اسناد دريافتني</v>
          </cell>
          <cell r="F348" t="str">
            <v>وام ضروري كاركنان</v>
          </cell>
          <cell r="G348" t="str">
            <v>300144</v>
          </cell>
          <cell r="H348" t="str">
            <v>آقائي كومله نادر</v>
          </cell>
          <cell r="P348" t="str">
            <v>610</v>
          </cell>
        </row>
        <row r="349">
          <cell r="A349">
            <v>6100</v>
          </cell>
          <cell r="B349" t="str">
            <v>114004300146</v>
          </cell>
          <cell r="C349" t="str">
            <v>114</v>
          </cell>
          <cell r="D349" t="str">
            <v>114004</v>
          </cell>
          <cell r="E349" t="str">
            <v>ساير حسابها و اسناد دريافتني</v>
          </cell>
          <cell r="F349" t="str">
            <v>وام ضروري كاركنان</v>
          </cell>
          <cell r="G349" t="str">
            <v>300146</v>
          </cell>
          <cell r="H349" t="str">
            <v>شمس آذر ميرعلي</v>
          </cell>
          <cell r="P349" t="str">
            <v>610</v>
          </cell>
        </row>
        <row r="350">
          <cell r="A350">
            <v>6100</v>
          </cell>
          <cell r="B350" t="str">
            <v>114004300155</v>
          </cell>
          <cell r="C350" t="str">
            <v>114</v>
          </cell>
          <cell r="D350" t="str">
            <v>114004</v>
          </cell>
          <cell r="E350" t="str">
            <v>ساير حسابها و اسناد دريافتني</v>
          </cell>
          <cell r="F350" t="str">
            <v>وام ضروري كاركنان</v>
          </cell>
          <cell r="G350" t="str">
            <v>300155</v>
          </cell>
          <cell r="H350" t="str">
            <v>قليپور سفيداني حسين</v>
          </cell>
          <cell r="P350" t="str">
            <v>610</v>
          </cell>
        </row>
        <row r="351">
          <cell r="A351">
            <v>6100</v>
          </cell>
          <cell r="B351" t="str">
            <v>114004300157</v>
          </cell>
          <cell r="C351" t="str">
            <v>114</v>
          </cell>
          <cell r="D351" t="str">
            <v>114004</v>
          </cell>
          <cell r="E351" t="str">
            <v>ساير حسابها و اسناد دريافتني</v>
          </cell>
          <cell r="F351" t="str">
            <v>وام ضروري كاركنان</v>
          </cell>
          <cell r="G351" t="str">
            <v>300157</v>
          </cell>
          <cell r="H351" t="str">
            <v>معصومي خدايار</v>
          </cell>
          <cell r="P351" t="str">
            <v>610</v>
          </cell>
        </row>
        <row r="352">
          <cell r="A352">
            <v>6100</v>
          </cell>
          <cell r="B352" t="str">
            <v>114004300160</v>
          </cell>
          <cell r="C352" t="str">
            <v>114</v>
          </cell>
          <cell r="D352" t="str">
            <v>114004</v>
          </cell>
          <cell r="E352" t="str">
            <v>ساير حسابها و اسناد دريافتني</v>
          </cell>
          <cell r="F352" t="str">
            <v>وام ضروري كاركنان</v>
          </cell>
          <cell r="G352" t="str">
            <v>300160</v>
          </cell>
          <cell r="H352" t="str">
            <v>عالم وحيد</v>
          </cell>
          <cell r="P352" t="str">
            <v>610</v>
          </cell>
        </row>
        <row r="353">
          <cell r="A353">
            <v>6100</v>
          </cell>
          <cell r="B353" t="str">
            <v>114004300204</v>
          </cell>
          <cell r="C353" t="str">
            <v>114</v>
          </cell>
          <cell r="D353" t="str">
            <v>114004</v>
          </cell>
          <cell r="E353" t="str">
            <v>ساير حسابها و اسناد دريافتني</v>
          </cell>
          <cell r="F353" t="str">
            <v>وام ضروري كاركنان</v>
          </cell>
          <cell r="G353" t="str">
            <v>300204</v>
          </cell>
          <cell r="H353" t="str">
            <v>قازانچائي جواد</v>
          </cell>
          <cell r="P353" t="str">
            <v>610</v>
          </cell>
        </row>
        <row r="354">
          <cell r="A354">
            <v>6100</v>
          </cell>
          <cell r="B354" t="str">
            <v>114004300208</v>
          </cell>
          <cell r="C354" t="str">
            <v>114</v>
          </cell>
          <cell r="D354" t="str">
            <v>114004</v>
          </cell>
          <cell r="E354" t="str">
            <v>ساير حسابها و اسناد دريافتني</v>
          </cell>
          <cell r="F354" t="str">
            <v>وام ضروري كاركنان</v>
          </cell>
          <cell r="G354" t="str">
            <v>300208</v>
          </cell>
          <cell r="H354" t="str">
            <v>جعفرزاده رسول</v>
          </cell>
          <cell r="P354" t="str">
            <v>610</v>
          </cell>
        </row>
        <row r="355">
          <cell r="A355">
            <v>6100</v>
          </cell>
          <cell r="B355" t="str">
            <v>114004300226</v>
          </cell>
          <cell r="C355" t="str">
            <v>114</v>
          </cell>
          <cell r="D355" t="str">
            <v>114004</v>
          </cell>
          <cell r="E355" t="str">
            <v>ساير حسابها و اسناد دريافتني</v>
          </cell>
          <cell r="F355" t="str">
            <v>وام ضروري كاركنان</v>
          </cell>
          <cell r="G355" t="str">
            <v>300226</v>
          </cell>
          <cell r="H355" t="str">
            <v>طاهباز هادي</v>
          </cell>
          <cell r="P355" t="str">
            <v>610</v>
          </cell>
        </row>
        <row r="356">
          <cell r="A356">
            <v>6100</v>
          </cell>
          <cell r="B356" t="str">
            <v>114004300247</v>
          </cell>
          <cell r="C356" t="str">
            <v>114</v>
          </cell>
          <cell r="D356" t="str">
            <v>114004</v>
          </cell>
          <cell r="E356" t="str">
            <v>ساير حسابها و اسناد دريافتني</v>
          </cell>
          <cell r="F356" t="str">
            <v>وام ضروري كاركنان</v>
          </cell>
          <cell r="G356" t="str">
            <v>300247</v>
          </cell>
          <cell r="H356" t="str">
            <v>حسن زاده علي بيك كندي مطلب</v>
          </cell>
          <cell r="P356" t="str">
            <v>610</v>
          </cell>
        </row>
        <row r="357">
          <cell r="A357">
            <v>6100</v>
          </cell>
          <cell r="B357" t="str">
            <v>114004300260</v>
          </cell>
          <cell r="C357" t="str">
            <v>114</v>
          </cell>
          <cell r="D357" t="str">
            <v>114004</v>
          </cell>
          <cell r="E357" t="str">
            <v>ساير حسابها و اسناد دريافتني</v>
          </cell>
          <cell r="F357" t="str">
            <v>وام ضروري كاركنان</v>
          </cell>
          <cell r="G357" t="str">
            <v>300260</v>
          </cell>
          <cell r="H357" t="str">
            <v>منزوي صوفياني مسعود</v>
          </cell>
          <cell r="P357" t="str">
            <v>610</v>
          </cell>
        </row>
        <row r="358">
          <cell r="A358">
            <v>6100</v>
          </cell>
          <cell r="B358" t="str">
            <v>114004300261</v>
          </cell>
          <cell r="C358" t="str">
            <v>114</v>
          </cell>
          <cell r="D358" t="str">
            <v>114004</v>
          </cell>
          <cell r="E358" t="str">
            <v>ساير حسابها و اسناد دريافتني</v>
          </cell>
          <cell r="F358" t="str">
            <v>وام ضروري كاركنان</v>
          </cell>
          <cell r="G358" t="str">
            <v>300261</v>
          </cell>
          <cell r="H358" t="str">
            <v>دليري اقدم وحيد</v>
          </cell>
          <cell r="P358" t="str">
            <v>610</v>
          </cell>
        </row>
        <row r="359">
          <cell r="A359">
            <v>6100</v>
          </cell>
          <cell r="B359" t="str">
            <v>114004300062</v>
          </cell>
          <cell r="C359" t="str">
            <v>114</v>
          </cell>
          <cell r="D359" t="str">
            <v>114004</v>
          </cell>
          <cell r="E359" t="str">
            <v>ساير حسابها و اسناد دريافتني</v>
          </cell>
          <cell r="F359" t="str">
            <v>وام ضروري كاركنان</v>
          </cell>
          <cell r="G359" t="str">
            <v>300062</v>
          </cell>
          <cell r="H359" t="str">
            <v>شاه رسالي صالح</v>
          </cell>
          <cell r="P359" t="str">
            <v>610</v>
          </cell>
        </row>
        <row r="360">
          <cell r="A360">
            <v>6100</v>
          </cell>
          <cell r="B360" t="str">
            <v>114004300069</v>
          </cell>
          <cell r="C360" t="str">
            <v>114</v>
          </cell>
          <cell r="D360" t="str">
            <v>114004</v>
          </cell>
          <cell r="E360" t="str">
            <v>ساير حسابها و اسناد دريافتني</v>
          </cell>
          <cell r="F360" t="str">
            <v>وام ضروري كاركنان</v>
          </cell>
          <cell r="G360" t="str">
            <v>300069</v>
          </cell>
          <cell r="H360" t="str">
            <v>دلمقاني زاده عليرضا</v>
          </cell>
          <cell r="P360" t="str">
            <v>610</v>
          </cell>
        </row>
        <row r="361">
          <cell r="A361">
            <v>6100</v>
          </cell>
          <cell r="B361" t="str">
            <v>114004300119</v>
          </cell>
          <cell r="C361" t="str">
            <v>114</v>
          </cell>
          <cell r="D361" t="str">
            <v>114004</v>
          </cell>
          <cell r="E361" t="str">
            <v>ساير حسابها و اسناد دريافتني</v>
          </cell>
          <cell r="F361" t="str">
            <v>وام ضروري كاركنان</v>
          </cell>
          <cell r="G361" t="str">
            <v>300119</v>
          </cell>
          <cell r="H361" t="str">
            <v>رستم پور مشكنبر حسن</v>
          </cell>
          <cell r="P361" t="str">
            <v>610</v>
          </cell>
        </row>
        <row r="362">
          <cell r="A362">
            <v>6100</v>
          </cell>
          <cell r="B362" t="str">
            <v>114004300128</v>
          </cell>
          <cell r="C362" t="str">
            <v>114</v>
          </cell>
          <cell r="D362" t="str">
            <v>114004</v>
          </cell>
          <cell r="E362" t="str">
            <v>ساير حسابها و اسناد دريافتني</v>
          </cell>
          <cell r="F362" t="str">
            <v>وام ضروري كاركنان</v>
          </cell>
          <cell r="G362" t="str">
            <v>300128</v>
          </cell>
          <cell r="H362" t="str">
            <v>محمدباقري لاهوت كريم</v>
          </cell>
          <cell r="P362" t="str">
            <v>610</v>
          </cell>
        </row>
        <row r="363">
          <cell r="A363">
            <v>6100</v>
          </cell>
          <cell r="B363" t="str">
            <v>114004300131</v>
          </cell>
          <cell r="C363" t="str">
            <v>114</v>
          </cell>
          <cell r="D363" t="str">
            <v>114004</v>
          </cell>
          <cell r="E363" t="str">
            <v>ساير حسابها و اسناد دريافتني</v>
          </cell>
          <cell r="F363" t="str">
            <v>وام ضروري كاركنان</v>
          </cell>
          <cell r="G363" t="str">
            <v>300131</v>
          </cell>
          <cell r="H363" t="str">
            <v>شكوهي علي</v>
          </cell>
          <cell r="P363" t="str">
            <v>610</v>
          </cell>
        </row>
        <row r="364">
          <cell r="A364">
            <v>6100</v>
          </cell>
          <cell r="B364" t="str">
            <v>114004300182</v>
          </cell>
          <cell r="C364" t="str">
            <v>114</v>
          </cell>
          <cell r="D364" t="str">
            <v>114004</v>
          </cell>
          <cell r="E364" t="str">
            <v>ساير حسابها و اسناد دريافتني</v>
          </cell>
          <cell r="F364" t="str">
            <v>وام ضروري كاركنان</v>
          </cell>
          <cell r="G364" t="str">
            <v>300182</v>
          </cell>
          <cell r="H364" t="str">
            <v>اصلاني مقدم علي</v>
          </cell>
          <cell r="P364" t="str">
            <v>610</v>
          </cell>
        </row>
        <row r="365">
          <cell r="A365">
            <v>6100</v>
          </cell>
          <cell r="B365" t="str">
            <v>114004300103</v>
          </cell>
          <cell r="C365" t="str">
            <v>114</v>
          </cell>
          <cell r="D365" t="str">
            <v>114004</v>
          </cell>
          <cell r="E365" t="str">
            <v>ساير حسابها و اسناد دريافتني</v>
          </cell>
          <cell r="F365" t="str">
            <v>وام ضروري كاركنان</v>
          </cell>
          <cell r="G365" t="str">
            <v>300103</v>
          </cell>
          <cell r="H365" t="str">
            <v>چابك شاهرخ</v>
          </cell>
          <cell r="P365" t="str">
            <v>610</v>
          </cell>
        </row>
        <row r="366">
          <cell r="A366">
            <v>6100</v>
          </cell>
          <cell r="B366" t="str">
            <v>114004300134</v>
          </cell>
          <cell r="C366" t="str">
            <v>114</v>
          </cell>
          <cell r="D366" t="str">
            <v>114004</v>
          </cell>
          <cell r="E366" t="str">
            <v>ساير حسابها و اسناد دريافتني</v>
          </cell>
          <cell r="F366" t="str">
            <v>وام ضروري كاركنان</v>
          </cell>
          <cell r="G366" t="str">
            <v>300134</v>
          </cell>
          <cell r="H366" t="str">
            <v>نكوئي فائق</v>
          </cell>
          <cell r="P366" t="str">
            <v>610</v>
          </cell>
        </row>
        <row r="367">
          <cell r="A367">
            <v>6100</v>
          </cell>
          <cell r="B367" t="str">
            <v>114004300008</v>
          </cell>
          <cell r="C367" t="str">
            <v>114</v>
          </cell>
          <cell r="D367" t="str">
            <v>114004</v>
          </cell>
          <cell r="E367" t="str">
            <v>ساير حسابها و اسناد دريافتني</v>
          </cell>
          <cell r="F367" t="str">
            <v>وام ضروري كاركنان</v>
          </cell>
          <cell r="G367" t="str">
            <v>300008</v>
          </cell>
          <cell r="H367" t="str">
            <v>واحد ابراهيم</v>
          </cell>
          <cell r="P367" t="str">
            <v>610</v>
          </cell>
        </row>
        <row r="368">
          <cell r="A368">
            <v>6100</v>
          </cell>
          <cell r="B368" t="str">
            <v>114004300196</v>
          </cell>
          <cell r="C368" t="str">
            <v>114</v>
          </cell>
          <cell r="D368" t="str">
            <v>114004</v>
          </cell>
          <cell r="E368" t="str">
            <v>ساير حسابها و اسناد دريافتني</v>
          </cell>
          <cell r="F368" t="str">
            <v>وام ضروري كاركنان</v>
          </cell>
          <cell r="G368" t="str">
            <v>300196</v>
          </cell>
          <cell r="H368" t="str">
            <v>حسيني سيد جواد</v>
          </cell>
          <cell r="P368" t="str">
            <v>610</v>
          </cell>
        </row>
        <row r="369">
          <cell r="A369">
            <v>6100</v>
          </cell>
          <cell r="B369" t="str">
            <v>114004300210</v>
          </cell>
          <cell r="C369" t="str">
            <v>114</v>
          </cell>
          <cell r="D369" t="str">
            <v>114004</v>
          </cell>
          <cell r="E369" t="str">
            <v>ساير حسابها و اسناد دريافتني</v>
          </cell>
          <cell r="F369" t="str">
            <v>وام ضروري كاركنان</v>
          </cell>
          <cell r="G369" t="str">
            <v>300210</v>
          </cell>
          <cell r="H369" t="str">
            <v>احمدي نژاد مجيد</v>
          </cell>
          <cell r="P369" t="str">
            <v>610</v>
          </cell>
        </row>
        <row r="370">
          <cell r="A370">
            <v>6100</v>
          </cell>
          <cell r="B370" t="str">
            <v>114004300223</v>
          </cell>
          <cell r="C370" t="str">
            <v>114</v>
          </cell>
          <cell r="D370" t="str">
            <v>114004</v>
          </cell>
          <cell r="E370" t="str">
            <v>ساير حسابها و اسناد دريافتني</v>
          </cell>
          <cell r="F370" t="str">
            <v>وام ضروري كاركنان</v>
          </cell>
          <cell r="G370" t="str">
            <v>300223</v>
          </cell>
          <cell r="H370" t="str">
            <v>حسيني ميرصمد</v>
          </cell>
          <cell r="P370" t="str">
            <v>610</v>
          </cell>
        </row>
        <row r="371">
          <cell r="A371">
            <v>6100</v>
          </cell>
          <cell r="B371" t="str">
            <v>114006300107</v>
          </cell>
          <cell r="C371" t="str">
            <v>114</v>
          </cell>
          <cell r="D371" t="str">
            <v>114006</v>
          </cell>
          <cell r="E371" t="str">
            <v>ساير حسابها و اسناد دريافتني</v>
          </cell>
          <cell r="F371" t="str">
            <v>وام خريدخودرو</v>
          </cell>
          <cell r="G371" t="str">
            <v>300107</v>
          </cell>
          <cell r="H371" t="str">
            <v>روحي مهر سياوش</v>
          </cell>
          <cell r="P371" t="str">
            <v>610</v>
          </cell>
        </row>
        <row r="372">
          <cell r="A372">
            <v>6100</v>
          </cell>
          <cell r="B372" t="str">
            <v>114006300200</v>
          </cell>
          <cell r="C372" t="str">
            <v>114</v>
          </cell>
          <cell r="D372" t="str">
            <v>114006</v>
          </cell>
          <cell r="E372" t="str">
            <v>ساير حسابها و اسناد دريافتني</v>
          </cell>
          <cell r="F372" t="str">
            <v>وام خريدخودرو</v>
          </cell>
          <cell r="G372" t="str">
            <v>300200</v>
          </cell>
          <cell r="H372" t="str">
            <v>محمد كريمي حامد</v>
          </cell>
          <cell r="P372" t="str">
            <v>610</v>
          </cell>
        </row>
        <row r="373">
          <cell r="A373">
            <v>6100</v>
          </cell>
          <cell r="B373" t="str">
            <v>114006300274</v>
          </cell>
          <cell r="C373" t="str">
            <v>114</v>
          </cell>
          <cell r="D373" t="str">
            <v>114006</v>
          </cell>
          <cell r="E373" t="str">
            <v>ساير حسابها و اسناد دريافتني</v>
          </cell>
          <cell r="F373" t="str">
            <v>وام خريدخودرو</v>
          </cell>
          <cell r="G373" t="str">
            <v>300274</v>
          </cell>
          <cell r="H373" t="str">
            <v>مومني ميرمسعود</v>
          </cell>
          <cell r="P373" t="str">
            <v>610</v>
          </cell>
        </row>
        <row r="374">
          <cell r="A374">
            <v>6100</v>
          </cell>
          <cell r="B374" t="str">
            <v>114006300263</v>
          </cell>
          <cell r="C374" t="str">
            <v>114</v>
          </cell>
          <cell r="D374" t="str">
            <v>114006</v>
          </cell>
          <cell r="E374" t="str">
            <v>ساير حسابها و اسناد دريافتني</v>
          </cell>
          <cell r="F374" t="str">
            <v>وام خريدخودرو</v>
          </cell>
          <cell r="G374" t="str">
            <v>300263</v>
          </cell>
          <cell r="H374" t="str">
            <v>خدائي محمودي رضا</v>
          </cell>
          <cell r="P374" t="str">
            <v>610</v>
          </cell>
        </row>
        <row r="375">
          <cell r="A375">
            <v>6100</v>
          </cell>
          <cell r="B375" t="str">
            <v>114006300264</v>
          </cell>
          <cell r="C375" t="str">
            <v>114</v>
          </cell>
          <cell r="D375" t="str">
            <v>114006</v>
          </cell>
          <cell r="E375" t="str">
            <v>ساير حسابها و اسناد دريافتني</v>
          </cell>
          <cell r="F375" t="str">
            <v>وام خريدخودرو</v>
          </cell>
          <cell r="G375" t="str">
            <v>300264</v>
          </cell>
          <cell r="H375" t="str">
            <v>جليل پور صابرجوي حسين</v>
          </cell>
          <cell r="P375" t="str">
            <v>610</v>
          </cell>
        </row>
        <row r="376">
          <cell r="A376">
            <v>6100</v>
          </cell>
          <cell r="B376" t="str">
            <v>114006300235</v>
          </cell>
          <cell r="C376" t="str">
            <v>114</v>
          </cell>
          <cell r="D376" t="str">
            <v>114006</v>
          </cell>
          <cell r="E376" t="str">
            <v>ساير حسابها و اسناد دريافتني</v>
          </cell>
          <cell r="F376" t="str">
            <v>وام خريدخودرو</v>
          </cell>
          <cell r="G376" t="str">
            <v>300235</v>
          </cell>
          <cell r="H376" t="str">
            <v>حدادپوربدر محمدرضا</v>
          </cell>
          <cell r="P376" t="str">
            <v>610</v>
          </cell>
        </row>
        <row r="377">
          <cell r="A377">
            <v>6100</v>
          </cell>
          <cell r="B377" t="str">
            <v>114006300094</v>
          </cell>
          <cell r="C377" t="str">
            <v>114</v>
          </cell>
          <cell r="D377" t="str">
            <v>114006</v>
          </cell>
          <cell r="E377" t="str">
            <v>ساير حسابها و اسناد دريافتني</v>
          </cell>
          <cell r="F377" t="str">
            <v>وام خريدخودرو</v>
          </cell>
          <cell r="G377" t="str">
            <v>300094</v>
          </cell>
          <cell r="H377" t="str">
            <v>محمود شريعتي مهرداد</v>
          </cell>
          <cell r="P377" t="str">
            <v>610</v>
          </cell>
        </row>
        <row r="378">
          <cell r="A378">
            <v>6100</v>
          </cell>
          <cell r="B378" t="str">
            <v>114007</v>
          </cell>
          <cell r="C378" t="str">
            <v>114</v>
          </cell>
          <cell r="D378" t="str">
            <v>114007</v>
          </cell>
          <cell r="E378" t="str">
            <v>ساير حسابها و اسناد دريافتني</v>
          </cell>
          <cell r="F378" t="str">
            <v>رند ماه</v>
          </cell>
          <cell r="G378">
            <v>0</v>
          </cell>
          <cell r="H378">
            <v>0</v>
          </cell>
          <cell r="P378" t="str">
            <v>610</v>
          </cell>
        </row>
        <row r="379">
          <cell r="A379">
            <v>6300</v>
          </cell>
          <cell r="B379" t="str">
            <v>114008100109</v>
          </cell>
          <cell r="C379" t="str">
            <v>114</v>
          </cell>
          <cell r="D379" t="str">
            <v>114008</v>
          </cell>
          <cell r="E379" t="str">
            <v>ساير حسابها و اسناد دريافتني</v>
          </cell>
          <cell r="F379" t="str">
            <v>سپرده ها و ودايع</v>
          </cell>
          <cell r="G379" t="str">
            <v>100109</v>
          </cell>
          <cell r="H379" t="str">
            <v>بانک ملت پروين جاري96656582(جام)</v>
          </cell>
          <cell r="P379" t="str">
            <v>630</v>
          </cell>
        </row>
        <row r="380">
          <cell r="A380">
            <v>6300</v>
          </cell>
          <cell r="B380" t="str">
            <v>114008101482</v>
          </cell>
          <cell r="C380" t="str">
            <v>114</v>
          </cell>
          <cell r="D380" t="str">
            <v>114008</v>
          </cell>
          <cell r="E380" t="str">
            <v>ساير حسابها و اسناد دريافتني</v>
          </cell>
          <cell r="F380" t="str">
            <v>سپرده ها و ودايع</v>
          </cell>
          <cell r="G380" t="str">
            <v>101482</v>
          </cell>
          <cell r="H380" t="str">
            <v>شرکت نفت</v>
          </cell>
          <cell r="P380" t="str">
            <v>630</v>
          </cell>
        </row>
        <row r="381">
          <cell r="A381">
            <v>1160</v>
          </cell>
          <cell r="B381" t="str">
            <v>114009101954</v>
          </cell>
          <cell r="C381" t="str">
            <v>114</v>
          </cell>
          <cell r="D381" t="str">
            <v>114009</v>
          </cell>
          <cell r="E381" t="str">
            <v>ساير حسابها و اسناد دريافتني</v>
          </cell>
          <cell r="F381" t="str">
            <v>ساير بدهكاران</v>
          </cell>
          <cell r="G381" t="str">
            <v>101954</v>
          </cell>
          <cell r="H381" t="str">
            <v>شركت كارگزاري بانك مسكن</v>
          </cell>
          <cell r="P381" t="str">
            <v>116</v>
          </cell>
        </row>
        <row r="382">
          <cell r="A382">
            <v>6000</v>
          </cell>
          <cell r="B382" t="str">
            <v>114009101220</v>
          </cell>
          <cell r="C382" t="str">
            <v>114</v>
          </cell>
          <cell r="D382" t="str">
            <v>114009</v>
          </cell>
          <cell r="E382" t="str">
            <v>ساير حسابها و اسناد دريافتني</v>
          </cell>
          <cell r="F382" t="str">
            <v>ساير بدهكاران</v>
          </cell>
          <cell r="G382" t="str">
            <v>101220</v>
          </cell>
          <cell r="H382" t="str">
            <v>سازمان گسترش ونوسازي صنايع ايران</v>
          </cell>
          <cell r="P382" t="str">
            <v>600</v>
          </cell>
        </row>
        <row r="383">
          <cell r="A383">
            <v>6000</v>
          </cell>
          <cell r="B383" t="str">
            <v>114009300018</v>
          </cell>
          <cell r="C383" t="str">
            <v>114</v>
          </cell>
          <cell r="D383" t="str">
            <v>114009</v>
          </cell>
          <cell r="E383" t="str">
            <v>ساير حسابها و اسناد دريافتني</v>
          </cell>
          <cell r="F383" t="str">
            <v>ساير بدهكاران</v>
          </cell>
          <cell r="G383" t="str">
            <v>300018</v>
          </cell>
          <cell r="H383" t="str">
            <v>عليپور فيروزي صمد</v>
          </cell>
          <cell r="P383" t="str">
            <v>600</v>
          </cell>
        </row>
        <row r="384">
          <cell r="A384">
            <v>6000</v>
          </cell>
          <cell r="B384" t="str">
            <v>114009101249</v>
          </cell>
          <cell r="C384" t="str">
            <v>114</v>
          </cell>
          <cell r="D384" t="str">
            <v>114009</v>
          </cell>
          <cell r="E384" t="str">
            <v>ساير حسابها و اسناد دريافتني</v>
          </cell>
          <cell r="F384" t="str">
            <v>ساير بدهكاران</v>
          </cell>
          <cell r="G384" t="str">
            <v>101249</v>
          </cell>
          <cell r="H384" t="str">
            <v>پاوند</v>
          </cell>
          <cell r="P384" t="str">
            <v>600</v>
          </cell>
        </row>
        <row r="385">
          <cell r="A385">
            <v>6000</v>
          </cell>
          <cell r="B385" t="str">
            <v>114009101699</v>
          </cell>
          <cell r="C385" t="str">
            <v>114</v>
          </cell>
          <cell r="D385" t="str">
            <v>114009</v>
          </cell>
          <cell r="E385" t="str">
            <v>ساير حسابها و اسناد دريافتني</v>
          </cell>
          <cell r="F385" t="str">
            <v>ساير بدهكاران</v>
          </cell>
          <cell r="G385" t="str">
            <v>101699</v>
          </cell>
          <cell r="H385" t="str">
            <v>متفرقه</v>
          </cell>
          <cell r="P385" t="str">
            <v>600</v>
          </cell>
        </row>
        <row r="386">
          <cell r="A386">
            <v>6000</v>
          </cell>
          <cell r="B386" t="str">
            <v>114009101719</v>
          </cell>
          <cell r="C386" t="str">
            <v>114</v>
          </cell>
          <cell r="D386" t="str">
            <v>114009</v>
          </cell>
          <cell r="E386" t="str">
            <v>ساير حسابها و اسناد دريافتني</v>
          </cell>
          <cell r="F386" t="str">
            <v>ساير بدهكاران</v>
          </cell>
          <cell r="G386" t="str">
            <v>101719</v>
          </cell>
          <cell r="H386" t="str">
            <v>كاظم سياباني</v>
          </cell>
          <cell r="P386" t="str">
            <v>600</v>
          </cell>
        </row>
        <row r="387">
          <cell r="A387">
            <v>6000</v>
          </cell>
          <cell r="B387" t="str">
            <v>114009101349</v>
          </cell>
          <cell r="C387" t="str">
            <v>114</v>
          </cell>
          <cell r="D387" t="str">
            <v>114009</v>
          </cell>
          <cell r="E387" t="str">
            <v>ساير حسابها و اسناد دريافتني</v>
          </cell>
          <cell r="F387" t="str">
            <v>ساير بدهكاران</v>
          </cell>
          <cell r="G387" t="str">
            <v>101349</v>
          </cell>
          <cell r="H387" t="str">
            <v>حاجي مهدي صباغ</v>
          </cell>
          <cell r="P387" t="str">
            <v>600</v>
          </cell>
        </row>
        <row r="388">
          <cell r="A388">
            <v>6000</v>
          </cell>
          <cell r="B388" t="str">
            <v>114009101258</v>
          </cell>
          <cell r="C388" t="str">
            <v>114</v>
          </cell>
          <cell r="D388" t="str">
            <v>114009</v>
          </cell>
          <cell r="E388" t="str">
            <v>ساير حسابها و اسناد دريافتني</v>
          </cell>
          <cell r="F388" t="str">
            <v>ساير بدهكاران</v>
          </cell>
          <cell r="G388" t="str">
            <v>101258</v>
          </cell>
          <cell r="H388" t="str">
            <v>كارگاه توليدي امين (حسينلو)</v>
          </cell>
          <cell r="P388" t="str">
            <v>600</v>
          </cell>
        </row>
        <row r="389">
          <cell r="A389">
            <v>6000</v>
          </cell>
          <cell r="B389" t="str">
            <v>114009101227</v>
          </cell>
          <cell r="C389" t="str">
            <v>114</v>
          </cell>
          <cell r="D389" t="str">
            <v>114009</v>
          </cell>
          <cell r="E389" t="str">
            <v>ساير حسابها و اسناد دريافتني</v>
          </cell>
          <cell r="F389" t="str">
            <v>ساير بدهكاران</v>
          </cell>
          <cell r="G389" t="str">
            <v>101227</v>
          </cell>
          <cell r="H389" t="str">
            <v>پيوند صنايع فردا</v>
          </cell>
          <cell r="P389" t="str">
            <v>600</v>
          </cell>
        </row>
        <row r="390">
          <cell r="A390">
            <v>6000</v>
          </cell>
          <cell r="B390" t="str">
            <v>114009101811</v>
          </cell>
          <cell r="C390" t="str">
            <v>114</v>
          </cell>
          <cell r="D390" t="str">
            <v>114009</v>
          </cell>
          <cell r="E390" t="str">
            <v>ساير حسابها و اسناد دريافتني</v>
          </cell>
          <cell r="F390" t="str">
            <v>ساير بدهكاران</v>
          </cell>
          <cell r="G390" t="str">
            <v>101811</v>
          </cell>
          <cell r="H390" t="str">
            <v>خسارت درمان بيمه تكميلي پرسنل</v>
          </cell>
          <cell r="P390" t="str">
            <v>600</v>
          </cell>
        </row>
        <row r="391">
          <cell r="A391">
            <v>6000</v>
          </cell>
          <cell r="B391" t="str">
            <v>114009101502</v>
          </cell>
          <cell r="C391" t="str">
            <v>114</v>
          </cell>
          <cell r="D391" t="str">
            <v>114009</v>
          </cell>
          <cell r="E391" t="str">
            <v>ساير حسابها و اسناد دريافتني</v>
          </cell>
          <cell r="F391" t="str">
            <v>ساير بدهكاران</v>
          </cell>
          <cell r="G391" t="str">
            <v>101502</v>
          </cell>
          <cell r="H391" t="str">
            <v>شركت فرايند ابتكار امين (اقاي وزير نظام)</v>
          </cell>
          <cell r="P391" t="str">
            <v>600</v>
          </cell>
        </row>
        <row r="392">
          <cell r="A392">
            <v>1302</v>
          </cell>
          <cell r="B392" t="str">
            <v>114010101001</v>
          </cell>
          <cell r="C392" t="str">
            <v>114</v>
          </cell>
          <cell r="D392" t="str">
            <v>114010</v>
          </cell>
          <cell r="E392" t="str">
            <v>ساير حسابها و اسناد دريافتني</v>
          </cell>
          <cell r="F392" t="str">
            <v>ماليات بر ارزش افزوده(خريد)</v>
          </cell>
          <cell r="G392" t="str">
            <v>101001</v>
          </cell>
          <cell r="H392" t="str">
            <v>شرکت مگا موتورفروش قطعات خودرو</v>
          </cell>
          <cell r="P392" t="str">
            <v>130</v>
          </cell>
        </row>
        <row r="393">
          <cell r="A393">
            <v>1302</v>
          </cell>
          <cell r="B393" t="str">
            <v>114010101676</v>
          </cell>
          <cell r="C393" t="str">
            <v>114</v>
          </cell>
          <cell r="D393" t="str">
            <v>114010</v>
          </cell>
          <cell r="E393" t="str">
            <v>ساير حسابها و اسناد دريافتني</v>
          </cell>
          <cell r="F393" t="str">
            <v>ماليات بر ارزش افزوده(خريد)</v>
          </cell>
          <cell r="G393" t="str">
            <v>101676</v>
          </cell>
          <cell r="H393" t="str">
            <v>طاها صنعت تبريز</v>
          </cell>
          <cell r="P393" t="str">
            <v>130</v>
          </cell>
        </row>
        <row r="394">
          <cell r="A394">
            <v>1302</v>
          </cell>
          <cell r="B394" t="str">
            <v>114010101699</v>
          </cell>
          <cell r="C394" t="str">
            <v>114</v>
          </cell>
          <cell r="D394" t="str">
            <v>114010</v>
          </cell>
          <cell r="E394" t="str">
            <v>ساير حسابها و اسناد دريافتني</v>
          </cell>
          <cell r="F394" t="str">
            <v>ماليات بر ارزش افزوده(خريد)</v>
          </cell>
          <cell r="G394" t="str">
            <v>101699</v>
          </cell>
          <cell r="H394" t="str">
            <v>متفرقه</v>
          </cell>
          <cell r="P394" t="str">
            <v>130</v>
          </cell>
        </row>
        <row r="395">
          <cell r="A395">
            <v>1302</v>
          </cell>
          <cell r="B395" t="str">
            <v>114010101252</v>
          </cell>
          <cell r="C395" t="str">
            <v>114</v>
          </cell>
          <cell r="D395" t="str">
            <v>114010</v>
          </cell>
          <cell r="E395" t="str">
            <v>ساير حسابها و اسناد دريافتني</v>
          </cell>
          <cell r="F395" t="str">
            <v>ماليات بر ارزش افزوده(خريد)</v>
          </cell>
          <cell r="G395" t="str">
            <v>101252</v>
          </cell>
          <cell r="H395" t="str">
            <v>شرکت مهندسي لاستيك يمين خراسان</v>
          </cell>
          <cell r="P395" t="str">
            <v>130</v>
          </cell>
        </row>
        <row r="396">
          <cell r="A396">
            <v>1302</v>
          </cell>
          <cell r="B396" t="str">
            <v>114010101279</v>
          </cell>
          <cell r="C396" t="str">
            <v>114</v>
          </cell>
          <cell r="D396" t="str">
            <v>114010</v>
          </cell>
          <cell r="E396" t="str">
            <v>ساير حسابها و اسناد دريافتني</v>
          </cell>
          <cell r="F396" t="str">
            <v>ماليات بر ارزش افزوده(خريد)</v>
          </cell>
          <cell r="G396" t="str">
            <v>101279</v>
          </cell>
          <cell r="H396" t="str">
            <v>جبارپور بنيادي مهندس محمد</v>
          </cell>
          <cell r="P396" t="str">
            <v>130</v>
          </cell>
        </row>
        <row r="397">
          <cell r="A397">
            <v>1302</v>
          </cell>
          <cell r="B397" t="str">
            <v>114010101748</v>
          </cell>
          <cell r="C397" t="str">
            <v>114</v>
          </cell>
          <cell r="D397" t="str">
            <v>114010</v>
          </cell>
          <cell r="E397" t="str">
            <v>ساير حسابها و اسناد دريافتني</v>
          </cell>
          <cell r="F397" t="str">
            <v>ماليات بر ارزش افزوده(خريد)</v>
          </cell>
          <cell r="G397" t="str">
            <v>101748</v>
          </cell>
          <cell r="H397" t="str">
            <v>شركت سهند پولاد</v>
          </cell>
          <cell r="P397" t="str">
            <v>130</v>
          </cell>
        </row>
        <row r="398">
          <cell r="A398">
            <v>1302</v>
          </cell>
          <cell r="B398" t="str">
            <v>114010101414</v>
          </cell>
          <cell r="C398" t="str">
            <v>114</v>
          </cell>
          <cell r="D398" t="str">
            <v>114010</v>
          </cell>
          <cell r="E398" t="str">
            <v>ساير حسابها و اسناد دريافتني</v>
          </cell>
          <cell r="F398" t="str">
            <v>ماليات بر ارزش افزوده(خريد)</v>
          </cell>
          <cell r="G398" t="str">
            <v>101414</v>
          </cell>
          <cell r="H398" t="str">
            <v>شركت آذردنده تبريز</v>
          </cell>
          <cell r="P398" t="str">
            <v>130</v>
          </cell>
        </row>
        <row r="399">
          <cell r="A399">
            <v>1302</v>
          </cell>
          <cell r="B399" t="str">
            <v>114010101799</v>
          </cell>
          <cell r="C399" t="str">
            <v>114</v>
          </cell>
          <cell r="D399" t="str">
            <v>114010</v>
          </cell>
          <cell r="E399" t="str">
            <v>ساير حسابها و اسناد دريافتني</v>
          </cell>
          <cell r="F399" t="str">
            <v>ماليات بر ارزش افزوده(خريد)</v>
          </cell>
          <cell r="G399" t="str">
            <v>101799</v>
          </cell>
          <cell r="H399" t="str">
            <v>شركت ريخته گري چشمه سار زنجان</v>
          </cell>
          <cell r="P399" t="str">
            <v>130</v>
          </cell>
        </row>
        <row r="400">
          <cell r="A400">
            <v>1302</v>
          </cell>
          <cell r="B400" t="str">
            <v>114010101505</v>
          </cell>
          <cell r="C400" t="str">
            <v>114</v>
          </cell>
          <cell r="D400" t="str">
            <v>114010</v>
          </cell>
          <cell r="E400" t="str">
            <v>ساير حسابها و اسناد دريافتني</v>
          </cell>
          <cell r="F400" t="str">
            <v>ماليات بر ارزش افزوده(خريد)</v>
          </cell>
          <cell r="G400" t="str">
            <v>101505</v>
          </cell>
          <cell r="H400" t="str">
            <v>لوله هاي صنعتي دقيق كاوه</v>
          </cell>
          <cell r="P400" t="str">
            <v>130</v>
          </cell>
        </row>
        <row r="401">
          <cell r="A401">
            <v>1302</v>
          </cell>
          <cell r="B401" t="str">
            <v>114010101933</v>
          </cell>
          <cell r="C401" t="str">
            <v>114</v>
          </cell>
          <cell r="D401" t="str">
            <v>114010</v>
          </cell>
          <cell r="E401" t="str">
            <v>ساير حسابها و اسناد دريافتني</v>
          </cell>
          <cell r="F401" t="str">
            <v>ماليات بر ارزش افزوده(خريد)</v>
          </cell>
          <cell r="G401" t="str">
            <v>101933</v>
          </cell>
          <cell r="H401" t="str">
            <v>شركت طرح ريزان پروژه ساز آذر ميهن</v>
          </cell>
          <cell r="P401" t="str">
            <v>130</v>
          </cell>
        </row>
        <row r="402">
          <cell r="A402">
            <v>1302</v>
          </cell>
          <cell r="B402" t="str">
            <v>114010101589</v>
          </cell>
          <cell r="C402" t="str">
            <v>114</v>
          </cell>
          <cell r="D402" t="str">
            <v>114010</v>
          </cell>
          <cell r="E402" t="str">
            <v>ساير حسابها و اسناد دريافتني</v>
          </cell>
          <cell r="F402" t="str">
            <v>ماليات بر ارزش افزوده(خريد)</v>
          </cell>
          <cell r="G402" t="str">
            <v>101589</v>
          </cell>
          <cell r="H402" t="str">
            <v>ريخته گري سهند آذرين</v>
          </cell>
          <cell r="P402" t="str">
            <v>130</v>
          </cell>
        </row>
        <row r="403">
          <cell r="A403">
            <v>1302</v>
          </cell>
          <cell r="B403" t="str">
            <v>114010101238</v>
          </cell>
          <cell r="C403" t="str">
            <v>114</v>
          </cell>
          <cell r="D403" t="str">
            <v>114010</v>
          </cell>
          <cell r="E403" t="str">
            <v>ساير حسابها و اسناد دريافتني</v>
          </cell>
          <cell r="F403" t="str">
            <v>ماليات بر ارزش افزوده(خريد)</v>
          </cell>
          <cell r="G403" t="str">
            <v>101238</v>
          </cell>
          <cell r="H403" t="str">
            <v>شرکت ريخته گري تراکتورسازي ايران(سهامي عام)</v>
          </cell>
          <cell r="P403" t="str">
            <v>130</v>
          </cell>
        </row>
        <row r="404">
          <cell r="A404">
            <v>1302</v>
          </cell>
          <cell r="B404" t="str">
            <v>114010101606</v>
          </cell>
          <cell r="C404" t="str">
            <v>114</v>
          </cell>
          <cell r="D404" t="str">
            <v>114010</v>
          </cell>
          <cell r="E404" t="str">
            <v>ساير حسابها و اسناد دريافتني</v>
          </cell>
          <cell r="F404" t="str">
            <v>ماليات بر ارزش افزوده(خريد)</v>
          </cell>
          <cell r="G404" t="str">
            <v>101606</v>
          </cell>
          <cell r="H404" t="str">
            <v>شركت معماران توسعه صنعت آلومينيوم(متصا)</v>
          </cell>
          <cell r="P404" t="str">
            <v>130</v>
          </cell>
        </row>
        <row r="405">
          <cell r="A405">
            <v>1302</v>
          </cell>
          <cell r="B405" t="str">
            <v>114010101224</v>
          </cell>
          <cell r="C405" t="str">
            <v>114</v>
          </cell>
          <cell r="D405" t="str">
            <v>114010</v>
          </cell>
          <cell r="E405" t="str">
            <v>ساير حسابها و اسناد دريافتني</v>
          </cell>
          <cell r="F405" t="str">
            <v>ماليات بر ارزش افزوده(خريد)</v>
          </cell>
          <cell r="G405" t="str">
            <v>101224</v>
          </cell>
          <cell r="H405" t="str">
            <v>شرکت فولاد فرايند شهريار</v>
          </cell>
          <cell r="P405" t="str">
            <v>130</v>
          </cell>
        </row>
        <row r="406">
          <cell r="A406">
            <v>1302</v>
          </cell>
          <cell r="B406" t="str">
            <v>114010101468</v>
          </cell>
          <cell r="C406" t="str">
            <v>114</v>
          </cell>
          <cell r="D406" t="str">
            <v>114010</v>
          </cell>
          <cell r="E406" t="str">
            <v>ساير حسابها و اسناد دريافتني</v>
          </cell>
          <cell r="F406" t="str">
            <v>ماليات بر ارزش افزوده(خريد)</v>
          </cell>
          <cell r="G406" t="str">
            <v>101468</v>
          </cell>
          <cell r="H406" t="str">
            <v>شرکت خدمات بيمه اي رايان سايپا(بيمه درماني و تکميلي)</v>
          </cell>
          <cell r="P406" t="str">
            <v>130</v>
          </cell>
        </row>
        <row r="407">
          <cell r="A407">
            <v>1302</v>
          </cell>
          <cell r="B407" t="str">
            <v>114010101629</v>
          </cell>
          <cell r="C407" t="str">
            <v>114</v>
          </cell>
          <cell r="D407" t="str">
            <v>114010</v>
          </cell>
          <cell r="E407" t="str">
            <v>ساير حسابها و اسناد دريافتني</v>
          </cell>
          <cell r="F407" t="str">
            <v>ماليات بر ارزش افزوده(خريد)</v>
          </cell>
          <cell r="G407" t="str">
            <v>101629</v>
          </cell>
          <cell r="H407" t="str">
            <v>شركت الماسه ساز</v>
          </cell>
          <cell r="P407" t="str">
            <v>130</v>
          </cell>
        </row>
        <row r="408">
          <cell r="A408">
            <v>1302</v>
          </cell>
          <cell r="B408" t="str">
            <v>114010101690</v>
          </cell>
          <cell r="C408" t="str">
            <v>114</v>
          </cell>
          <cell r="D408" t="str">
            <v>114010</v>
          </cell>
          <cell r="E408" t="str">
            <v>ساير حسابها و اسناد دريافتني</v>
          </cell>
          <cell r="F408" t="str">
            <v>ماليات بر ارزش افزوده(خريد)</v>
          </cell>
          <cell r="G408" t="str">
            <v>101690</v>
          </cell>
          <cell r="H408" t="str">
            <v>شركت پيشگام لاستيك بارثاوا</v>
          </cell>
          <cell r="P408" t="str">
            <v>130</v>
          </cell>
        </row>
        <row r="409">
          <cell r="A409">
            <v>1302</v>
          </cell>
          <cell r="B409" t="str">
            <v>114010101649</v>
          </cell>
          <cell r="C409" t="str">
            <v>114</v>
          </cell>
          <cell r="D409" t="str">
            <v>114010</v>
          </cell>
          <cell r="E409" t="str">
            <v>ساير حسابها و اسناد دريافتني</v>
          </cell>
          <cell r="F409" t="str">
            <v>ماليات بر ارزش افزوده(خريد)</v>
          </cell>
          <cell r="G409" t="str">
            <v>101649</v>
          </cell>
          <cell r="H409" t="str">
            <v>شركت حمل و نقل زربار</v>
          </cell>
          <cell r="P409" t="str">
            <v>130</v>
          </cell>
        </row>
        <row r="410">
          <cell r="A410">
            <v>1302</v>
          </cell>
          <cell r="B410" t="str">
            <v>114010101501</v>
          </cell>
          <cell r="C410" t="str">
            <v>114</v>
          </cell>
          <cell r="D410" t="str">
            <v>114010</v>
          </cell>
          <cell r="E410" t="str">
            <v>ساير حسابها و اسناد دريافتني</v>
          </cell>
          <cell r="F410" t="str">
            <v>ماليات بر ارزش افزوده(خريد)</v>
          </cell>
          <cell r="G410" t="str">
            <v>101501</v>
          </cell>
          <cell r="H410" t="str">
            <v>شركت خدمات بيمه اي رايان سايپا(بيمه مدني كارفرما)</v>
          </cell>
          <cell r="P410" t="str">
            <v>130</v>
          </cell>
        </row>
        <row r="411">
          <cell r="A411">
            <v>1302</v>
          </cell>
          <cell r="B411" t="str">
            <v>114010101453</v>
          </cell>
          <cell r="C411" t="str">
            <v>114</v>
          </cell>
          <cell r="D411" t="str">
            <v>114010</v>
          </cell>
          <cell r="E411" t="str">
            <v>ساير حسابها و اسناد دريافتني</v>
          </cell>
          <cell r="F411" t="str">
            <v>ماليات بر ارزش افزوده(خريد)</v>
          </cell>
          <cell r="G411" t="str">
            <v>101453</v>
          </cell>
          <cell r="H411" t="str">
            <v>شرکت بيمه رايان سايپا(حريق)</v>
          </cell>
          <cell r="P411" t="str">
            <v>130</v>
          </cell>
        </row>
        <row r="412">
          <cell r="A412">
            <v>1302</v>
          </cell>
          <cell r="B412" t="str">
            <v>114010101761</v>
          </cell>
          <cell r="C412" t="str">
            <v>114</v>
          </cell>
          <cell r="D412" t="str">
            <v>114010</v>
          </cell>
          <cell r="E412" t="str">
            <v>ساير حسابها و اسناد دريافتني</v>
          </cell>
          <cell r="F412" t="str">
            <v>ماليات بر ارزش افزوده(خريد)</v>
          </cell>
          <cell r="G412" t="str">
            <v>101761</v>
          </cell>
          <cell r="H412" t="str">
            <v>شركت فامور مهرگان</v>
          </cell>
          <cell r="P412" t="str">
            <v>130</v>
          </cell>
        </row>
        <row r="413">
          <cell r="A413">
            <v>1302</v>
          </cell>
          <cell r="B413" t="str">
            <v>114010101250</v>
          </cell>
          <cell r="C413" t="str">
            <v>114</v>
          </cell>
          <cell r="D413" t="str">
            <v>114010</v>
          </cell>
          <cell r="E413" t="str">
            <v>ساير حسابها و اسناد دريافتني</v>
          </cell>
          <cell r="F413" t="str">
            <v>ماليات بر ارزش افزوده(خريد)</v>
          </cell>
          <cell r="G413" t="str">
            <v>101250</v>
          </cell>
          <cell r="H413" t="str">
            <v>شرکت مهندسي آذر بسامد</v>
          </cell>
          <cell r="P413" t="str">
            <v>130</v>
          </cell>
        </row>
        <row r="414">
          <cell r="A414">
            <v>1302</v>
          </cell>
          <cell r="B414" t="str">
            <v>114010101323</v>
          </cell>
          <cell r="C414" t="str">
            <v>114</v>
          </cell>
          <cell r="D414" t="str">
            <v>114010</v>
          </cell>
          <cell r="E414" t="str">
            <v>ساير حسابها و اسناد دريافتني</v>
          </cell>
          <cell r="F414" t="str">
            <v>ماليات بر ارزش افزوده(خريد)</v>
          </cell>
          <cell r="G414" t="str">
            <v>101323</v>
          </cell>
          <cell r="H414" t="str">
            <v>بازرگاني روغنكار ناظم .</v>
          </cell>
          <cell r="P414" t="str">
            <v>130</v>
          </cell>
        </row>
        <row r="415">
          <cell r="A415">
            <v>1302</v>
          </cell>
          <cell r="B415" t="str">
            <v>114010101218</v>
          </cell>
          <cell r="C415" t="str">
            <v>114</v>
          </cell>
          <cell r="D415" t="str">
            <v>114010</v>
          </cell>
          <cell r="E415" t="str">
            <v>ساير حسابها و اسناد دريافتني</v>
          </cell>
          <cell r="F415" t="str">
            <v>ماليات بر ارزش افزوده(خريد)</v>
          </cell>
          <cell r="G415" t="str">
            <v>101218</v>
          </cell>
          <cell r="H415" t="str">
            <v>شرکت ريخته گري ماشين سازي تبريز</v>
          </cell>
          <cell r="P415" t="str">
            <v>130</v>
          </cell>
        </row>
        <row r="416">
          <cell r="A416">
            <v>1302</v>
          </cell>
          <cell r="B416" t="str">
            <v>114010101885</v>
          </cell>
          <cell r="C416" t="str">
            <v>114</v>
          </cell>
          <cell r="D416" t="str">
            <v>114010</v>
          </cell>
          <cell r="E416" t="str">
            <v>ساير حسابها و اسناد دريافتني</v>
          </cell>
          <cell r="F416" t="str">
            <v>ماليات بر ارزش افزوده(خريد)</v>
          </cell>
          <cell r="G416" t="str">
            <v>101885</v>
          </cell>
          <cell r="H416" t="str">
            <v>گروه صنعتي آذر جست (قدير مهري)</v>
          </cell>
          <cell r="P416" t="str">
            <v>130</v>
          </cell>
        </row>
        <row r="417">
          <cell r="A417">
            <v>1302</v>
          </cell>
          <cell r="B417" t="str">
            <v>114010101422</v>
          </cell>
          <cell r="C417" t="str">
            <v>114</v>
          </cell>
          <cell r="D417" t="str">
            <v>114010</v>
          </cell>
          <cell r="E417" t="str">
            <v>ساير حسابها و اسناد دريافتني</v>
          </cell>
          <cell r="F417" t="str">
            <v>ماليات بر ارزش افزوده(خريد)</v>
          </cell>
          <cell r="G417" t="str">
            <v>101422</v>
          </cell>
          <cell r="H417" t="str">
            <v>موسسه حسابرسي ارکان سيستم</v>
          </cell>
          <cell r="P417" t="str">
            <v>130</v>
          </cell>
        </row>
        <row r="418">
          <cell r="A418">
            <v>1302</v>
          </cell>
          <cell r="B418" t="str">
            <v>114010101937</v>
          </cell>
          <cell r="C418" t="str">
            <v>114</v>
          </cell>
          <cell r="D418" t="str">
            <v>114010</v>
          </cell>
          <cell r="E418" t="str">
            <v>ساير حسابها و اسناد دريافتني</v>
          </cell>
          <cell r="F418" t="str">
            <v>ماليات بر ارزش افزوده(خريد)</v>
          </cell>
          <cell r="G418" t="str">
            <v>101937</v>
          </cell>
          <cell r="H418" t="str">
            <v>شركت مدلسازي تبريز</v>
          </cell>
          <cell r="P418" t="str">
            <v>130</v>
          </cell>
        </row>
        <row r="419">
          <cell r="A419">
            <v>1302</v>
          </cell>
          <cell r="B419" t="str">
            <v>114010101373</v>
          </cell>
          <cell r="C419" t="str">
            <v>114</v>
          </cell>
          <cell r="D419" t="str">
            <v>114010</v>
          </cell>
          <cell r="E419" t="str">
            <v>ساير حسابها و اسناد دريافتني</v>
          </cell>
          <cell r="F419" t="str">
            <v>ماليات بر ارزش افزوده(خريد)</v>
          </cell>
          <cell r="G419" t="str">
            <v>101373</v>
          </cell>
          <cell r="H419" t="str">
            <v>شرکت درخشش افرنگ</v>
          </cell>
          <cell r="P419" t="str">
            <v>130</v>
          </cell>
        </row>
        <row r="420">
          <cell r="A420">
            <v>1302</v>
          </cell>
          <cell r="B420" t="str">
            <v>114010101432</v>
          </cell>
          <cell r="C420" t="str">
            <v>114</v>
          </cell>
          <cell r="D420" t="str">
            <v>114010</v>
          </cell>
          <cell r="E420" t="str">
            <v>ساير حسابها و اسناد دريافتني</v>
          </cell>
          <cell r="F420" t="str">
            <v>ماليات بر ارزش افزوده(خريد)</v>
          </cell>
          <cell r="G420" t="str">
            <v>101432</v>
          </cell>
          <cell r="H420" t="str">
            <v>فروشگاه هنگامي</v>
          </cell>
          <cell r="P420" t="str">
            <v>130</v>
          </cell>
        </row>
        <row r="421">
          <cell r="A421">
            <v>1302</v>
          </cell>
          <cell r="B421" t="str">
            <v>114010101262</v>
          </cell>
          <cell r="C421" t="str">
            <v>114</v>
          </cell>
          <cell r="D421" t="str">
            <v>114010</v>
          </cell>
          <cell r="E421" t="str">
            <v>ساير حسابها و اسناد دريافتني</v>
          </cell>
          <cell r="F421" t="str">
            <v>ماليات بر ارزش افزوده(خريد)</v>
          </cell>
          <cell r="G421" t="str">
            <v>101262</v>
          </cell>
          <cell r="H421" t="str">
            <v>شركت صنايع لاستيك توس</v>
          </cell>
          <cell r="P421" t="str">
            <v>130</v>
          </cell>
        </row>
        <row r="422">
          <cell r="A422">
            <v>1302</v>
          </cell>
          <cell r="B422" t="str">
            <v>114010101853</v>
          </cell>
          <cell r="C422" t="str">
            <v>114</v>
          </cell>
          <cell r="D422" t="str">
            <v>114010</v>
          </cell>
          <cell r="E422" t="str">
            <v>ساير حسابها و اسناد دريافتني</v>
          </cell>
          <cell r="F422" t="str">
            <v>ماليات بر ارزش افزوده(خريد)</v>
          </cell>
          <cell r="G422" t="str">
            <v>101853</v>
          </cell>
          <cell r="H422" t="str">
            <v>شركت سهند رايان افق</v>
          </cell>
          <cell r="P422" t="str">
            <v>130</v>
          </cell>
        </row>
        <row r="423">
          <cell r="A423">
            <v>1302</v>
          </cell>
          <cell r="B423" t="str">
            <v>114010101648</v>
          </cell>
          <cell r="C423" t="str">
            <v>114</v>
          </cell>
          <cell r="D423" t="str">
            <v>114010</v>
          </cell>
          <cell r="E423" t="str">
            <v>ساير حسابها و اسناد دريافتني</v>
          </cell>
          <cell r="F423" t="str">
            <v>ماليات بر ارزش افزوده(خريد)</v>
          </cell>
          <cell r="G423" t="str">
            <v>101648</v>
          </cell>
          <cell r="H423" t="str">
            <v>شركت حمل و نقل آذر فجر شمس</v>
          </cell>
          <cell r="P423" t="str">
            <v>130</v>
          </cell>
        </row>
        <row r="424">
          <cell r="A424">
            <v>1302</v>
          </cell>
          <cell r="B424" t="str">
            <v>114010101288</v>
          </cell>
          <cell r="C424" t="str">
            <v>114</v>
          </cell>
          <cell r="D424" t="str">
            <v>114010</v>
          </cell>
          <cell r="E424" t="str">
            <v>ساير حسابها و اسناد دريافتني</v>
          </cell>
          <cell r="F424" t="str">
            <v>ماليات بر ارزش افزوده(خريد)</v>
          </cell>
          <cell r="G424" t="str">
            <v>101288</v>
          </cell>
          <cell r="H424" t="str">
            <v>توفيق صنعت</v>
          </cell>
          <cell r="P424" t="str">
            <v>130</v>
          </cell>
        </row>
        <row r="425">
          <cell r="A425">
            <v>1302</v>
          </cell>
          <cell r="B425" t="str">
            <v>114010101467</v>
          </cell>
          <cell r="C425" t="str">
            <v>114</v>
          </cell>
          <cell r="D425" t="str">
            <v>114010</v>
          </cell>
          <cell r="E425" t="str">
            <v>ساير حسابها و اسناد دريافتني</v>
          </cell>
          <cell r="F425" t="str">
            <v>ماليات بر ارزش افزوده(خريد)</v>
          </cell>
          <cell r="G425" t="str">
            <v>101467</v>
          </cell>
          <cell r="H425" t="str">
            <v>شرکت خدمات بيمه اي رايان سايپا(بيمه عمروحوادث)</v>
          </cell>
          <cell r="P425" t="str">
            <v>130</v>
          </cell>
        </row>
        <row r="426">
          <cell r="A426">
            <v>1302</v>
          </cell>
          <cell r="B426" t="str">
            <v>114010101855</v>
          </cell>
          <cell r="C426" t="str">
            <v>114</v>
          </cell>
          <cell r="D426" t="str">
            <v>114010</v>
          </cell>
          <cell r="E426" t="str">
            <v>ساير حسابها و اسناد دريافتني</v>
          </cell>
          <cell r="F426" t="str">
            <v>ماليات بر ارزش افزوده(خريد)</v>
          </cell>
          <cell r="G426" t="str">
            <v>101855</v>
          </cell>
          <cell r="H426" t="str">
            <v>شركت صنعت ياران</v>
          </cell>
          <cell r="P426" t="str">
            <v>130</v>
          </cell>
        </row>
        <row r="427">
          <cell r="A427">
            <v>1302</v>
          </cell>
          <cell r="B427" t="str">
            <v>114010101828</v>
          </cell>
          <cell r="C427" t="str">
            <v>114</v>
          </cell>
          <cell r="D427" t="str">
            <v>114010</v>
          </cell>
          <cell r="E427" t="str">
            <v>ساير حسابها و اسناد دريافتني</v>
          </cell>
          <cell r="F427" t="str">
            <v>ماليات بر ارزش افزوده(خريد)</v>
          </cell>
          <cell r="G427" t="str">
            <v>101828</v>
          </cell>
          <cell r="H427" t="str">
            <v>شركت بيمه رايان سايپا (طرح مخصوص ليفتراك)</v>
          </cell>
          <cell r="P427" t="str">
            <v>130</v>
          </cell>
        </row>
        <row r="428">
          <cell r="A428">
            <v>6100</v>
          </cell>
          <cell r="B428" t="str">
            <v>114012300055</v>
          </cell>
          <cell r="C428" t="str">
            <v>114</v>
          </cell>
          <cell r="D428" t="str">
            <v>114012</v>
          </cell>
          <cell r="E428" t="str">
            <v>ساير حسابها و اسناد دريافتني</v>
          </cell>
          <cell r="F428" t="str">
            <v>علي الحساب سنوات</v>
          </cell>
          <cell r="G428" t="str">
            <v>300055</v>
          </cell>
          <cell r="H428" t="str">
            <v>نبوي علمداري شاپور</v>
          </cell>
          <cell r="P428" t="str">
            <v>610</v>
          </cell>
        </row>
        <row r="429">
          <cell r="A429">
            <v>6100</v>
          </cell>
          <cell r="B429" t="str">
            <v>114012300062</v>
          </cell>
          <cell r="C429" t="str">
            <v>114</v>
          </cell>
          <cell r="D429" t="str">
            <v>114012</v>
          </cell>
          <cell r="E429" t="str">
            <v>ساير حسابها و اسناد دريافتني</v>
          </cell>
          <cell r="F429" t="str">
            <v>علي الحساب سنوات</v>
          </cell>
          <cell r="G429" t="str">
            <v>300062</v>
          </cell>
          <cell r="H429" t="str">
            <v>شاه رسالي صالح</v>
          </cell>
          <cell r="P429" t="str">
            <v>610</v>
          </cell>
        </row>
        <row r="430">
          <cell r="A430">
            <v>6100</v>
          </cell>
          <cell r="B430" t="str">
            <v>114012300254</v>
          </cell>
          <cell r="C430" t="str">
            <v>114</v>
          </cell>
          <cell r="D430" t="str">
            <v>114012</v>
          </cell>
          <cell r="E430" t="str">
            <v>ساير حسابها و اسناد دريافتني</v>
          </cell>
          <cell r="F430" t="str">
            <v>علي الحساب سنوات</v>
          </cell>
          <cell r="G430" t="str">
            <v>300254</v>
          </cell>
          <cell r="H430" t="str">
            <v>زمانلو مهدي</v>
          </cell>
          <cell r="P430" t="str">
            <v>610</v>
          </cell>
        </row>
        <row r="431">
          <cell r="A431">
            <v>6100</v>
          </cell>
          <cell r="B431" t="str">
            <v>114012300159</v>
          </cell>
          <cell r="C431" t="str">
            <v>114</v>
          </cell>
          <cell r="D431" t="str">
            <v>114012</v>
          </cell>
          <cell r="E431" t="str">
            <v>ساير حسابها و اسناد دريافتني</v>
          </cell>
          <cell r="F431" t="str">
            <v>علي الحساب سنوات</v>
          </cell>
          <cell r="G431" t="str">
            <v>300159</v>
          </cell>
          <cell r="H431" t="str">
            <v>شيرزاده اكبر</v>
          </cell>
          <cell r="P431" t="str">
            <v>610</v>
          </cell>
        </row>
        <row r="432">
          <cell r="A432">
            <v>6100</v>
          </cell>
          <cell r="B432" t="str">
            <v>114012300070</v>
          </cell>
          <cell r="C432" t="str">
            <v>114</v>
          </cell>
          <cell r="D432" t="str">
            <v>114012</v>
          </cell>
          <cell r="E432" t="str">
            <v>ساير حسابها و اسناد دريافتني</v>
          </cell>
          <cell r="F432" t="str">
            <v>علي الحساب سنوات</v>
          </cell>
          <cell r="G432" t="str">
            <v>300070</v>
          </cell>
          <cell r="H432" t="str">
            <v>فريدي نسب كريم</v>
          </cell>
          <cell r="P432" t="str">
            <v>610</v>
          </cell>
        </row>
        <row r="433">
          <cell r="A433">
            <v>6000</v>
          </cell>
          <cell r="B433" t="str">
            <v>114013101213</v>
          </cell>
          <cell r="C433" t="str">
            <v>114</v>
          </cell>
          <cell r="D433" t="str">
            <v>114013</v>
          </cell>
          <cell r="E433" t="str">
            <v>ساير حسابها و اسناد دريافتني</v>
          </cell>
          <cell r="F433" t="str">
            <v>ذخيره مطالبات مشكوك الوصول</v>
          </cell>
          <cell r="G433" t="str">
            <v>101213</v>
          </cell>
          <cell r="H433" t="str">
            <v>شرکت ثامن تراش مشهد</v>
          </cell>
          <cell r="P433" t="str">
            <v>600</v>
          </cell>
        </row>
        <row r="434">
          <cell r="A434">
            <v>6000</v>
          </cell>
          <cell r="B434" t="str">
            <v>114013101344</v>
          </cell>
          <cell r="C434" t="str">
            <v>114</v>
          </cell>
          <cell r="D434" t="str">
            <v>114013</v>
          </cell>
          <cell r="E434" t="str">
            <v>ساير حسابها و اسناد دريافتني</v>
          </cell>
          <cell r="F434" t="str">
            <v>ذخيره مطالبات مشكوك الوصول</v>
          </cell>
          <cell r="G434" t="str">
            <v>101344</v>
          </cell>
          <cell r="H434" t="str">
            <v>كارگاه فاخري</v>
          </cell>
          <cell r="P434" t="str">
            <v>600</v>
          </cell>
        </row>
        <row r="435">
          <cell r="A435">
            <v>6000</v>
          </cell>
          <cell r="B435" t="str">
            <v>114013101227</v>
          </cell>
          <cell r="C435" t="str">
            <v>114</v>
          </cell>
          <cell r="D435" t="str">
            <v>114013</v>
          </cell>
          <cell r="E435" t="str">
            <v>ساير حسابها و اسناد دريافتني</v>
          </cell>
          <cell r="F435" t="str">
            <v>ذخيره مطالبات مشكوك الوصول</v>
          </cell>
          <cell r="G435" t="str">
            <v>101227</v>
          </cell>
          <cell r="H435" t="str">
            <v>پيوند صنايع فردا</v>
          </cell>
          <cell r="P435" t="str">
            <v>600</v>
          </cell>
        </row>
        <row r="436">
          <cell r="A436">
            <v>6000</v>
          </cell>
          <cell r="B436" t="str">
            <v>114013101343</v>
          </cell>
          <cell r="C436" t="str">
            <v>114</v>
          </cell>
          <cell r="D436" t="str">
            <v>114013</v>
          </cell>
          <cell r="E436" t="str">
            <v>ساير حسابها و اسناد دريافتني</v>
          </cell>
          <cell r="F436" t="str">
            <v>ذخيره مطالبات مشكوك الوصول</v>
          </cell>
          <cell r="G436" t="str">
            <v>101343</v>
          </cell>
          <cell r="H436" t="str">
            <v>شرکت آسيکو</v>
          </cell>
          <cell r="P436" t="str">
            <v>600</v>
          </cell>
        </row>
        <row r="437">
          <cell r="A437">
            <v>6000</v>
          </cell>
          <cell r="B437" t="str">
            <v>114013101211</v>
          </cell>
          <cell r="C437" t="str">
            <v>114</v>
          </cell>
          <cell r="D437" t="str">
            <v>114013</v>
          </cell>
          <cell r="E437" t="str">
            <v>ساير حسابها و اسناد دريافتني</v>
          </cell>
          <cell r="F437" t="str">
            <v>ذخيره مطالبات مشكوك الوصول</v>
          </cell>
          <cell r="G437" t="str">
            <v>101211</v>
          </cell>
          <cell r="H437" t="str">
            <v>شرکت رينگ سازي مشهد</v>
          </cell>
          <cell r="P437" t="str">
            <v>600</v>
          </cell>
        </row>
        <row r="438">
          <cell r="A438">
            <v>6000</v>
          </cell>
          <cell r="B438" t="str">
            <v>114013101348</v>
          </cell>
          <cell r="C438" t="str">
            <v>114</v>
          </cell>
          <cell r="D438" t="str">
            <v>114013</v>
          </cell>
          <cell r="E438" t="str">
            <v>ساير حسابها و اسناد دريافتني</v>
          </cell>
          <cell r="F438" t="str">
            <v>ذخيره مطالبات مشكوك الوصول</v>
          </cell>
          <cell r="G438" t="str">
            <v>101348</v>
          </cell>
          <cell r="H438" t="str">
            <v>دمير پولاد (آذرکي)</v>
          </cell>
          <cell r="P438" t="str">
            <v>600</v>
          </cell>
        </row>
        <row r="439">
          <cell r="A439">
            <v>6000</v>
          </cell>
          <cell r="B439" t="str">
            <v>114013101214</v>
          </cell>
          <cell r="C439" t="str">
            <v>114</v>
          </cell>
          <cell r="D439" t="str">
            <v>114013</v>
          </cell>
          <cell r="E439" t="str">
            <v>ساير حسابها و اسناد دريافتني</v>
          </cell>
          <cell r="F439" t="str">
            <v>ذخيره مطالبات مشكوك الوصول</v>
          </cell>
          <cell r="G439" t="str">
            <v>101214</v>
          </cell>
          <cell r="H439" t="str">
            <v>ديسکي لنت</v>
          </cell>
          <cell r="P439" t="str">
            <v>600</v>
          </cell>
        </row>
        <row r="440">
          <cell r="A440">
            <v>6000</v>
          </cell>
          <cell r="B440" t="str">
            <v>114013101342</v>
          </cell>
          <cell r="C440" t="str">
            <v>114</v>
          </cell>
          <cell r="D440" t="str">
            <v>114013</v>
          </cell>
          <cell r="E440" t="str">
            <v>ساير حسابها و اسناد دريافتني</v>
          </cell>
          <cell r="F440" t="str">
            <v>ذخيره مطالبات مشكوك الوصول</v>
          </cell>
          <cell r="G440" t="str">
            <v>101342</v>
          </cell>
          <cell r="H440" t="str">
            <v>شرکت راشا</v>
          </cell>
          <cell r="P440" t="str">
            <v>600</v>
          </cell>
        </row>
        <row r="441">
          <cell r="A441">
            <v>6000</v>
          </cell>
          <cell r="B441" t="str">
            <v>114013101202</v>
          </cell>
          <cell r="C441" t="str">
            <v>114</v>
          </cell>
          <cell r="D441" t="str">
            <v>114013</v>
          </cell>
          <cell r="E441" t="str">
            <v>ساير حسابها و اسناد دريافتني</v>
          </cell>
          <cell r="F441" t="str">
            <v>ذخيره مطالبات مشكوك الوصول</v>
          </cell>
          <cell r="G441" t="str">
            <v>101202</v>
          </cell>
          <cell r="H441" t="str">
            <v>شرکت محورسازان ايران خودرو</v>
          </cell>
          <cell r="P441" t="str">
            <v>600</v>
          </cell>
        </row>
        <row r="442">
          <cell r="A442">
            <v>6000</v>
          </cell>
          <cell r="B442" t="str">
            <v>114013101345</v>
          </cell>
          <cell r="C442" t="str">
            <v>114</v>
          </cell>
          <cell r="D442" t="str">
            <v>114013</v>
          </cell>
          <cell r="E442" t="str">
            <v>ساير حسابها و اسناد دريافتني</v>
          </cell>
          <cell r="F442" t="str">
            <v>ذخيره مطالبات مشكوك الوصول</v>
          </cell>
          <cell r="G442" t="str">
            <v>101345</v>
          </cell>
          <cell r="H442" t="str">
            <v>تکنوفرم</v>
          </cell>
          <cell r="P442" t="str">
            <v>600</v>
          </cell>
        </row>
        <row r="443">
          <cell r="A443">
            <v>6000</v>
          </cell>
          <cell r="B443" t="str">
            <v>114013101352</v>
          </cell>
          <cell r="C443" t="str">
            <v>114</v>
          </cell>
          <cell r="D443" t="str">
            <v>114013</v>
          </cell>
          <cell r="E443" t="str">
            <v>ساير حسابها و اسناد دريافتني</v>
          </cell>
          <cell r="F443" t="str">
            <v>ذخيره مطالبات مشكوك الوصول</v>
          </cell>
          <cell r="G443" t="str">
            <v>101352</v>
          </cell>
          <cell r="H443" t="str">
            <v>شرکت برين ساز</v>
          </cell>
          <cell r="P443" t="str">
            <v>600</v>
          </cell>
        </row>
        <row r="444">
          <cell r="A444">
            <v>6000</v>
          </cell>
          <cell r="B444" t="str">
            <v>114013101346</v>
          </cell>
          <cell r="C444" t="str">
            <v>114</v>
          </cell>
          <cell r="D444" t="str">
            <v>114013</v>
          </cell>
          <cell r="E444" t="str">
            <v>ساير حسابها و اسناد دريافتني</v>
          </cell>
          <cell r="F444" t="str">
            <v>ذخيره مطالبات مشكوك الوصول</v>
          </cell>
          <cell r="G444" t="str">
            <v>101346</v>
          </cell>
          <cell r="H444" t="str">
            <v>دميرايش</v>
          </cell>
          <cell r="P444" t="str">
            <v>600</v>
          </cell>
        </row>
        <row r="445">
          <cell r="A445">
            <v>6000</v>
          </cell>
          <cell r="B445" t="str">
            <v>114013101339</v>
          </cell>
          <cell r="C445" t="str">
            <v>114</v>
          </cell>
          <cell r="D445" t="str">
            <v>114013</v>
          </cell>
          <cell r="E445" t="str">
            <v>ساير حسابها و اسناد دريافتني</v>
          </cell>
          <cell r="F445" t="str">
            <v>ذخيره مطالبات مشكوك الوصول</v>
          </cell>
          <cell r="G445" t="str">
            <v>101339</v>
          </cell>
          <cell r="H445" t="str">
            <v>ايران خودرو</v>
          </cell>
          <cell r="P445" t="str">
            <v>600</v>
          </cell>
        </row>
        <row r="446">
          <cell r="A446">
            <v>6000</v>
          </cell>
          <cell r="B446" t="str">
            <v>114013101341</v>
          </cell>
          <cell r="C446" t="str">
            <v>114</v>
          </cell>
          <cell r="D446" t="str">
            <v>114013</v>
          </cell>
          <cell r="E446" t="str">
            <v>ساير حسابها و اسناد دريافتني</v>
          </cell>
          <cell r="F446" t="str">
            <v>ذخيره مطالبات مشكوك الوصول</v>
          </cell>
          <cell r="G446" t="str">
            <v>101341</v>
          </cell>
          <cell r="H446" t="str">
            <v>ذکرياذوقي</v>
          </cell>
          <cell r="P446" t="str">
            <v>600</v>
          </cell>
        </row>
        <row r="447">
          <cell r="A447">
            <v>6000</v>
          </cell>
          <cell r="B447" t="str">
            <v>114013101245</v>
          </cell>
          <cell r="C447" t="str">
            <v>114</v>
          </cell>
          <cell r="D447" t="str">
            <v>114013</v>
          </cell>
          <cell r="E447" t="str">
            <v>ساير حسابها و اسناد دريافتني</v>
          </cell>
          <cell r="F447" t="str">
            <v>ذخيره مطالبات مشكوك الوصول</v>
          </cell>
          <cell r="G447" t="str">
            <v>101245</v>
          </cell>
          <cell r="H447" t="str">
            <v>پارسي ساخت فن آور</v>
          </cell>
          <cell r="P447" t="str">
            <v>600</v>
          </cell>
        </row>
        <row r="448">
          <cell r="A448">
            <v>6000</v>
          </cell>
          <cell r="B448" t="str">
            <v>114013101208</v>
          </cell>
          <cell r="C448" t="str">
            <v>114</v>
          </cell>
          <cell r="D448" t="str">
            <v>114013</v>
          </cell>
          <cell r="E448" t="str">
            <v>ساير حسابها و اسناد دريافتني</v>
          </cell>
          <cell r="F448" t="str">
            <v>ذخيره مطالبات مشكوك الوصول</v>
          </cell>
          <cell r="G448" t="str">
            <v>101208</v>
          </cell>
          <cell r="H448" t="str">
            <v>شرکت پمپ ايران</v>
          </cell>
          <cell r="P448" t="str">
            <v>600</v>
          </cell>
        </row>
        <row r="449">
          <cell r="A449">
            <v>6000</v>
          </cell>
          <cell r="B449" t="str">
            <v>114013101215</v>
          </cell>
          <cell r="C449" t="str">
            <v>114</v>
          </cell>
          <cell r="D449" t="str">
            <v>114013</v>
          </cell>
          <cell r="E449" t="str">
            <v>ساير حسابها و اسناد دريافتني</v>
          </cell>
          <cell r="F449" t="str">
            <v>ذخيره مطالبات مشكوك الوصول</v>
          </cell>
          <cell r="G449" t="str">
            <v>101215</v>
          </cell>
          <cell r="H449" t="str">
            <v>آذر يدک</v>
          </cell>
          <cell r="P449" t="str">
            <v>600</v>
          </cell>
        </row>
        <row r="450">
          <cell r="A450">
            <v>6000</v>
          </cell>
          <cell r="B450" t="str">
            <v>114013101294</v>
          </cell>
          <cell r="C450" t="str">
            <v>114</v>
          </cell>
          <cell r="D450" t="str">
            <v>114013</v>
          </cell>
          <cell r="E450" t="str">
            <v>ساير حسابها و اسناد دريافتني</v>
          </cell>
          <cell r="F450" t="str">
            <v>ذخيره مطالبات مشكوك الوصول</v>
          </cell>
          <cell r="G450" t="str">
            <v>101294</v>
          </cell>
          <cell r="H450" t="str">
            <v>كارگاه غلامي</v>
          </cell>
          <cell r="P450" t="str">
            <v>600</v>
          </cell>
        </row>
        <row r="451">
          <cell r="A451">
            <v>6000</v>
          </cell>
          <cell r="B451" t="str">
            <v>114013101034</v>
          </cell>
          <cell r="C451" t="str">
            <v>114</v>
          </cell>
          <cell r="D451" t="str">
            <v>114013</v>
          </cell>
          <cell r="E451" t="str">
            <v>ساير حسابها و اسناد دريافتني</v>
          </cell>
          <cell r="F451" t="str">
            <v>ذخيره مطالبات مشكوك الوصول</v>
          </cell>
          <cell r="G451" t="str">
            <v>101034</v>
          </cell>
          <cell r="H451" t="str">
            <v>مگاموتور نمايندگي تبريز</v>
          </cell>
          <cell r="P451" t="str">
            <v>600</v>
          </cell>
        </row>
        <row r="452">
          <cell r="A452">
            <v>6000</v>
          </cell>
          <cell r="B452" t="str">
            <v>114013101351</v>
          </cell>
          <cell r="C452" t="str">
            <v>114</v>
          </cell>
          <cell r="D452" t="str">
            <v>114013</v>
          </cell>
          <cell r="E452" t="str">
            <v>ساير حسابها و اسناد دريافتني</v>
          </cell>
          <cell r="F452" t="str">
            <v>ذخيره مطالبات مشكوك الوصول</v>
          </cell>
          <cell r="G452" t="str">
            <v>101351</v>
          </cell>
          <cell r="H452" t="str">
            <v>حمل ونقل اطمينان آذرکاران</v>
          </cell>
          <cell r="P452" t="str">
            <v>600</v>
          </cell>
        </row>
        <row r="453">
          <cell r="A453">
            <v>6000</v>
          </cell>
          <cell r="B453" t="str">
            <v>114013101350</v>
          </cell>
          <cell r="C453" t="str">
            <v>114</v>
          </cell>
          <cell r="D453" t="str">
            <v>114013</v>
          </cell>
          <cell r="E453" t="str">
            <v>ساير حسابها و اسناد دريافتني</v>
          </cell>
          <cell r="F453" t="str">
            <v>ذخيره مطالبات مشكوك الوصول</v>
          </cell>
          <cell r="G453" t="str">
            <v>101350</v>
          </cell>
          <cell r="H453" t="str">
            <v>محمد چالپاپاق</v>
          </cell>
          <cell r="P453" t="str">
            <v>600</v>
          </cell>
        </row>
        <row r="454">
          <cell r="A454">
            <v>6000</v>
          </cell>
          <cell r="B454" t="str">
            <v>114013101240</v>
          </cell>
          <cell r="C454" t="str">
            <v>114</v>
          </cell>
          <cell r="D454" t="str">
            <v>114013</v>
          </cell>
          <cell r="E454" t="str">
            <v>ساير حسابها و اسناد دريافتني</v>
          </cell>
          <cell r="F454" t="str">
            <v>ذخيره مطالبات مشكوك الوصول</v>
          </cell>
          <cell r="G454" t="str">
            <v>101240</v>
          </cell>
          <cell r="H454" t="str">
            <v>هنر گستر آذر</v>
          </cell>
          <cell r="P454" t="str">
            <v>600</v>
          </cell>
        </row>
        <row r="455">
          <cell r="A455">
            <v>6000</v>
          </cell>
          <cell r="B455" t="str">
            <v>114013101558</v>
          </cell>
          <cell r="C455" t="str">
            <v>114</v>
          </cell>
          <cell r="D455" t="str">
            <v>114013</v>
          </cell>
          <cell r="E455" t="str">
            <v>ساير حسابها و اسناد دريافتني</v>
          </cell>
          <cell r="F455" t="str">
            <v>ذخيره مطالبات مشكوك الوصول</v>
          </cell>
          <cell r="G455" t="str">
            <v>101558</v>
          </cell>
          <cell r="H455" t="str">
            <v>صنايع قوطي تبريز</v>
          </cell>
          <cell r="P455" t="str">
            <v>600</v>
          </cell>
        </row>
        <row r="456">
          <cell r="A456">
            <v>6000</v>
          </cell>
          <cell r="B456" t="str">
            <v>114013101347</v>
          </cell>
          <cell r="C456" t="str">
            <v>114</v>
          </cell>
          <cell r="D456" t="str">
            <v>114013</v>
          </cell>
          <cell r="E456" t="str">
            <v>ساير حسابها و اسناد دريافتني</v>
          </cell>
          <cell r="F456" t="str">
            <v>ذخيره مطالبات مشكوك الوصول</v>
          </cell>
          <cell r="G456" t="str">
            <v>101347</v>
          </cell>
          <cell r="H456" t="str">
            <v>جواد فرجيان</v>
          </cell>
          <cell r="P456" t="str">
            <v>600</v>
          </cell>
        </row>
        <row r="457">
          <cell r="A457">
            <v>6100</v>
          </cell>
          <cell r="B457" t="str">
            <v>114014300197</v>
          </cell>
          <cell r="C457" t="str">
            <v>114</v>
          </cell>
          <cell r="D457" t="str">
            <v>114014</v>
          </cell>
          <cell r="E457" t="str">
            <v>ساير حسابها و اسناد دريافتني</v>
          </cell>
          <cell r="F457" t="str">
            <v>سهام خريداري شده  پرسنل</v>
          </cell>
          <cell r="G457" t="str">
            <v>300197</v>
          </cell>
          <cell r="H457" t="str">
            <v>عمراني عبدالناصر</v>
          </cell>
          <cell r="P457" t="str">
            <v>610</v>
          </cell>
        </row>
        <row r="458">
          <cell r="A458">
            <v>6100</v>
          </cell>
          <cell r="B458" t="str">
            <v>114014300235</v>
          </cell>
          <cell r="C458" t="str">
            <v>114</v>
          </cell>
          <cell r="D458" t="str">
            <v>114014</v>
          </cell>
          <cell r="E458" t="str">
            <v>ساير حسابها و اسناد دريافتني</v>
          </cell>
          <cell r="F458" t="str">
            <v>سهام خريداري شده  پرسنل</v>
          </cell>
          <cell r="G458" t="str">
            <v>300235</v>
          </cell>
          <cell r="H458" t="str">
            <v>حدادپوربدر محمدرضا</v>
          </cell>
          <cell r="P458" t="str">
            <v>610</v>
          </cell>
        </row>
        <row r="459">
          <cell r="A459">
            <v>6100</v>
          </cell>
          <cell r="B459" t="str">
            <v>114014300102</v>
          </cell>
          <cell r="C459" t="str">
            <v>114</v>
          </cell>
          <cell r="D459" t="str">
            <v>114014</v>
          </cell>
          <cell r="E459" t="str">
            <v>ساير حسابها و اسناد دريافتني</v>
          </cell>
          <cell r="F459" t="str">
            <v>سهام خريداري شده  پرسنل</v>
          </cell>
          <cell r="G459" t="str">
            <v>300102</v>
          </cell>
          <cell r="H459" t="str">
            <v>صفري آذر جعفر</v>
          </cell>
          <cell r="P459" t="str">
            <v>610</v>
          </cell>
        </row>
        <row r="460">
          <cell r="A460">
            <v>6100</v>
          </cell>
          <cell r="B460" t="str">
            <v>114014300107</v>
          </cell>
          <cell r="C460" t="str">
            <v>114</v>
          </cell>
          <cell r="D460" t="str">
            <v>114014</v>
          </cell>
          <cell r="E460" t="str">
            <v>ساير حسابها و اسناد دريافتني</v>
          </cell>
          <cell r="F460" t="str">
            <v>سهام خريداري شده  پرسنل</v>
          </cell>
          <cell r="G460" t="str">
            <v>300107</v>
          </cell>
          <cell r="H460" t="str">
            <v>روحي مهر سياوش</v>
          </cell>
          <cell r="P460" t="str">
            <v>610</v>
          </cell>
        </row>
        <row r="461">
          <cell r="A461">
            <v>6100</v>
          </cell>
          <cell r="B461" t="str">
            <v>114014300113</v>
          </cell>
          <cell r="C461" t="str">
            <v>114</v>
          </cell>
          <cell r="D461" t="str">
            <v>114014</v>
          </cell>
          <cell r="E461" t="str">
            <v>ساير حسابها و اسناد دريافتني</v>
          </cell>
          <cell r="F461" t="str">
            <v>سهام خريداري شده  پرسنل</v>
          </cell>
          <cell r="G461" t="str">
            <v>300113</v>
          </cell>
          <cell r="H461" t="str">
            <v>باغباني خضرلو منوچهر</v>
          </cell>
          <cell r="P461" t="str">
            <v>610</v>
          </cell>
        </row>
        <row r="462">
          <cell r="A462">
            <v>6100</v>
          </cell>
          <cell r="B462" t="str">
            <v>114014300202</v>
          </cell>
          <cell r="C462" t="str">
            <v>114</v>
          </cell>
          <cell r="D462" t="str">
            <v>114014</v>
          </cell>
          <cell r="E462" t="str">
            <v>ساير حسابها و اسناد دريافتني</v>
          </cell>
          <cell r="F462" t="str">
            <v>سهام خريداري شده  پرسنل</v>
          </cell>
          <cell r="G462" t="str">
            <v>300202</v>
          </cell>
          <cell r="H462" t="str">
            <v>لك جواد</v>
          </cell>
          <cell r="P462" t="str">
            <v>610</v>
          </cell>
        </row>
        <row r="463">
          <cell r="A463">
            <v>6100</v>
          </cell>
          <cell r="B463" t="str">
            <v>114014300057</v>
          </cell>
          <cell r="C463" t="str">
            <v>114</v>
          </cell>
          <cell r="D463" t="str">
            <v>114014</v>
          </cell>
          <cell r="E463" t="str">
            <v>ساير حسابها و اسناد دريافتني</v>
          </cell>
          <cell r="F463" t="str">
            <v>سهام خريداري شده  پرسنل</v>
          </cell>
          <cell r="G463" t="str">
            <v>300057</v>
          </cell>
          <cell r="H463" t="str">
            <v>سلطاني حميد</v>
          </cell>
          <cell r="P463" t="str">
            <v>610</v>
          </cell>
        </row>
        <row r="464">
          <cell r="A464">
            <v>6100</v>
          </cell>
          <cell r="B464" t="str">
            <v>114014300133</v>
          </cell>
          <cell r="C464" t="str">
            <v>114</v>
          </cell>
          <cell r="D464" t="str">
            <v>114014</v>
          </cell>
          <cell r="E464" t="str">
            <v>ساير حسابها و اسناد دريافتني</v>
          </cell>
          <cell r="F464" t="str">
            <v>سهام خريداري شده  پرسنل</v>
          </cell>
          <cell r="G464" t="str">
            <v>300133</v>
          </cell>
          <cell r="H464" t="str">
            <v>عليپور كمال</v>
          </cell>
          <cell r="P464" t="str">
            <v>610</v>
          </cell>
        </row>
        <row r="465">
          <cell r="A465">
            <v>6100</v>
          </cell>
          <cell r="B465" t="str">
            <v>114014300095</v>
          </cell>
          <cell r="C465" t="str">
            <v>114</v>
          </cell>
          <cell r="D465" t="str">
            <v>114014</v>
          </cell>
          <cell r="E465" t="str">
            <v>ساير حسابها و اسناد دريافتني</v>
          </cell>
          <cell r="F465" t="str">
            <v>سهام خريداري شده  پرسنل</v>
          </cell>
          <cell r="G465" t="str">
            <v>300095</v>
          </cell>
          <cell r="H465" t="str">
            <v>حسين پور فيضي محمد</v>
          </cell>
          <cell r="P465" t="str">
            <v>610</v>
          </cell>
        </row>
        <row r="466">
          <cell r="A466">
            <v>6100</v>
          </cell>
          <cell r="B466" t="str">
            <v>114014300077</v>
          </cell>
          <cell r="C466" t="str">
            <v>114</v>
          </cell>
          <cell r="D466" t="str">
            <v>114014</v>
          </cell>
          <cell r="E466" t="str">
            <v>ساير حسابها و اسناد دريافتني</v>
          </cell>
          <cell r="F466" t="str">
            <v>سهام خريداري شده  پرسنل</v>
          </cell>
          <cell r="G466" t="str">
            <v>300077</v>
          </cell>
          <cell r="H466" t="str">
            <v>واحديان وحيد</v>
          </cell>
          <cell r="P466" t="str">
            <v>610</v>
          </cell>
        </row>
        <row r="467">
          <cell r="A467">
            <v>6100</v>
          </cell>
          <cell r="B467" t="str">
            <v>114014300134</v>
          </cell>
          <cell r="C467" t="str">
            <v>114</v>
          </cell>
          <cell r="D467" t="str">
            <v>114014</v>
          </cell>
          <cell r="E467" t="str">
            <v>ساير حسابها و اسناد دريافتني</v>
          </cell>
          <cell r="F467" t="str">
            <v>سهام خريداري شده  پرسنل</v>
          </cell>
          <cell r="G467" t="str">
            <v>300134</v>
          </cell>
          <cell r="H467" t="str">
            <v>نكوئي فائق</v>
          </cell>
          <cell r="P467" t="str">
            <v>610</v>
          </cell>
        </row>
        <row r="468">
          <cell r="A468">
            <v>6100</v>
          </cell>
          <cell r="B468" t="str">
            <v>114014300237</v>
          </cell>
          <cell r="C468" t="str">
            <v>114</v>
          </cell>
          <cell r="D468" t="str">
            <v>114014</v>
          </cell>
          <cell r="E468" t="str">
            <v>ساير حسابها و اسناد دريافتني</v>
          </cell>
          <cell r="F468" t="str">
            <v>سهام خريداري شده  پرسنل</v>
          </cell>
          <cell r="G468" t="str">
            <v>300237</v>
          </cell>
          <cell r="H468" t="str">
            <v>رمضاني فريد مريم</v>
          </cell>
          <cell r="P468" t="str">
            <v>610</v>
          </cell>
        </row>
        <row r="469">
          <cell r="A469">
            <v>6100</v>
          </cell>
          <cell r="B469" t="str">
            <v>114014300213</v>
          </cell>
          <cell r="C469" t="str">
            <v>114</v>
          </cell>
          <cell r="D469" t="str">
            <v>114014</v>
          </cell>
          <cell r="E469" t="str">
            <v>ساير حسابها و اسناد دريافتني</v>
          </cell>
          <cell r="F469" t="str">
            <v>سهام خريداري شده  پرسنل</v>
          </cell>
          <cell r="G469" t="str">
            <v>300213</v>
          </cell>
          <cell r="H469" t="str">
            <v>وطني رضا</v>
          </cell>
          <cell r="P469" t="str">
            <v>610</v>
          </cell>
        </row>
        <row r="470">
          <cell r="A470">
            <v>6100</v>
          </cell>
          <cell r="B470" t="str">
            <v>114014300054</v>
          </cell>
          <cell r="C470" t="str">
            <v>114</v>
          </cell>
          <cell r="D470" t="str">
            <v>114014</v>
          </cell>
          <cell r="E470" t="str">
            <v>ساير حسابها و اسناد دريافتني</v>
          </cell>
          <cell r="F470" t="str">
            <v>سهام خريداري شده  پرسنل</v>
          </cell>
          <cell r="G470" t="str">
            <v>300054</v>
          </cell>
          <cell r="H470" t="str">
            <v>اميرحقيان يعقوب</v>
          </cell>
          <cell r="P470" t="str">
            <v>610</v>
          </cell>
        </row>
        <row r="471">
          <cell r="A471">
            <v>6100</v>
          </cell>
          <cell r="B471" t="str">
            <v>114014300263</v>
          </cell>
          <cell r="C471" t="str">
            <v>114</v>
          </cell>
          <cell r="D471" t="str">
            <v>114014</v>
          </cell>
          <cell r="E471" t="str">
            <v>ساير حسابها و اسناد دريافتني</v>
          </cell>
          <cell r="F471" t="str">
            <v>سهام خريداري شده  پرسنل</v>
          </cell>
          <cell r="G471" t="str">
            <v>300263</v>
          </cell>
          <cell r="H471" t="str">
            <v>خدائي محمودي رضا</v>
          </cell>
          <cell r="P471" t="str">
            <v>610</v>
          </cell>
        </row>
        <row r="472">
          <cell r="A472">
            <v>6100</v>
          </cell>
          <cell r="B472" t="str">
            <v>114014300072</v>
          </cell>
          <cell r="C472" t="str">
            <v>114</v>
          </cell>
          <cell r="D472" t="str">
            <v>114014</v>
          </cell>
          <cell r="E472" t="str">
            <v>ساير حسابها و اسناد دريافتني</v>
          </cell>
          <cell r="F472" t="str">
            <v>سهام خريداري شده  پرسنل</v>
          </cell>
          <cell r="G472" t="str">
            <v>300072</v>
          </cell>
          <cell r="H472" t="str">
            <v>داوري مجد محمدرضا</v>
          </cell>
          <cell r="P472" t="str">
            <v>610</v>
          </cell>
        </row>
        <row r="473">
          <cell r="A473">
            <v>6100</v>
          </cell>
          <cell r="B473" t="str">
            <v>114014300092</v>
          </cell>
          <cell r="C473" t="str">
            <v>114</v>
          </cell>
          <cell r="D473" t="str">
            <v>114014</v>
          </cell>
          <cell r="E473" t="str">
            <v>ساير حسابها و اسناد دريافتني</v>
          </cell>
          <cell r="F473" t="str">
            <v>سهام خريداري شده  پرسنل</v>
          </cell>
          <cell r="G473" t="str">
            <v>300092</v>
          </cell>
          <cell r="H473" t="str">
            <v>كولاب محمدحسين</v>
          </cell>
          <cell r="P473" t="str">
            <v>610</v>
          </cell>
        </row>
        <row r="474">
          <cell r="A474">
            <v>6100</v>
          </cell>
          <cell r="B474" t="str">
            <v>114014300063</v>
          </cell>
          <cell r="C474" t="str">
            <v>114</v>
          </cell>
          <cell r="D474" t="str">
            <v>114014</v>
          </cell>
          <cell r="E474" t="str">
            <v>ساير حسابها و اسناد دريافتني</v>
          </cell>
          <cell r="F474" t="str">
            <v>سهام خريداري شده  پرسنل</v>
          </cell>
          <cell r="G474" t="str">
            <v>300063</v>
          </cell>
          <cell r="H474" t="str">
            <v>ايرادي ميرداود</v>
          </cell>
          <cell r="P474" t="str">
            <v>610</v>
          </cell>
        </row>
        <row r="475">
          <cell r="A475">
            <v>6100</v>
          </cell>
          <cell r="B475" t="str">
            <v>114014300071</v>
          </cell>
          <cell r="C475" t="str">
            <v>114</v>
          </cell>
          <cell r="D475" t="str">
            <v>114014</v>
          </cell>
          <cell r="E475" t="str">
            <v>ساير حسابها و اسناد دريافتني</v>
          </cell>
          <cell r="F475" t="str">
            <v>سهام خريداري شده  پرسنل</v>
          </cell>
          <cell r="G475" t="str">
            <v>300071</v>
          </cell>
          <cell r="H475" t="str">
            <v>ضياء سرابي اكبر</v>
          </cell>
          <cell r="P475" t="str">
            <v>610</v>
          </cell>
        </row>
        <row r="476">
          <cell r="A476">
            <v>6100</v>
          </cell>
          <cell r="B476" t="str">
            <v>114014300075</v>
          </cell>
          <cell r="C476" t="str">
            <v>114</v>
          </cell>
          <cell r="D476" t="str">
            <v>114014</v>
          </cell>
          <cell r="E476" t="str">
            <v>ساير حسابها و اسناد دريافتني</v>
          </cell>
          <cell r="F476" t="str">
            <v>سهام خريداري شده  پرسنل</v>
          </cell>
          <cell r="G476" t="str">
            <v>300075</v>
          </cell>
          <cell r="H476" t="str">
            <v>نظامي سقين سرا يوسف</v>
          </cell>
          <cell r="P476" t="str">
            <v>610</v>
          </cell>
        </row>
        <row r="477">
          <cell r="A477">
            <v>6100</v>
          </cell>
          <cell r="B477" t="str">
            <v>114014300145</v>
          </cell>
          <cell r="C477" t="str">
            <v>114</v>
          </cell>
          <cell r="D477" t="str">
            <v>114014</v>
          </cell>
          <cell r="E477" t="str">
            <v>ساير حسابها و اسناد دريافتني</v>
          </cell>
          <cell r="F477" t="str">
            <v>سهام خريداري شده  پرسنل</v>
          </cell>
          <cell r="G477" t="str">
            <v>300145</v>
          </cell>
          <cell r="H477" t="str">
            <v>طريقت نيا يعقوب</v>
          </cell>
          <cell r="P477" t="str">
            <v>610</v>
          </cell>
        </row>
        <row r="478">
          <cell r="A478">
            <v>6100</v>
          </cell>
          <cell r="B478" t="str">
            <v>114014300068</v>
          </cell>
          <cell r="C478" t="str">
            <v>114</v>
          </cell>
          <cell r="D478" t="str">
            <v>114014</v>
          </cell>
          <cell r="E478" t="str">
            <v>ساير حسابها و اسناد دريافتني</v>
          </cell>
          <cell r="F478" t="str">
            <v>سهام خريداري شده  پرسنل</v>
          </cell>
          <cell r="G478" t="str">
            <v>300068</v>
          </cell>
          <cell r="H478" t="str">
            <v>صادق زاده سيد محمود</v>
          </cell>
          <cell r="P478" t="str">
            <v>610</v>
          </cell>
        </row>
        <row r="479">
          <cell r="A479">
            <v>6100</v>
          </cell>
          <cell r="B479" t="str">
            <v>114014300020</v>
          </cell>
          <cell r="C479" t="str">
            <v>114</v>
          </cell>
          <cell r="D479" t="str">
            <v>114014</v>
          </cell>
          <cell r="E479" t="str">
            <v>ساير حسابها و اسناد دريافتني</v>
          </cell>
          <cell r="F479" t="str">
            <v>سهام خريداري شده  پرسنل</v>
          </cell>
          <cell r="G479" t="str">
            <v>300020</v>
          </cell>
          <cell r="H479" t="str">
            <v>نورپورينگجه جعفر</v>
          </cell>
          <cell r="P479" t="str">
            <v>610</v>
          </cell>
        </row>
        <row r="480">
          <cell r="A480">
            <v>6100</v>
          </cell>
          <cell r="B480" t="str">
            <v>114014300080</v>
          </cell>
          <cell r="C480" t="str">
            <v>114</v>
          </cell>
          <cell r="D480" t="str">
            <v>114014</v>
          </cell>
          <cell r="E480" t="str">
            <v>ساير حسابها و اسناد دريافتني</v>
          </cell>
          <cell r="F480" t="str">
            <v>سهام خريداري شده  پرسنل</v>
          </cell>
          <cell r="G480" t="str">
            <v>300080</v>
          </cell>
          <cell r="H480" t="str">
            <v>ابراهيمي مهر آور رحيم</v>
          </cell>
          <cell r="P480" t="str">
            <v>610</v>
          </cell>
        </row>
        <row r="481">
          <cell r="A481">
            <v>6100</v>
          </cell>
          <cell r="B481" t="str">
            <v>114014300070</v>
          </cell>
          <cell r="C481" t="str">
            <v>114</v>
          </cell>
          <cell r="D481" t="str">
            <v>114014</v>
          </cell>
          <cell r="E481" t="str">
            <v>ساير حسابها و اسناد دريافتني</v>
          </cell>
          <cell r="F481" t="str">
            <v>سهام خريداري شده  پرسنل</v>
          </cell>
          <cell r="G481" t="str">
            <v>300070</v>
          </cell>
          <cell r="H481" t="str">
            <v>فريدي نسب كريم</v>
          </cell>
          <cell r="P481" t="str">
            <v>610</v>
          </cell>
        </row>
        <row r="482">
          <cell r="A482">
            <v>6100</v>
          </cell>
          <cell r="B482" t="str">
            <v>114014300129</v>
          </cell>
          <cell r="C482" t="str">
            <v>114</v>
          </cell>
          <cell r="D482" t="str">
            <v>114014</v>
          </cell>
          <cell r="E482" t="str">
            <v>ساير حسابها و اسناد دريافتني</v>
          </cell>
          <cell r="F482" t="str">
            <v>سهام خريداري شده  پرسنل</v>
          </cell>
          <cell r="G482" t="str">
            <v>300129</v>
          </cell>
          <cell r="H482" t="str">
            <v>بهاري ناصر</v>
          </cell>
          <cell r="P482" t="str">
            <v>610</v>
          </cell>
        </row>
        <row r="483">
          <cell r="A483">
            <v>6100</v>
          </cell>
          <cell r="B483" t="str">
            <v>114014300136</v>
          </cell>
          <cell r="C483" t="str">
            <v>114</v>
          </cell>
          <cell r="D483" t="str">
            <v>114014</v>
          </cell>
          <cell r="E483" t="str">
            <v>ساير حسابها و اسناد دريافتني</v>
          </cell>
          <cell r="F483" t="str">
            <v>سهام خريداري شده  پرسنل</v>
          </cell>
          <cell r="G483" t="str">
            <v>300136</v>
          </cell>
          <cell r="H483" t="str">
            <v>تقي پور كهاني محمدرضا</v>
          </cell>
          <cell r="P483" t="str">
            <v>610</v>
          </cell>
        </row>
        <row r="484">
          <cell r="A484">
            <v>6100</v>
          </cell>
          <cell r="B484" t="str">
            <v>114014300074</v>
          </cell>
          <cell r="C484" t="str">
            <v>114</v>
          </cell>
          <cell r="D484" t="str">
            <v>114014</v>
          </cell>
          <cell r="E484" t="str">
            <v>ساير حسابها و اسناد دريافتني</v>
          </cell>
          <cell r="F484" t="str">
            <v>سهام خريداري شده  پرسنل</v>
          </cell>
          <cell r="G484" t="str">
            <v>300074</v>
          </cell>
          <cell r="H484" t="str">
            <v>ميرزا عليزاده پهر آباد فريبا</v>
          </cell>
          <cell r="P484" t="str">
            <v>610</v>
          </cell>
        </row>
        <row r="485">
          <cell r="A485">
            <v>6100</v>
          </cell>
          <cell r="B485" t="str">
            <v>114014300126</v>
          </cell>
          <cell r="C485" t="str">
            <v>114</v>
          </cell>
          <cell r="D485" t="str">
            <v>114014</v>
          </cell>
          <cell r="E485" t="str">
            <v>ساير حسابها و اسناد دريافتني</v>
          </cell>
          <cell r="F485" t="str">
            <v>سهام خريداري شده  پرسنل</v>
          </cell>
          <cell r="G485" t="str">
            <v>300126</v>
          </cell>
          <cell r="H485" t="str">
            <v>جهاني رحيم</v>
          </cell>
          <cell r="P485" t="str">
            <v>610</v>
          </cell>
        </row>
        <row r="486">
          <cell r="A486">
            <v>6100</v>
          </cell>
          <cell r="B486" t="str">
            <v>114014300062</v>
          </cell>
          <cell r="C486" t="str">
            <v>114</v>
          </cell>
          <cell r="D486" t="str">
            <v>114014</v>
          </cell>
          <cell r="E486" t="str">
            <v>ساير حسابها و اسناد دريافتني</v>
          </cell>
          <cell r="F486" t="str">
            <v>سهام خريداري شده  پرسنل</v>
          </cell>
          <cell r="G486" t="str">
            <v>300062</v>
          </cell>
          <cell r="H486" t="str">
            <v>شاه رسالي صالح</v>
          </cell>
          <cell r="P486" t="str">
            <v>610</v>
          </cell>
        </row>
        <row r="487">
          <cell r="A487">
            <v>6100</v>
          </cell>
          <cell r="B487" t="str">
            <v>114014300055</v>
          </cell>
          <cell r="C487" t="str">
            <v>114</v>
          </cell>
          <cell r="D487" t="str">
            <v>114014</v>
          </cell>
          <cell r="E487" t="str">
            <v>ساير حسابها و اسناد دريافتني</v>
          </cell>
          <cell r="F487" t="str">
            <v>سهام خريداري شده  پرسنل</v>
          </cell>
          <cell r="G487" t="str">
            <v>300055</v>
          </cell>
          <cell r="H487" t="str">
            <v>نبوي علمداري شاپور</v>
          </cell>
          <cell r="P487" t="str">
            <v>610</v>
          </cell>
        </row>
        <row r="488">
          <cell r="A488">
            <v>6100</v>
          </cell>
          <cell r="B488" t="str">
            <v>114014300149</v>
          </cell>
          <cell r="C488" t="str">
            <v>114</v>
          </cell>
          <cell r="D488" t="str">
            <v>114014</v>
          </cell>
          <cell r="E488" t="str">
            <v>ساير حسابها و اسناد دريافتني</v>
          </cell>
          <cell r="F488" t="str">
            <v>سهام خريداري شده  پرسنل</v>
          </cell>
          <cell r="G488" t="str">
            <v>300149</v>
          </cell>
          <cell r="H488" t="str">
            <v>مردان پور دامن آباد خسرو</v>
          </cell>
          <cell r="P488" t="str">
            <v>610</v>
          </cell>
        </row>
        <row r="489">
          <cell r="A489">
            <v>6100</v>
          </cell>
          <cell r="B489" t="str">
            <v>114014300050</v>
          </cell>
          <cell r="C489" t="str">
            <v>114</v>
          </cell>
          <cell r="D489" t="str">
            <v>114014</v>
          </cell>
          <cell r="E489" t="str">
            <v>ساير حسابها و اسناد دريافتني</v>
          </cell>
          <cell r="F489" t="str">
            <v>سهام خريداري شده  پرسنل</v>
          </cell>
          <cell r="G489" t="str">
            <v>300050</v>
          </cell>
          <cell r="H489" t="str">
            <v>شاهد قراملكي علي</v>
          </cell>
          <cell r="P489" t="str">
            <v>610</v>
          </cell>
        </row>
        <row r="490">
          <cell r="A490">
            <v>6100</v>
          </cell>
          <cell r="B490" t="str">
            <v>114014300069</v>
          </cell>
          <cell r="C490" t="str">
            <v>114</v>
          </cell>
          <cell r="D490" t="str">
            <v>114014</v>
          </cell>
          <cell r="E490" t="str">
            <v>ساير حسابها و اسناد دريافتني</v>
          </cell>
          <cell r="F490" t="str">
            <v>سهام خريداري شده  پرسنل</v>
          </cell>
          <cell r="G490" t="str">
            <v>300069</v>
          </cell>
          <cell r="H490" t="str">
            <v>دلمقاني زاده عليرضا</v>
          </cell>
          <cell r="P490" t="str">
            <v>610</v>
          </cell>
        </row>
        <row r="491">
          <cell r="A491">
            <v>6100</v>
          </cell>
          <cell r="B491" t="str">
            <v>114014300128</v>
          </cell>
          <cell r="C491" t="str">
            <v>114</v>
          </cell>
          <cell r="D491" t="str">
            <v>114014</v>
          </cell>
          <cell r="E491" t="str">
            <v>ساير حسابها و اسناد دريافتني</v>
          </cell>
          <cell r="F491" t="str">
            <v>سهام خريداري شده  پرسنل</v>
          </cell>
          <cell r="G491" t="str">
            <v>300128</v>
          </cell>
          <cell r="H491" t="str">
            <v>محمدباقري لاهوت كريم</v>
          </cell>
          <cell r="P491" t="str">
            <v>610</v>
          </cell>
        </row>
        <row r="492">
          <cell r="A492">
            <v>6100</v>
          </cell>
          <cell r="B492" t="str">
            <v>114014300204</v>
          </cell>
          <cell r="C492" t="str">
            <v>114</v>
          </cell>
          <cell r="D492" t="str">
            <v>114014</v>
          </cell>
          <cell r="E492" t="str">
            <v>ساير حسابها و اسناد دريافتني</v>
          </cell>
          <cell r="F492" t="str">
            <v>سهام خريداري شده  پرسنل</v>
          </cell>
          <cell r="G492" t="str">
            <v>300204</v>
          </cell>
          <cell r="H492" t="str">
            <v>قازانچائي جواد</v>
          </cell>
          <cell r="P492" t="str">
            <v>610</v>
          </cell>
        </row>
        <row r="493">
          <cell r="A493">
            <v>6100</v>
          </cell>
          <cell r="B493" t="str">
            <v>114014300253</v>
          </cell>
          <cell r="C493" t="str">
            <v>114</v>
          </cell>
          <cell r="D493" t="str">
            <v>114014</v>
          </cell>
          <cell r="E493" t="str">
            <v>ساير حسابها و اسناد دريافتني</v>
          </cell>
          <cell r="F493" t="str">
            <v>سهام خريداري شده  پرسنل</v>
          </cell>
          <cell r="G493" t="str">
            <v>300253</v>
          </cell>
          <cell r="H493" t="str">
            <v>جعفريان حسن</v>
          </cell>
          <cell r="P493" t="str">
            <v>610</v>
          </cell>
        </row>
        <row r="494">
          <cell r="A494">
            <v>6100</v>
          </cell>
          <cell r="B494" t="str">
            <v>114014300131</v>
          </cell>
          <cell r="C494" t="str">
            <v>114</v>
          </cell>
          <cell r="D494" t="str">
            <v>114014</v>
          </cell>
          <cell r="E494" t="str">
            <v>ساير حسابها و اسناد دريافتني</v>
          </cell>
          <cell r="F494" t="str">
            <v>سهام خريداري شده  پرسنل</v>
          </cell>
          <cell r="G494" t="str">
            <v>300131</v>
          </cell>
          <cell r="H494" t="str">
            <v>شكوهي علي</v>
          </cell>
          <cell r="P494" t="str">
            <v>610</v>
          </cell>
        </row>
        <row r="495">
          <cell r="A495">
            <v>6100</v>
          </cell>
          <cell r="B495" t="str">
            <v>114014300125</v>
          </cell>
          <cell r="C495" t="str">
            <v>114</v>
          </cell>
          <cell r="D495" t="str">
            <v>114014</v>
          </cell>
          <cell r="E495" t="str">
            <v>ساير حسابها و اسناد دريافتني</v>
          </cell>
          <cell r="F495" t="str">
            <v>سهام خريداري شده  پرسنل</v>
          </cell>
          <cell r="G495" t="str">
            <v>300125</v>
          </cell>
          <cell r="H495" t="str">
            <v>سلطاني حسين</v>
          </cell>
          <cell r="P495" t="str">
            <v>610</v>
          </cell>
        </row>
        <row r="496">
          <cell r="A496">
            <v>6100</v>
          </cell>
          <cell r="B496" t="str">
            <v>114014300137</v>
          </cell>
          <cell r="C496" t="str">
            <v>114</v>
          </cell>
          <cell r="D496" t="str">
            <v>114014</v>
          </cell>
          <cell r="E496" t="str">
            <v>ساير حسابها و اسناد دريافتني</v>
          </cell>
          <cell r="F496" t="str">
            <v>سهام خريداري شده  پرسنل</v>
          </cell>
          <cell r="G496" t="str">
            <v>300137</v>
          </cell>
          <cell r="H496" t="str">
            <v>ستاري ميرهاشم</v>
          </cell>
          <cell r="P496" t="str">
            <v>610</v>
          </cell>
        </row>
        <row r="497">
          <cell r="A497">
            <v>6100</v>
          </cell>
          <cell r="B497" t="str">
            <v>114014300148</v>
          </cell>
          <cell r="C497" t="str">
            <v>114</v>
          </cell>
          <cell r="D497" t="str">
            <v>114014</v>
          </cell>
          <cell r="E497" t="str">
            <v>ساير حسابها و اسناد دريافتني</v>
          </cell>
          <cell r="F497" t="str">
            <v>سهام خريداري شده  پرسنل</v>
          </cell>
          <cell r="G497" t="str">
            <v>300148</v>
          </cell>
          <cell r="H497" t="str">
            <v>شفيعي عنصرودي داريوش</v>
          </cell>
          <cell r="P497" t="str">
            <v>610</v>
          </cell>
        </row>
        <row r="498">
          <cell r="A498">
            <v>6100</v>
          </cell>
          <cell r="B498" t="str">
            <v>114014300160</v>
          </cell>
          <cell r="C498" t="str">
            <v>114</v>
          </cell>
          <cell r="D498" t="str">
            <v>114014</v>
          </cell>
          <cell r="E498" t="str">
            <v>ساير حسابها و اسناد دريافتني</v>
          </cell>
          <cell r="F498" t="str">
            <v>سهام خريداري شده  پرسنل</v>
          </cell>
          <cell r="G498" t="str">
            <v>300160</v>
          </cell>
          <cell r="H498" t="str">
            <v>عالم وحيد</v>
          </cell>
          <cell r="P498" t="str">
            <v>610</v>
          </cell>
        </row>
        <row r="499">
          <cell r="A499">
            <v>6100</v>
          </cell>
          <cell r="B499" t="str">
            <v>114014300147</v>
          </cell>
          <cell r="C499" t="str">
            <v>114</v>
          </cell>
          <cell r="D499" t="str">
            <v>114014</v>
          </cell>
          <cell r="E499" t="str">
            <v>ساير حسابها و اسناد دريافتني</v>
          </cell>
          <cell r="F499" t="str">
            <v>سهام خريداري شده  پرسنل</v>
          </cell>
          <cell r="G499" t="str">
            <v>300147</v>
          </cell>
          <cell r="H499" t="str">
            <v>فرشباف عبهري يوسف</v>
          </cell>
          <cell r="P499" t="str">
            <v>610</v>
          </cell>
        </row>
        <row r="500">
          <cell r="A500">
            <v>6100</v>
          </cell>
          <cell r="B500" t="str">
            <v>114014300157</v>
          </cell>
          <cell r="C500" t="str">
            <v>114</v>
          </cell>
          <cell r="D500" t="str">
            <v>114014</v>
          </cell>
          <cell r="E500" t="str">
            <v>ساير حسابها و اسناد دريافتني</v>
          </cell>
          <cell r="F500" t="str">
            <v>سهام خريداري شده  پرسنل</v>
          </cell>
          <cell r="G500" t="str">
            <v>300157</v>
          </cell>
          <cell r="H500" t="str">
            <v>معصومي خدايار</v>
          </cell>
          <cell r="P500" t="str">
            <v>610</v>
          </cell>
        </row>
        <row r="501">
          <cell r="A501">
            <v>6100</v>
          </cell>
          <cell r="B501" t="str">
            <v>114014300051</v>
          </cell>
          <cell r="C501" t="str">
            <v>114</v>
          </cell>
          <cell r="D501" t="str">
            <v>114014</v>
          </cell>
          <cell r="E501" t="str">
            <v>ساير حسابها و اسناد دريافتني</v>
          </cell>
          <cell r="F501" t="str">
            <v>سهام خريداري شده  پرسنل</v>
          </cell>
          <cell r="G501" t="str">
            <v>300051</v>
          </cell>
          <cell r="H501" t="str">
            <v>فتحي نصرت</v>
          </cell>
          <cell r="P501" t="str">
            <v>610</v>
          </cell>
        </row>
        <row r="502">
          <cell r="A502">
            <v>6100</v>
          </cell>
          <cell r="B502" t="str">
            <v>114014300110</v>
          </cell>
          <cell r="C502" t="str">
            <v>114</v>
          </cell>
          <cell r="D502" t="str">
            <v>114014</v>
          </cell>
          <cell r="E502" t="str">
            <v>ساير حسابها و اسناد دريافتني</v>
          </cell>
          <cell r="F502" t="str">
            <v>سهام خريداري شده  پرسنل</v>
          </cell>
          <cell r="G502" t="str">
            <v>300110</v>
          </cell>
          <cell r="H502" t="str">
            <v>فروغي زهرا</v>
          </cell>
          <cell r="P502" t="str">
            <v>610</v>
          </cell>
        </row>
        <row r="503">
          <cell r="A503">
            <v>6100</v>
          </cell>
          <cell r="B503" t="str">
            <v>114014300124</v>
          </cell>
          <cell r="C503" t="str">
            <v>114</v>
          </cell>
          <cell r="D503" t="str">
            <v>114014</v>
          </cell>
          <cell r="E503" t="str">
            <v>ساير حسابها و اسناد دريافتني</v>
          </cell>
          <cell r="F503" t="str">
            <v>سهام خريداري شده  پرسنل</v>
          </cell>
          <cell r="G503" t="str">
            <v>300124</v>
          </cell>
          <cell r="H503" t="str">
            <v>محب حق رحيم</v>
          </cell>
          <cell r="P503" t="str">
            <v>610</v>
          </cell>
        </row>
        <row r="504">
          <cell r="A504">
            <v>6100</v>
          </cell>
          <cell r="B504" t="str">
            <v>114014300165</v>
          </cell>
          <cell r="C504" t="str">
            <v>114</v>
          </cell>
          <cell r="D504" t="str">
            <v>114014</v>
          </cell>
          <cell r="E504" t="str">
            <v>ساير حسابها و اسناد دريافتني</v>
          </cell>
          <cell r="F504" t="str">
            <v>سهام خريداري شده  پرسنل</v>
          </cell>
          <cell r="G504" t="str">
            <v>300165</v>
          </cell>
          <cell r="H504" t="str">
            <v>تهم بهنام</v>
          </cell>
          <cell r="P504" t="str">
            <v>610</v>
          </cell>
        </row>
        <row r="505">
          <cell r="A505">
            <v>6100</v>
          </cell>
          <cell r="B505" t="str">
            <v>114014300171</v>
          </cell>
          <cell r="C505" t="str">
            <v>114</v>
          </cell>
          <cell r="D505" t="str">
            <v>114014</v>
          </cell>
          <cell r="E505" t="str">
            <v>ساير حسابها و اسناد دريافتني</v>
          </cell>
          <cell r="F505" t="str">
            <v>سهام خريداري شده  پرسنل</v>
          </cell>
          <cell r="G505" t="str">
            <v>300171</v>
          </cell>
          <cell r="H505" t="str">
            <v>اميرحقيان سعيد</v>
          </cell>
          <cell r="P505" t="str">
            <v>610</v>
          </cell>
        </row>
        <row r="506">
          <cell r="A506">
            <v>6100</v>
          </cell>
          <cell r="B506" t="str">
            <v>114014300170</v>
          </cell>
          <cell r="C506" t="str">
            <v>114</v>
          </cell>
          <cell r="D506" t="str">
            <v>114014</v>
          </cell>
          <cell r="E506" t="str">
            <v>ساير حسابها و اسناد دريافتني</v>
          </cell>
          <cell r="F506" t="str">
            <v>سهام خريداري شده  پرسنل</v>
          </cell>
          <cell r="G506" t="str">
            <v>300170</v>
          </cell>
          <cell r="H506" t="str">
            <v>فتحي سياوش</v>
          </cell>
          <cell r="P506" t="str">
            <v>610</v>
          </cell>
        </row>
        <row r="507">
          <cell r="A507">
            <v>6100</v>
          </cell>
          <cell r="B507" t="str">
            <v>114014300067</v>
          </cell>
          <cell r="C507" t="str">
            <v>114</v>
          </cell>
          <cell r="D507" t="str">
            <v>114014</v>
          </cell>
          <cell r="E507" t="str">
            <v>ساير حسابها و اسناد دريافتني</v>
          </cell>
          <cell r="F507" t="str">
            <v>سهام خريداري شده  پرسنل</v>
          </cell>
          <cell r="G507" t="str">
            <v>300067</v>
          </cell>
          <cell r="H507" t="str">
            <v>صباغي جديد حسن</v>
          </cell>
          <cell r="P507" t="str">
            <v>610</v>
          </cell>
        </row>
        <row r="508">
          <cell r="A508">
            <v>6100</v>
          </cell>
          <cell r="B508" t="str">
            <v>114014300182</v>
          </cell>
          <cell r="C508" t="str">
            <v>114</v>
          </cell>
          <cell r="D508" t="str">
            <v>114014</v>
          </cell>
          <cell r="E508" t="str">
            <v>ساير حسابها و اسناد دريافتني</v>
          </cell>
          <cell r="F508" t="str">
            <v>سهام خريداري شده  پرسنل</v>
          </cell>
          <cell r="G508" t="str">
            <v>300182</v>
          </cell>
          <cell r="H508" t="str">
            <v>اصلاني مقدم علي</v>
          </cell>
          <cell r="P508" t="str">
            <v>610</v>
          </cell>
        </row>
        <row r="509">
          <cell r="A509">
            <v>6100</v>
          </cell>
          <cell r="B509" t="str">
            <v>114014300153</v>
          </cell>
          <cell r="C509" t="str">
            <v>114</v>
          </cell>
          <cell r="D509" t="str">
            <v>114014</v>
          </cell>
          <cell r="E509" t="str">
            <v>ساير حسابها و اسناد دريافتني</v>
          </cell>
          <cell r="F509" t="str">
            <v>سهام خريداري شده  پرسنل</v>
          </cell>
          <cell r="G509" t="str">
            <v>300153</v>
          </cell>
          <cell r="H509" t="str">
            <v>محمدپور مهدوي احمدرضا</v>
          </cell>
          <cell r="P509" t="str">
            <v>610</v>
          </cell>
        </row>
        <row r="510">
          <cell r="A510">
            <v>6100</v>
          </cell>
          <cell r="B510" t="str">
            <v>114014300187</v>
          </cell>
          <cell r="C510" t="str">
            <v>114</v>
          </cell>
          <cell r="D510" t="str">
            <v>114014</v>
          </cell>
          <cell r="E510" t="str">
            <v>ساير حسابها و اسناد دريافتني</v>
          </cell>
          <cell r="F510" t="str">
            <v>سهام خريداري شده  پرسنل</v>
          </cell>
          <cell r="G510" t="str">
            <v>300187</v>
          </cell>
          <cell r="H510" t="str">
            <v>حاجي حيدري ممقاني مهدي</v>
          </cell>
          <cell r="P510" t="str">
            <v>610</v>
          </cell>
        </row>
        <row r="511">
          <cell r="A511">
            <v>6100</v>
          </cell>
          <cell r="B511" t="str">
            <v>114014300248</v>
          </cell>
          <cell r="C511" t="str">
            <v>114</v>
          </cell>
          <cell r="D511" t="str">
            <v>114014</v>
          </cell>
          <cell r="E511" t="str">
            <v>ساير حسابها و اسناد دريافتني</v>
          </cell>
          <cell r="F511" t="str">
            <v>سهام خريداري شده  پرسنل</v>
          </cell>
          <cell r="G511" t="str">
            <v>300248</v>
          </cell>
          <cell r="H511" t="str">
            <v>واحدي باويل محمدحسين</v>
          </cell>
          <cell r="P511" t="str">
            <v>610</v>
          </cell>
        </row>
        <row r="512">
          <cell r="A512">
            <v>6100</v>
          </cell>
          <cell r="B512" t="str">
            <v>114014300168</v>
          </cell>
          <cell r="C512" t="str">
            <v>114</v>
          </cell>
          <cell r="D512" t="str">
            <v>114014</v>
          </cell>
          <cell r="E512" t="str">
            <v>ساير حسابها و اسناد دريافتني</v>
          </cell>
          <cell r="F512" t="str">
            <v>سهام خريداري شده  پرسنل</v>
          </cell>
          <cell r="G512" t="str">
            <v>300168</v>
          </cell>
          <cell r="H512" t="str">
            <v>بابكان ياشار</v>
          </cell>
          <cell r="P512" t="str">
            <v>610</v>
          </cell>
        </row>
        <row r="513">
          <cell r="A513">
            <v>6100</v>
          </cell>
          <cell r="B513" t="str">
            <v>114014300169</v>
          </cell>
          <cell r="C513" t="str">
            <v>114</v>
          </cell>
          <cell r="D513" t="str">
            <v>114014</v>
          </cell>
          <cell r="E513" t="str">
            <v>ساير حسابها و اسناد دريافتني</v>
          </cell>
          <cell r="F513" t="str">
            <v>سهام خريداري شده  پرسنل</v>
          </cell>
          <cell r="G513" t="str">
            <v>300169</v>
          </cell>
          <cell r="H513" t="str">
            <v>منظر خسروشاهي اميرعلي</v>
          </cell>
          <cell r="P513" t="str">
            <v>610</v>
          </cell>
        </row>
        <row r="514">
          <cell r="A514">
            <v>6100</v>
          </cell>
          <cell r="B514" t="str">
            <v>114014300090</v>
          </cell>
          <cell r="C514" t="str">
            <v>114</v>
          </cell>
          <cell r="D514" t="str">
            <v>114014</v>
          </cell>
          <cell r="E514" t="str">
            <v>ساير حسابها و اسناد دريافتني</v>
          </cell>
          <cell r="F514" t="str">
            <v>سهام خريداري شده  پرسنل</v>
          </cell>
          <cell r="G514" t="str">
            <v>300090</v>
          </cell>
          <cell r="H514" t="str">
            <v>شايان مهر ابراهيم</v>
          </cell>
          <cell r="P514" t="str">
            <v>610</v>
          </cell>
        </row>
        <row r="515">
          <cell r="A515">
            <v>6100</v>
          </cell>
          <cell r="B515" t="str">
            <v>114014300216</v>
          </cell>
          <cell r="C515" t="str">
            <v>114</v>
          </cell>
          <cell r="D515" t="str">
            <v>114014</v>
          </cell>
          <cell r="E515" t="str">
            <v>ساير حسابها و اسناد دريافتني</v>
          </cell>
          <cell r="F515" t="str">
            <v>سهام خريداري شده  پرسنل</v>
          </cell>
          <cell r="G515" t="str">
            <v>300216</v>
          </cell>
          <cell r="H515" t="str">
            <v>علي زاده اقبالي نژاد محمدباقر</v>
          </cell>
          <cell r="P515" t="str">
            <v>610</v>
          </cell>
        </row>
        <row r="516">
          <cell r="A516">
            <v>6100</v>
          </cell>
          <cell r="B516" t="str">
            <v>114014300181</v>
          </cell>
          <cell r="C516" t="str">
            <v>114</v>
          </cell>
          <cell r="D516" t="str">
            <v>114014</v>
          </cell>
          <cell r="E516" t="str">
            <v>ساير حسابها و اسناد دريافتني</v>
          </cell>
          <cell r="F516" t="str">
            <v>سهام خريداري شده  پرسنل</v>
          </cell>
          <cell r="G516" t="str">
            <v>300181</v>
          </cell>
          <cell r="H516" t="str">
            <v>وظيفه واثق مهدي</v>
          </cell>
          <cell r="P516" t="str">
            <v>610</v>
          </cell>
        </row>
        <row r="517">
          <cell r="A517">
            <v>6100</v>
          </cell>
          <cell r="B517" t="str">
            <v>114014300215</v>
          </cell>
          <cell r="C517" t="str">
            <v>114</v>
          </cell>
          <cell r="D517" t="str">
            <v>114014</v>
          </cell>
          <cell r="E517" t="str">
            <v>ساير حسابها و اسناد دريافتني</v>
          </cell>
          <cell r="F517" t="str">
            <v>سهام خريداري شده  پرسنل</v>
          </cell>
          <cell r="G517" t="str">
            <v>300215</v>
          </cell>
          <cell r="H517" t="str">
            <v>هژبر جواد</v>
          </cell>
          <cell r="P517" t="str">
            <v>610</v>
          </cell>
        </row>
        <row r="518">
          <cell r="A518">
            <v>6100</v>
          </cell>
          <cell r="B518" t="str">
            <v>114014300306</v>
          </cell>
          <cell r="C518" t="str">
            <v>114</v>
          </cell>
          <cell r="D518" t="str">
            <v>114014</v>
          </cell>
          <cell r="E518" t="str">
            <v>ساير حسابها و اسناد دريافتني</v>
          </cell>
          <cell r="F518" t="str">
            <v>سهام خريداري شده  پرسنل</v>
          </cell>
          <cell r="G518" t="str">
            <v>300306</v>
          </cell>
          <cell r="H518" t="str">
            <v>نوري بهروز</v>
          </cell>
          <cell r="P518" t="str">
            <v>610</v>
          </cell>
        </row>
        <row r="519">
          <cell r="A519">
            <v>6100</v>
          </cell>
          <cell r="B519" t="str">
            <v>114014300307</v>
          </cell>
          <cell r="C519" t="str">
            <v>114</v>
          </cell>
          <cell r="D519" t="str">
            <v>114014</v>
          </cell>
          <cell r="E519" t="str">
            <v>ساير حسابها و اسناد دريافتني</v>
          </cell>
          <cell r="F519" t="str">
            <v>سهام خريداري شده  پرسنل</v>
          </cell>
          <cell r="G519" t="str">
            <v>300307</v>
          </cell>
          <cell r="H519" t="str">
            <v>سعيدي قراملكي حسين</v>
          </cell>
          <cell r="P519" t="str">
            <v>610</v>
          </cell>
        </row>
        <row r="520">
          <cell r="A520">
            <v>6100</v>
          </cell>
          <cell r="B520" t="str">
            <v>114014300219</v>
          </cell>
          <cell r="C520" t="str">
            <v>114</v>
          </cell>
          <cell r="D520" t="str">
            <v>114014</v>
          </cell>
          <cell r="E520" t="str">
            <v>ساير حسابها و اسناد دريافتني</v>
          </cell>
          <cell r="F520" t="str">
            <v>سهام خريداري شده  پرسنل</v>
          </cell>
          <cell r="G520" t="str">
            <v>300219</v>
          </cell>
          <cell r="H520" t="str">
            <v>سلماني كريم</v>
          </cell>
          <cell r="P520" t="str">
            <v>610</v>
          </cell>
        </row>
        <row r="521">
          <cell r="A521">
            <v>6100</v>
          </cell>
          <cell r="B521" t="str">
            <v>114014300222</v>
          </cell>
          <cell r="C521" t="str">
            <v>114</v>
          </cell>
          <cell r="D521" t="str">
            <v>114014</v>
          </cell>
          <cell r="E521" t="str">
            <v>ساير حسابها و اسناد دريافتني</v>
          </cell>
          <cell r="F521" t="str">
            <v>سهام خريداري شده  پرسنل</v>
          </cell>
          <cell r="G521" t="str">
            <v>300222</v>
          </cell>
          <cell r="H521" t="str">
            <v>شكري احمد</v>
          </cell>
          <cell r="P521" t="str">
            <v>610</v>
          </cell>
        </row>
        <row r="522">
          <cell r="A522">
            <v>6100</v>
          </cell>
          <cell r="B522" t="str">
            <v>114014300208</v>
          </cell>
          <cell r="C522" t="str">
            <v>114</v>
          </cell>
          <cell r="D522" t="str">
            <v>114014</v>
          </cell>
          <cell r="E522" t="str">
            <v>ساير حسابها و اسناد دريافتني</v>
          </cell>
          <cell r="F522" t="str">
            <v>سهام خريداري شده  پرسنل</v>
          </cell>
          <cell r="G522" t="str">
            <v>300208</v>
          </cell>
          <cell r="H522" t="str">
            <v>جعفرزاده رسول</v>
          </cell>
          <cell r="P522" t="str">
            <v>610</v>
          </cell>
        </row>
        <row r="523">
          <cell r="A523">
            <v>6100</v>
          </cell>
          <cell r="B523" t="str">
            <v>114014300066</v>
          </cell>
          <cell r="C523" t="str">
            <v>114</v>
          </cell>
          <cell r="D523" t="str">
            <v>114014</v>
          </cell>
          <cell r="E523" t="str">
            <v>ساير حسابها و اسناد دريافتني</v>
          </cell>
          <cell r="F523" t="str">
            <v>سهام خريداري شده  پرسنل</v>
          </cell>
          <cell r="G523" t="str">
            <v>300066</v>
          </cell>
          <cell r="H523" t="str">
            <v>نيرومند يعقوب</v>
          </cell>
          <cell r="P523" t="str">
            <v>610</v>
          </cell>
        </row>
        <row r="524">
          <cell r="A524">
            <v>6100</v>
          </cell>
          <cell r="B524" t="str">
            <v>114014300001</v>
          </cell>
          <cell r="C524" t="str">
            <v>114</v>
          </cell>
          <cell r="D524" t="str">
            <v>114014</v>
          </cell>
          <cell r="E524" t="str">
            <v>ساير حسابها و اسناد دريافتني</v>
          </cell>
          <cell r="F524" t="str">
            <v>سهام خريداري شده  پرسنل</v>
          </cell>
          <cell r="G524" t="str">
            <v>300001</v>
          </cell>
          <cell r="H524" t="str">
            <v>فتاحي رسول</v>
          </cell>
          <cell r="P524" t="str">
            <v>610</v>
          </cell>
        </row>
        <row r="525">
          <cell r="A525">
            <v>6100</v>
          </cell>
          <cell r="B525" t="str">
            <v>114014300104</v>
          </cell>
          <cell r="C525" t="str">
            <v>114</v>
          </cell>
          <cell r="D525" t="str">
            <v>114014</v>
          </cell>
          <cell r="E525" t="str">
            <v>ساير حسابها و اسناد دريافتني</v>
          </cell>
          <cell r="F525" t="str">
            <v>سهام خريداري شده  پرسنل</v>
          </cell>
          <cell r="G525" t="str">
            <v>300104</v>
          </cell>
          <cell r="H525" t="str">
            <v>پور گل محمد جواد</v>
          </cell>
          <cell r="P525" t="str">
            <v>610</v>
          </cell>
        </row>
        <row r="526">
          <cell r="A526">
            <v>6100</v>
          </cell>
          <cell r="B526" t="str">
            <v>114014300135</v>
          </cell>
          <cell r="C526" t="str">
            <v>114</v>
          </cell>
          <cell r="D526" t="str">
            <v>114014</v>
          </cell>
          <cell r="E526" t="str">
            <v>ساير حسابها و اسناد دريافتني</v>
          </cell>
          <cell r="F526" t="str">
            <v>سهام خريداري شده  پرسنل</v>
          </cell>
          <cell r="G526" t="str">
            <v>300135</v>
          </cell>
          <cell r="H526" t="str">
            <v>سيفي ديزناب ابراهيم</v>
          </cell>
          <cell r="P526" t="str">
            <v>610</v>
          </cell>
        </row>
        <row r="527">
          <cell r="A527">
            <v>6100</v>
          </cell>
          <cell r="B527" t="str">
            <v>114014300142</v>
          </cell>
          <cell r="C527" t="str">
            <v>114</v>
          </cell>
          <cell r="D527" t="str">
            <v>114014</v>
          </cell>
          <cell r="E527" t="str">
            <v>ساير حسابها و اسناد دريافتني</v>
          </cell>
          <cell r="F527" t="str">
            <v>سهام خريداري شده  پرسنل</v>
          </cell>
          <cell r="G527" t="str">
            <v>300142</v>
          </cell>
          <cell r="H527" t="str">
            <v>فروتني قهرماني احمد</v>
          </cell>
          <cell r="P527" t="str">
            <v>610</v>
          </cell>
        </row>
        <row r="528">
          <cell r="A528">
            <v>6100</v>
          </cell>
          <cell r="B528" t="str">
            <v>114014300223</v>
          </cell>
          <cell r="C528" t="str">
            <v>114</v>
          </cell>
          <cell r="D528" t="str">
            <v>114014</v>
          </cell>
          <cell r="E528" t="str">
            <v>ساير حسابها و اسناد دريافتني</v>
          </cell>
          <cell r="F528" t="str">
            <v>سهام خريداري شده  پرسنل</v>
          </cell>
          <cell r="G528" t="str">
            <v>300223</v>
          </cell>
          <cell r="H528" t="str">
            <v>حسيني ميرصمد</v>
          </cell>
          <cell r="P528" t="str">
            <v>610</v>
          </cell>
        </row>
        <row r="529">
          <cell r="A529">
            <v>6100</v>
          </cell>
          <cell r="B529" t="str">
            <v>114014300052</v>
          </cell>
          <cell r="C529" t="str">
            <v>114</v>
          </cell>
          <cell r="D529" t="str">
            <v>114014</v>
          </cell>
          <cell r="E529" t="str">
            <v>ساير حسابها و اسناد دريافتني</v>
          </cell>
          <cell r="F529" t="str">
            <v>سهام خريداري شده  پرسنل</v>
          </cell>
          <cell r="G529" t="str">
            <v>300052</v>
          </cell>
          <cell r="H529" t="str">
            <v>بخش پور خيراله</v>
          </cell>
          <cell r="P529" t="str">
            <v>610</v>
          </cell>
        </row>
        <row r="530">
          <cell r="A530">
            <v>6100</v>
          </cell>
          <cell r="B530" t="str">
            <v>114014300234</v>
          </cell>
          <cell r="C530" t="str">
            <v>114</v>
          </cell>
          <cell r="D530" t="str">
            <v>114014</v>
          </cell>
          <cell r="E530" t="str">
            <v>ساير حسابها و اسناد دريافتني</v>
          </cell>
          <cell r="F530" t="str">
            <v>سهام خريداري شده  پرسنل</v>
          </cell>
          <cell r="G530" t="str">
            <v>300234</v>
          </cell>
          <cell r="H530" t="str">
            <v>عبداله ميرشكارلو عليرضا</v>
          </cell>
          <cell r="P530" t="str">
            <v>610</v>
          </cell>
        </row>
        <row r="531">
          <cell r="A531">
            <v>6100</v>
          </cell>
          <cell r="B531" t="str">
            <v>114014300005</v>
          </cell>
          <cell r="C531" t="str">
            <v>114</v>
          </cell>
          <cell r="D531" t="str">
            <v>114014</v>
          </cell>
          <cell r="E531" t="str">
            <v>ساير حسابها و اسناد دريافتني</v>
          </cell>
          <cell r="F531" t="str">
            <v>سهام خريداري شده  پرسنل</v>
          </cell>
          <cell r="G531" t="str">
            <v>300005</v>
          </cell>
          <cell r="H531" t="str">
            <v>زمانلو محمد رضا</v>
          </cell>
          <cell r="P531" t="str">
            <v>610</v>
          </cell>
        </row>
        <row r="532">
          <cell r="A532">
            <v>6100</v>
          </cell>
          <cell r="B532" t="str">
            <v>114014300254</v>
          </cell>
          <cell r="C532" t="str">
            <v>114</v>
          </cell>
          <cell r="D532" t="str">
            <v>114014</v>
          </cell>
          <cell r="E532" t="str">
            <v>ساير حسابها و اسناد دريافتني</v>
          </cell>
          <cell r="F532" t="str">
            <v>سهام خريداري شده  پرسنل</v>
          </cell>
          <cell r="G532" t="str">
            <v>300254</v>
          </cell>
          <cell r="H532" t="str">
            <v>زمانلو مهدي</v>
          </cell>
          <cell r="P532" t="str">
            <v>610</v>
          </cell>
        </row>
        <row r="533">
          <cell r="A533">
            <v>6100</v>
          </cell>
          <cell r="B533" t="str">
            <v>114014300154</v>
          </cell>
          <cell r="C533" t="str">
            <v>114</v>
          </cell>
          <cell r="D533" t="str">
            <v>114014</v>
          </cell>
          <cell r="E533" t="str">
            <v>ساير حسابها و اسناد دريافتني</v>
          </cell>
          <cell r="F533" t="str">
            <v>سهام خريداري شده  پرسنل</v>
          </cell>
          <cell r="G533" t="str">
            <v>300154</v>
          </cell>
          <cell r="H533" t="str">
            <v>زارعي ارزيل مصطفي</v>
          </cell>
          <cell r="P533" t="str">
            <v>610</v>
          </cell>
        </row>
        <row r="534">
          <cell r="A534">
            <v>6100</v>
          </cell>
          <cell r="B534" t="str">
            <v>114014300257</v>
          </cell>
          <cell r="C534" t="str">
            <v>114</v>
          </cell>
          <cell r="D534" t="str">
            <v>114014</v>
          </cell>
          <cell r="E534" t="str">
            <v>ساير حسابها و اسناد دريافتني</v>
          </cell>
          <cell r="F534" t="str">
            <v>سهام خريداري شده  پرسنل</v>
          </cell>
          <cell r="G534" t="str">
            <v>300257</v>
          </cell>
          <cell r="H534" t="str">
            <v>برادران حسن زاده وحيد</v>
          </cell>
          <cell r="P534" t="str">
            <v>610</v>
          </cell>
        </row>
        <row r="535">
          <cell r="A535">
            <v>6100</v>
          </cell>
          <cell r="B535" t="str">
            <v>114014300085</v>
          </cell>
          <cell r="C535" t="str">
            <v>114</v>
          </cell>
          <cell r="D535" t="str">
            <v>114014</v>
          </cell>
          <cell r="E535" t="str">
            <v>ساير حسابها و اسناد دريافتني</v>
          </cell>
          <cell r="F535" t="str">
            <v>سهام خريداري شده  پرسنل</v>
          </cell>
          <cell r="G535" t="str">
            <v>300085</v>
          </cell>
          <cell r="H535" t="str">
            <v>جبارپور يوسف</v>
          </cell>
          <cell r="P535" t="str">
            <v>610</v>
          </cell>
        </row>
        <row r="536">
          <cell r="A536">
            <v>6100</v>
          </cell>
          <cell r="B536" t="str">
            <v>114014300101</v>
          </cell>
          <cell r="C536" t="str">
            <v>114</v>
          </cell>
          <cell r="D536" t="str">
            <v>114014</v>
          </cell>
          <cell r="E536" t="str">
            <v>ساير حسابها و اسناد دريافتني</v>
          </cell>
          <cell r="F536" t="str">
            <v>سهام خريداري شده  پرسنل</v>
          </cell>
          <cell r="G536" t="str">
            <v>300101</v>
          </cell>
          <cell r="H536" t="str">
            <v>شكري جليل</v>
          </cell>
          <cell r="P536" t="str">
            <v>610</v>
          </cell>
        </row>
        <row r="537">
          <cell r="A537">
            <v>6100</v>
          </cell>
          <cell r="B537" t="str">
            <v>114014300172</v>
          </cell>
          <cell r="C537" t="str">
            <v>114</v>
          </cell>
          <cell r="D537" t="str">
            <v>114014</v>
          </cell>
          <cell r="E537" t="str">
            <v>ساير حسابها و اسناد دريافتني</v>
          </cell>
          <cell r="F537" t="str">
            <v>سهام خريداري شده  پرسنل</v>
          </cell>
          <cell r="G537" t="str">
            <v>300172</v>
          </cell>
          <cell r="H537" t="str">
            <v>عليزاد پورسعيدي حامد</v>
          </cell>
          <cell r="P537" t="str">
            <v>610</v>
          </cell>
        </row>
        <row r="538">
          <cell r="A538">
            <v>6100</v>
          </cell>
          <cell r="B538" t="str">
            <v>114014300259</v>
          </cell>
          <cell r="C538" t="str">
            <v>114</v>
          </cell>
          <cell r="D538" t="str">
            <v>114014</v>
          </cell>
          <cell r="E538" t="str">
            <v>ساير حسابها و اسناد دريافتني</v>
          </cell>
          <cell r="F538" t="str">
            <v>سهام خريداري شده  پرسنل</v>
          </cell>
          <cell r="G538" t="str">
            <v>300259</v>
          </cell>
          <cell r="H538" t="str">
            <v>ميلي علي</v>
          </cell>
          <cell r="P538" t="str">
            <v>610</v>
          </cell>
        </row>
        <row r="539">
          <cell r="A539">
            <v>7300</v>
          </cell>
          <cell r="B539" t="str">
            <v>115001201101</v>
          </cell>
          <cell r="C539" t="str">
            <v>115</v>
          </cell>
          <cell r="D539" t="str">
            <v>115001</v>
          </cell>
          <cell r="E539" t="str">
            <v>موجودي مواد وكالا</v>
          </cell>
          <cell r="F539" t="str">
            <v>مواد اوليه</v>
          </cell>
          <cell r="G539" t="str">
            <v>201101</v>
          </cell>
          <cell r="H539" t="str">
            <v>انبار مواد اوليه</v>
          </cell>
          <cell r="P539" t="str">
            <v>730</v>
          </cell>
        </row>
        <row r="540">
          <cell r="A540">
            <v>7300</v>
          </cell>
          <cell r="B540" t="str">
            <v>115001201102</v>
          </cell>
          <cell r="C540" t="str">
            <v>115</v>
          </cell>
          <cell r="D540" t="str">
            <v>115001</v>
          </cell>
          <cell r="E540" t="str">
            <v>موجودي مواد وكالا</v>
          </cell>
          <cell r="F540" t="str">
            <v>مواد اوليه</v>
          </cell>
          <cell r="G540" t="str">
            <v>201102</v>
          </cell>
          <cell r="H540" t="str">
            <v>انبار استاندارد</v>
          </cell>
          <cell r="P540" t="str">
            <v>730</v>
          </cell>
        </row>
        <row r="541">
          <cell r="A541">
            <v>7200</v>
          </cell>
          <cell r="B541" t="str">
            <v>115002205000</v>
          </cell>
          <cell r="C541" t="str">
            <v>115</v>
          </cell>
          <cell r="D541" t="str">
            <v>115002</v>
          </cell>
          <cell r="E541" t="str">
            <v>موجودي مواد وكالا</v>
          </cell>
          <cell r="F541" t="str">
            <v>كالاي در جريان ساخت</v>
          </cell>
          <cell r="G541" t="str">
            <v>205000</v>
          </cell>
          <cell r="H541" t="str">
            <v>کليپر پرايد</v>
          </cell>
          <cell r="P541" t="str">
            <v>720</v>
          </cell>
        </row>
        <row r="542">
          <cell r="A542">
            <v>7200</v>
          </cell>
          <cell r="B542" t="str">
            <v>115002205020</v>
          </cell>
          <cell r="C542" t="str">
            <v>115</v>
          </cell>
          <cell r="D542" t="str">
            <v>115002</v>
          </cell>
          <cell r="E542" t="str">
            <v>موجودي مواد وكالا</v>
          </cell>
          <cell r="F542" t="str">
            <v>كالاي در جريان ساخت</v>
          </cell>
          <cell r="G542" t="str">
            <v>205020</v>
          </cell>
          <cell r="H542" t="str">
            <v>سيلندر ترمز عقب نيسان</v>
          </cell>
          <cell r="P542" t="str">
            <v>720</v>
          </cell>
        </row>
        <row r="543">
          <cell r="A543">
            <v>7200</v>
          </cell>
          <cell r="B543" t="str">
            <v>115002205030</v>
          </cell>
          <cell r="C543" t="str">
            <v>115</v>
          </cell>
          <cell r="D543" t="str">
            <v>115002</v>
          </cell>
          <cell r="E543" t="str">
            <v>موجودي مواد وكالا</v>
          </cell>
          <cell r="F543" t="str">
            <v>كالاي در جريان ساخت</v>
          </cell>
          <cell r="G543" t="str">
            <v>205030</v>
          </cell>
          <cell r="H543" t="str">
            <v>گيج و خدمات سفارش مشتريان</v>
          </cell>
          <cell r="P543" t="str">
            <v>720</v>
          </cell>
        </row>
        <row r="544">
          <cell r="A544">
            <v>7200</v>
          </cell>
          <cell r="B544" t="str">
            <v>115002205010</v>
          </cell>
          <cell r="C544" t="str">
            <v>115</v>
          </cell>
          <cell r="D544" t="str">
            <v>115002</v>
          </cell>
          <cell r="E544" t="str">
            <v>موجودي مواد وكالا</v>
          </cell>
          <cell r="F544" t="str">
            <v>كالاي در جريان ساخت</v>
          </cell>
          <cell r="G544" t="str">
            <v>205010</v>
          </cell>
          <cell r="H544" t="str">
            <v>سيلندر ترمز جلوي نيسان</v>
          </cell>
          <cell r="P544" t="str">
            <v>720</v>
          </cell>
        </row>
        <row r="545">
          <cell r="A545">
            <v>7200</v>
          </cell>
          <cell r="B545" t="str">
            <v>115002205040</v>
          </cell>
          <cell r="C545" t="str">
            <v>115</v>
          </cell>
          <cell r="D545" t="str">
            <v>115002</v>
          </cell>
          <cell r="E545" t="str">
            <v>موجودي مواد وكالا</v>
          </cell>
          <cell r="F545" t="str">
            <v>كالاي در جريان ساخت</v>
          </cell>
          <cell r="G545" t="str">
            <v>205040</v>
          </cell>
          <cell r="H545" t="str">
            <v>كليپر تيبا</v>
          </cell>
          <cell r="P545" t="str">
            <v>720</v>
          </cell>
        </row>
        <row r="546">
          <cell r="A546">
            <v>7200</v>
          </cell>
          <cell r="B546" t="str">
            <v>115002205031</v>
          </cell>
          <cell r="C546" t="str">
            <v>115</v>
          </cell>
          <cell r="D546" t="str">
            <v>115002</v>
          </cell>
          <cell r="E546" t="str">
            <v>موجودي مواد وكالا</v>
          </cell>
          <cell r="F546" t="str">
            <v>كالاي در جريان ساخت</v>
          </cell>
          <cell r="G546" t="str">
            <v>205031</v>
          </cell>
          <cell r="H546" t="str">
            <v>گيج و خدمات سفارش داخل</v>
          </cell>
          <cell r="P546" t="str">
            <v>720</v>
          </cell>
        </row>
        <row r="547">
          <cell r="A547">
            <v>7100</v>
          </cell>
          <cell r="B547" t="str">
            <v>115003</v>
          </cell>
          <cell r="C547" t="str">
            <v>115</v>
          </cell>
          <cell r="D547" t="str">
            <v>115003</v>
          </cell>
          <cell r="E547" t="str">
            <v>موجودي مواد وكالا</v>
          </cell>
          <cell r="F547" t="str">
            <v>كالاي ساخته شده(محصول)</v>
          </cell>
          <cell r="G547">
            <v>0</v>
          </cell>
          <cell r="H547">
            <v>0</v>
          </cell>
          <cell r="P547" t="str">
            <v>710</v>
          </cell>
        </row>
        <row r="548">
          <cell r="A548">
            <v>7800</v>
          </cell>
          <cell r="B548" t="str">
            <v>115004201110</v>
          </cell>
          <cell r="C548" t="str">
            <v>115</v>
          </cell>
          <cell r="D548" t="str">
            <v>115004</v>
          </cell>
          <cell r="E548" t="str">
            <v>موجودي مواد وكالا</v>
          </cell>
          <cell r="F548" t="str">
            <v>ساير موجوديها</v>
          </cell>
          <cell r="G548" t="str">
            <v>201110</v>
          </cell>
          <cell r="H548" t="str">
            <v>موجودي کالاي ورودي</v>
          </cell>
          <cell r="P548" t="str">
            <v>780</v>
          </cell>
        </row>
        <row r="549">
          <cell r="A549">
            <v>7400</v>
          </cell>
          <cell r="B549" t="str">
            <v>115004201111</v>
          </cell>
          <cell r="C549" t="str">
            <v>115</v>
          </cell>
          <cell r="D549" t="str">
            <v>115004</v>
          </cell>
          <cell r="E549" t="str">
            <v>موجودي مواد وكالا</v>
          </cell>
          <cell r="F549" t="str">
            <v>ساير موجوديها</v>
          </cell>
          <cell r="G549" t="str">
            <v>201111</v>
          </cell>
          <cell r="H549" t="str">
            <v>انبار توزيع ابزا ر</v>
          </cell>
          <cell r="P549" t="str">
            <v>740</v>
          </cell>
        </row>
        <row r="550">
          <cell r="A550">
            <v>7400</v>
          </cell>
          <cell r="B550" t="str">
            <v>115004201104</v>
          </cell>
          <cell r="C550" t="str">
            <v>115</v>
          </cell>
          <cell r="D550" t="str">
            <v>115004</v>
          </cell>
          <cell r="E550" t="str">
            <v>موجودي مواد وكالا</v>
          </cell>
          <cell r="F550" t="str">
            <v>ساير موجوديها</v>
          </cell>
          <cell r="G550" t="str">
            <v>201104</v>
          </cell>
          <cell r="H550" t="str">
            <v>انبار ابزار</v>
          </cell>
          <cell r="P550" t="str">
            <v>740</v>
          </cell>
        </row>
        <row r="551">
          <cell r="A551">
            <v>7500</v>
          </cell>
          <cell r="B551" t="str">
            <v>115004201103</v>
          </cell>
          <cell r="C551" t="str">
            <v>115</v>
          </cell>
          <cell r="D551" t="str">
            <v>115004</v>
          </cell>
          <cell r="E551" t="str">
            <v>موجودي مواد وكالا</v>
          </cell>
          <cell r="F551" t="str">
            <v>ساير موجوديها</v>
          </cell>
          <cell r="G551" t="str">
            <v>201103</v>
          </cell>
          <cell r="H551" t="str">
            <v>انبار مصرفي</v>
          </cell>
          <cell r="P551" t="str">
            <v>750</v>
          </cell>
        </row>
        <row r="552">
          <cell r="A552">
            <v>7400</v>
          </cell>
          <cell r="B552" t="str">
            <v>115004201109</v>
          </cell>
          <cell r="C552" t="str">
            <v>115</v>
          </cell>
          <cell r="D552" t="str">
            <v>115004</v>
          </cell>
          <cell r="E552" t="str">
            <v>موجودي مواد وكالا</v>
          </cell>
          <cell r="F552" t="str">
            <v>ساير موجوديها</v>
          </cell>
          <cell r="G552" t="str">
            <v>201109</v>
          </cell>
          <cell r="H552" t="str">
            <v>انبار قطعات يدكي ماشين آلات</v>
          </cell>
          <cell r="P552" t="str">
            <v>740</v>
          </cell>
        </row>
        <row r="553">
          <cell r="A553">
            <v>7501</v>
          </cell>
          <cell r="B553" t="str">
            <v>115004101238</v>
          </cell>
          <cell r="C553" t="str">
            <v>115</v>
          </cell>
          <cell r="D553" t="str">
            <v>115004</v>
          </cell>
          <cell r="E553" t="str">
            <v>موجودي مواد وكالا</v>
          </cell>
          <cell r="F553" t="str">
            <v>ساير موجوديها</v>
          </cell>
          <cell r="G553" t="str">
            <v>101238</v>
          </cell>
          <cell r="H553" t="str">
            <v>شرکت ريخته گري تراکتورسازي ايران(سهامي عام)</v>
          </cell>
          <cell r="P553" t="str">
            <v>750</v>
          </cell>
        </row>
        <row r="554">
          <cell r="A554">
            <v>7501</v>
          </cell>
          <cell r="B554" t="str">
            <v>115004101278</v>
          </cell>
          <cell r="C554" t="str">
            <v>115</v>
          </cell>
          <cell r="D554" t="str">
            <v>115004</v>
          </cell>
          <cell r="E554" t="str">
            <v>موجودي مواد وكالا</v>
          </cell>
          <cell r="F554" t="str">
            <v>ساير موجوديها</v>
          </cell>
          <cell r="G554" t="str">
            <v>101278</v>
          </cell>
          <cell r="H554" t="str">
            <v>صنايع لاستيک ممتاز تهران</v>
          </cell>
          <cell r="P554" t="str">
            <v>750</v>
          </cell>
        </row>
        <row r="555">
          <cell r="A555">
            <v>7502</v>
          </cell>
          <cell r="B555" t="str">
            <v>115005</v>
          </cell>
          <cell r="C555" t="str">
            <v>115</v>
          </cell>
          <cell r="D555" t="str">
            <v>115005</v>
          </cell>
          <cell r="E555" t="str">
            <v>موجودي مواد وكالا</v>
          </cell>
          <cell r="F555" t="str">
            <v>اسكرپ</v>
          </cell>
          <cell r="G555">
            <v>0</v>
          </cell>
          <cell r="H555">
            <v>0</v>
          </cell>
          <cell r="P555" t="str">
            <v>750</v>
          </cell>
        </row>
        <row r="556">
          <cell r="A556">
            <v>7600</v>
          </cell>
          <cell r="B556" t="str">
            <v>115006101659</v>
          </cell>
          <cell r="C556" t="str">
            <v>115</v>
          </cell>
          <cell r="D556" t="str">
            <v>115006</v>
          </cell>
          <cell r="E556" t="str">
            <v>موجودي مواد وكالا</v>
          </cell>
          <cell r="F556" t="str">
            <v>كالاي اماني  ما نزد ديگران</v>
          </cell>
          <cell r="G556" t="str">
            <v>101659</v>
          </cell>
          <cell r="H556" t="str">
            <v>آبكاري آريا</v>
          </cell>
          <cell r="P556" t="str">
            <v>760</v>
          </cell>
        </row>
        <row r="557">
          <cell r="A557">
            <v>7600</v>
          </cell>
          <cell r="B557" t="str">
            <v>115006101818</v>
          </cell>
          <cell r="C557" t="str">
            <v>115</v>
          </cell>
          <cell r="D557" t="str">
            <v>115006</v>
          </cell>
          <cell r="E557" t="str">
            <v>موجودي مواد وكالا</v>
          </cell>
          <cell r="F557" t="str">
            <v>كالاي اماني  ما نزد ديگران</v>
          </cell>
          <cell r="G557" t="str">
            <v>101818</v>
          </cell>
          <cell r="H557" t="str">
            <v>آبكاري صدف</v>
          </cell>
          <cell r="P557" t="str">
            <v>760</v>
          </cell>
        </row>
        <row r="558">
          <cell r="A558">
            <v>7600</v>
          </cell>
          <cell r="B558" t="str">
            <v>115006101001</v>
          </cell>
          <cell r="C558" t="str">
            <v>115</v>
          </cell>
          <cell r="D558" t="str">
            <v>115006</v>
          </cell>
          <cell r="E558" t="str">
            <v>موجودي مواد وكالا</v>
          </cell>
          <cell r="F558" t="str">
            <v>كالاي اماني  ما نزد ديگران</v>
          </cell>
          <cell r="G558" t="str">
            <v>101001</v>
          </cell>
          <cell r="H558" t="str">
            <v>شرکت مگا موتورفروش قطعات خودرو</v>
          </cell>
          <cell r="P558" t="str">
            <v>760</v>
          </cell>
        </row>
        <row r="559">
          <cell r="A559">
            <v>7600</v>
          </cell>
          <cell r="B559" t="str">
            <v>115006101912</v>
          </cell>
          <cell r="C559" t="str">
            <v>115</v>
          </cell>
          <cell r="D559" t="str">
            <v>115006</v>
          </cell>
          <cell r="E559" t="str">
            <v>موجودي مواد وكالا</v>
          </cell>
          <cell r="F559" t="str">
            <v>كالاي اماني  ما نزد ديگران</v>
          </cell>
          <cell r="G559" t="str">
            <v>101912</v>
          </cell>
          <cell r="H559" t="str">
            <v>آبكاري تكنو آب</v>
          </cell>
          <cell r="P559" t="str">
            <v>760</v>
          </cell>
        </row>
        <row r="560">
          <cell r="A560">
            <v>7600</v>
          </cell>
          <cell r="B560" t="str">
            <v>115006101813</v>
          </cell>
          <cell r="C560" t="str">
            <v>115</v>
          </cell>
          <cell r="D560" t="str">
            <v>115006</v>
          </cell>
          <cell r="E560" t="str">
            <v>موجودي مواد وكالا</v>
          </cell>
          <cell r="F560" t="str">
            <v>كالاي اماني  ما نزد ديگران</v>
          </cell>
          <cell r="G560" t="str">
            <v>101813</v>
          </cell>
          <cell r="H560" t="str">
            <v>شركت مبتكران صنايع نوين</v>
          </cell>
          <cell r="P560" t="str">
            <v>760</v>
          </cell>
        </row>
        <row r="561">
          <cell r="A561">
            <v>7600</v>
          </cell>
          <cell r="B561" t="str">
            <v>115006101903</v>
          </cell>
          <cell r="C561" t="str">
            <v>115</v>
          </cell>
          <cell r="D561" t="str">
            <v>115006</v>
          </cell>
          <cell r="E561" t="str">
            <v>موجودي مواد وكالا</v>
          </cell>
          <cell r="F561" t="str">
            <v>كالاي اماني  ما نزد ديگران</v>
          </cell>
          <cell r="G561" t="str">
            <v>101903</v>
          </cell>
          <cell r="H561" t="str">
            <v>شركت تكسان (تهران)</v>
          </cell>
          <cell r="P561" t="str">
            <v>760</v>
          </cell>
        </row>
        <row r="562">
          <cell r="A562">
            <v>7600</v>
          </cell>
          <cell r="B562" t="str">
            <v>115006101867</v>
          </cell>
          <cell r="C562" t="str">
            <v>115</v>
          </cell>
          <cell r="D562" t="str">
            <v>115006</v>
          </cell>
          <cell r="E562" t="str">
            <v>موجودي مواد وكالا</v>
          </cell>
          <cell r="F562" t="str">
            <v>كالاي اماني  ما نزد ديگران</v>
          </cell>
          <cell r="G562" t="str">
            <v>101867</v>
          </cell>
          <cell r="H562" t="str">
            <v>كارگاه كات فن آذر</v>
          </cell>
          <cell r="P562" t="str">
            <v>760</v>
          </cell>
        </row>
        <row r="563">
          <cell r="A563">
            <v>7600</v>
          </cell>
          <cell r="B563" t="str">
            <v>115006101517</v>
          </cell>
          <cell r="C563" t="str">
            <v>115</v>
          </cell>
          <cell r="D563" t="str">
            <v>115006</v>
          </cell>
          <cell r="E563" t="str">
            <v>موجودي مواد وكالا</v>
          </cell>
          <cell r="F563" t="str">
            <v>كالاي اماني  ما نزد ديگران</v>
          </cell>
          <cell r="G563" t="str">
            <v>101517</v>
          </cell>
          <cell r="H563" t="str">
            <v>كارگاه توليدي صنعتي امين (سنگزني امين)</v>
          </cell>
          <cell r="P563" t="str">
            <v>760</v>
          </cell>
        </row>
        <row r="564">
          <cell r="A564">
            <v>7600</v>
          </cell>
          <cell r="B564" t="str">
            <v>115006101251</v>
          </cell>
          <cell r="C564" t="str">
            <v>115</v>
          </cell>
          <cell r="D564" t="str">
            <v>115006</v>
          </cell>
          <cell r="E564" t="str">
            <v>موجودي مواد وكالا</v>
          </cell>
          <cell r="F564" t="str">
            <v>كالاي اماني  ما نزد ديگران</v>
          </cell>
          <cell r="G564" t="str">
            <v>101251</v>
          </cell>
          <cell r="H564" t="str">
            <v>كارگاه آبكاري لوكس</v>
          </cell>
          <cell r="P564" t="str">
            <v>760</v>
          </cell>
        </row>
        <row r="565">
          <cell r="A565">
            <v>7600</v>
          </cell>
          <cell r="B565" t="str">
            <v>115006101806</v>
          </cell>
          <cell r="C565" t="str">
            <v>115</v>
          </cell>
          <cell r="D565" t="str">
            <v>115006</v>
          </cell>
          <cell r="E565" t="str">
            <v>موجودي مواد وكالا</v>
          </cell>
          <cell r="F565" t="str">
            <v>كالاي اماني  ما نزد ديگران</v>
          </cell>
          <cell r="G565" t="str">
            <v>101806</v>
          </cell>
          <cell r="H565" t="str">
            <v>تراشكاري دقيق صنعت</v>
          </cell>
          <cell r="P565" t="str">
            <v>760</v>
          </cell>
        </row>
        <row r="566">
          <cell r="A566">
            <v>7600</v>
          </cell>
          <cell r="B566" t="str">
            <v>115006101259</v>
          </cell>
          <cell r="C566" t="str">
            <v>115</v>
          </cell>
          <cell r="D566" t="str">
            <v>115006</v>
          </cell>
          <cell r="E566" t="str">
            <v>موجودي مواد وكالا</v>
          </cell>
          <cell r="F566" t="str">
            <v>كالاي اماني  ما نزد ديگران</v>
          </cell>
          <cell r="G566" t="str">
            <v>101259</v>
          </cell>
          <cell r="H566" t="str">
            <v>كارگاه حسينپور خيري</v>
          </cell>
          <cell r="P566" t="str">
            <v>760</v>
          </cell>
        </row>
        <row r="567">
          <cell r="A567">
            <v>7600</v>
          </cell>
          <cell r="B567" t="str">
            <v>115006101835</v>
          </cell>
          <cell r="C567" t="str">
            <v>115</v>
          </cell>
          <cell r="D567" t="str">
            <v>115006</v>
          </cell>
          <cell r="E567" t="str">
            <v>موجودي مواد وكالا</v>
          </cell>
          <cell r="F567" t="str">
            <v>كالاي اماني  ما نزد ديگران</v>
          </cell>
          <cell r="G567" t="str">
            <v>101835</v>
          </cell>
          <cell r="H567" t="str">
            <v>كارگاه فرامرزي</v>
          </cell>
          <cell r="P567" t="str">
            <v>760</v>
          </cell>
        </row>
        <row r="568">
          <cell r="A568">
            <v>7600</v>
          </cell>
          <cell r="B568" t="str">
            <v>115006101747</v>
          </cell>
          <cell r="C568" t="str">
            <v>115</v>
          </cell>
          <cell r="D568" t="str">
            <v>115006</v>
          </cell>
          <cell r="E568" t="str">
            <v>موجودي مواد وكالا</v>
          </cell>
          <cell r="F568" t="str">
            <v>كالاي اماني  ما نزد ديگران</v>
          </cell>
          <cell r="G568" t="str">
            <v>101747</v>
          </cell>
          <cell r="H568" t="str">
            <v>كارگاه پوريا صنعت</v>
          </cell>
          <cell r="P568" t="str">
            <v>760</v>
          </cell>
        </row>
        <row r="569">
          <cell r="A569">
            <v>7600</v>
          </cell>
          <cell r="B569" t="str">
            <v>115006101293</v>
          </cell>
          <cell r="C569" t="str">
            <v>115</v>
          </cell>
          <cell r="D569" t="str">
            <v>115006</v>
          </cell>
          <cell r="E569" t="str">
            <v>موجودي مواد وكالا</v>
          </cell>
          <cell r="F569" t="str">
            <v>كالاي اماني  ما نزد ديگران</v>
          </cell>
          <cell r="G569" t="str">
            <v>101293</v>
          </cell>
          <cell r="H569" t="str">
            <v>كارگاه المهدي</v>
          </cell>
          <cell r="P569" t="str">
            <v>760</v>
          </cell>
        </row>
        <row r="570">
          <cell r="A570">
            <v>7600</v>
          </cell>
          <cell r="B570" t="str">
            <v>115006101240</v>
          </cell>
          <cell r="C570" t="str">
            <v>115</v>
          </cell>
          <cell r="D570" t="str">
            <v>115006</v>
          </cell>
          <cell r="E570" t="str">
            <v>موجودي مواد وكالا</v>
          </cell>
          <cell r="F570" t="str">
            <v>كالاي اماني  ما نزد ديگران</v>
          </cell>
          <cell r="G570" t="str">
            <v>101240</v>
          </cell>
          <cell r="H570" t="str">
            <v>هنر گستر آذر</v>
          </cell>
          <cell r="P570" t="str">
            <v>760</v>
          </cell>
        </row>
        <row r="571">
          <cell r="A571">
            <v>7600</v>
          </cell>
          <cell r="B571" t="str">
            <v>115006101257</v>
          </cell>
          <cell r="C571" t="str">
            <v>115</v>
          </cell>
          <cell r="D571" t="str">
            <v>115006</v>
          </cell>
          <cell r="E571" t="str">
            <v>موجودي مواد وكالا</v>
          </cell>
          <cell r="F571" t="str">
            <v>كالاي اماني  ما نزد ديگران</v>
          </cell>
          <cell r="G571" t="str">
            <v>101257</v>
          </cell>
          <cell r="H571" t="str">
            <v>كارگاه فرجزاده</v>
          </cell>
          <cell r="P571" t="str">
            <v>760</v>
          </cell>
        </row>
        <row r="572">
          <cell r="A572">
            <v>7600</v>
          </cell>
          <cell r="B572" t="str">
            <v>115006101515</v>
          </cell>
          <cell r="C572" t="str">
            <v>115</v>
          </cell>
          <cell r="D572" t="str">
            <v>115006</v>
          </cell>
          <cell r="E572" t="str">
            <v>موجودي مواد وكالا</v>
          </cell>
          <cell r="F572" t="str">
            <v>كالاي اماني  ما نزد ديگران</v>
          </cell>
          <cell r="G572" t="str">
            <v>101515</v>
          </cell>
          <cell r="H572" t="str">
            <v>شرکت پارس صنعت تبريز</v>
          </cell>
          <cell r="P572" t="str">
            <v>760</v>
          </cell>
        </row>
        <row r="573">
          <cell r="A573">
            <v>7600</v>
          </cell>
          <cell r="B573" t="str">
            <v>115006101027</v>
          </cell>
          <cell r="C573" t="str">
            <v>115</v>
          </cell>
          <cell r="D573" t="str">
            <v>115006</v>
          </cell>
          <cell r="E573" t="str">
            <v>موجودي مواد وكالا</v>
          </cell>
          <cell r="F573" t="str">
            <v>كالاي اماني  ما نزد ديگران</v>
          </cell>
          <cell r="G573" t="str">
            <v>101027</v>
          </cell>
          <cell r="H573" t="str">
            <v>شرکت نساجي ايران</v>
          </cell>
          <cell r="P573" t="str">
            <v>760</v>
          </cell>
        </row>
        <row r="574">
          <cell r="A574">
            <v>7600</v>
          </cell>
          <cell r="B574" t="str">
            <v>115006101881</v>
          </cell>
          <cell r="C574" t="str">
            <v>115</v>
          </cell>
          <cell r="D574" t="str">
            <v>115006</v>
          </cell>
          <cell r="E574" t="str">
            <v>موجودي مواد وكالا</v>
          </cell>
          <cell r="F574" t="str">
            <v>كالاي اماني  ما نزد ديگران</v>
          </cell>
          <cell r="G574" t="str">
            <v>101881</v>
          </cell>
          <cell r="H574" t="str">
            <v>شركت مارال نقش آذربايجان</v>
          </cell>
          <cell r="P574" t="str">
            <v>760</v>
          </cell>
        </row>
        <row r="575">
          <cell r="A575">
            <v>7600</v>
          </cell>
          <cell r="B575" t="str">
            <v>115006101414</v>
          </cell>
          <cell r="C575" t="str">
            <v>115</v>
          </cell>
          <cell r="D575" t="str">
            <v>115006</v>
          </cell>
          <cell r="E575" t="str">
            <v>موجودي مواد وكالا</v>
          </cell>
          <cell r="F575" t="str">
            <v>كالاي اماني  ما نزد ديگران</v>
          </cell>
          <cell r="G575" t="str">
            <v>101414</v>
          </cell>
          <cell r="H575" t="str">
            <v>شركت آذردنده تبريز</v>
          </cell>
          <cell r="P575" t="str">
            <v>760</v>
          </cell>
        </row>
        <row r="576">
          <cell r="A576">
            <v>7600</v>
          </cell>
          <cell r="B576" t="str">
            <v>115006101916</v>
          </cell>
          <cell r="C576" t="str">
            <v>115</v>
          </cell>
          <cell r="D576" t="str">
            <v>115006</v>
          </cell>
          <cell r="E576" t="str">
            <v>موجودي مواد وكالا</v>
          </cell>
          <cell r="F576" t="str">
            <v>كالاي اماني  ما نزد ديگران</v>
          </cell>
          <cell r="G576" t="str">
            <v>101916</v>
          </cell>
          <cell r="H576" t="str">
            <v>شركت قطعه سازان ماد</v>
          </cell>
          <cell r="P576" t="str">
            <v>760</v>
          </cell>
        </row>
        <row r="577">
          <cell r="A577">
            <v>7600</v>
          </cell>
          <cell r="B577" t="str">
            <v>115006101686</v>
          </cell>
          <cell r="C577" t="str">
            <v>115</v>
          </cell>
          <cell r="D577" t="str">
            <v>115006</v>
          </cell>
          <cell r="E577" t="str">
            <v>موجودي مواد وكالا</v>
          </cell>
          <cell r="F577" t="str">
            <v>كالاي اماني  ما نزد ديگران</v>
          </cell>
          <cell r="G577" t="str">
            <v>101686</v>
          </cell>
          <cell r="H577" t="str">
            <v>شركت فن گستر</v>
          </cell>
          <cell r="P577" t="str">
            <v>760</v>
          </cell>
        </row>
        <row r="578">
          <cell r="A578">
            <v>7600</v>
          </cell>
          <cell r="B578" t="str">
            <v>115006101264</v>
          </cell>
          <cell r="C578" t="str">
            <v>115</v>
          </cell>
          <cell r="D578" t="str">
            <v>115006</v>
          </cell>
          <cell r="E578" t="str">
            <v>موجودي مواد وكالا</v>
          </cell>
          <cell r="F578" t="str">
            <v>كالاي اماني  ما نزد ديگران</v>
          </cell>
          <cell r="G578" t="str">
            <v>101264</v>
          </cell>
          <cell r="H578" t="str">
            <v>گروه توليدي وصنعتي قطعه فرم</v>
          </cell>
          <cell r="P578" t="str">
            <v>760</v>
          </cell>
        </row>
        <row r="579">
          <cell r="A579">
            <v>7600</v>
          </cell>
          <cell r="B579" t="str">
            <v>115006101607</v>
          </cell>
          <cell r="C579" t="str">
            <v>115</v>
          </cell>
          <cell r="D579" t="str">
            <v>115006</v>
          </cell>
          <cell r="E579" t="str">
            <v>موجودي مواد وكالا</v>
          </cell>
          <cell r="F579" t="str">
            <v>كالاي اماني  ما نزد ديگران</v>
          </cell>
          <cell r="G579" t="str">
            <v>101607</v>
          </cell>
          <cell r="H579" t="str">
            <v>كارگاه صنعتي پالاديم</v>
          </cell>
          <cell r="P579" t="str">
            <v>760</v>
          </cell>
        </row>
        <row r="580">
          <cell r="A580">
            <v>7600</v>
          </cell>
          <cell r="B580" t="str">
            <v>115006101827</v>
          </cell>
          <cell r="C580" t="str">
            <v>115</v>
          </cell>
          <cell r="D580" t="str">
            <v>115006</v>
          </cell>
          <cell r="E580" t="str">
            <v>موجودي مواد وكالا</v>
          </cell>
          <cell r="F580" t="str">
            <v>كالاي اماني  ما نزد ديگران</v>
          </cell>
          <cell r="G580" t="str">
            <v>101827</v>
          </cell>
          <cell r="H580" t="str">
            <v>گروه صنعتي آذر پارت</v>
          </cell>
          <cell r="P580" t="str">
            <v>760</v>
          </cell>
        </row>
        <row r="581">
          <cell r="A581">
            <v>7600</v>
          </cell>
          <cell r="B581" t="str">
            <v>115006101939</v>
          </cell>
          <cell r="C581" t="str">
            <v>115</v>
          </cell>
          <cell r="D581" t="str">
            <v>115006</v>
          </cell>
          <cell r="E581" t="str">
            <v>موجودي مواد وكالا</v>
          </cell>
          <cell r="F581" t="str">
            <v>كالاي اماني  ما نزد ديگران</v>
          </cell>
          <cell r="G581" t="str">
            <v>101939</v>
          </cell>
          <cell r="H581" t="str">
            <v>تراش فرز اتحاد</v>
          </cell>
          <cell r="P581" t="str">
            <v>760</v>
          </cell>
        </row>
        <row r="582">
          <cell r="A582">
            <v>7600</v>
          </cell>
          <cell r="B582" t="str">
            <v>115006101868</v>
          </cell>
          <cell r="C582" t="str">
            <v>115</v>
          </cell>
          <cell r="D582" t="str">
            <v>115006</v>
          </cell>
          <cell r="E582" t="str">
            <v>موجودي مواد وكالا</v>
          </cell>
          <cell r="F582" t="str">
            <v>كالاي اماني  ما نزد ديگران</v>
          </cell>
          <cell r="G582" t="str">
            <v>101868</v>
          </cell>
          <cell r="H582" t="str">
            <v>شركت كاوشگران صنعت تبريز</v>
          </cell>
          <cell r="P582" t="str">
            <v>760</v>
          </cell>
        </row>
        <row r="583">
          <cell r="A583">
            <v>7600</v>
          </cell>
          <cell r="B583" t="str">
            <v>115006101940</v>
          </cell>
          <cell r="C583" t="str">
            <v>115</v>
          </cell>
          <cell r="D583" t="str">
            <v>115006</v>
          </cell>
          <cell r="E583" t="str">
            <v>موجودي مواد وكالا</v>
          </cell>
          <cell r="F583" t="str">
            <v>كالاي اماني  ما نزد ديگران</v>
          </cell>
          <cell r="G583" t="str">
            <v>101940</v>
          </cell>
          <cell r="H583" t="str">
            <v>آرتا کويشگر تهران</v>
          </cell>
          <cell r="P583" t="str">
            <v>760</v>
          </cell>
        </row>
        <row r="584">
          <cell r="A584">
            <v>7600</v>
          </cell>
          <cell r="B584" t="str">
            <v>115006101941</v>
          </cell>
          <cell r="C584" t="str">
            <v>115</v>
          </cell>
          <cell r="D584" t="str">
            <v>115006</v>
          </cell>
          <cell r="E584" t="str">
            <v>موجودي مواد وكالا</v>
          </cell>
          <cell r="F584" t="str">
            <v>كالاي اماني  ما نزد ديگران</v>
          </cell>
          <cell r="G584" t="str">
            <v>101941</v>
          </cell>
          <cell r="H584" t="str">
            <v>تابان گستر پويا</v>
          </cell>
          <cell r="P584" t="str">
            <v>760</v>
          </cell>
        </row>
        <row r="585">
          <cell r="A585">
            <v>7600</v>
          </cell>
          <cell r="B585" t="str">
            <v>115006101679</v>
          </cell>
          <cell r="C585" t="str">
            <v>115</v>
          </cell>
          <cell r="D585" t="str">
            <v>115006</v>
          </cell>
          <cell r="E585" t="str">
            <v>موجودي مواد وكالا</v>
          </cell>
          <cell r="F585" t="str">
            <v>كالاي اماني  ما نزد ديگران</v>
          </cell>
          <cell r="G585" t="str">
            <v>101679</v>
          </cell>
          <cell r="H585" t="str">
            <v>شركت پارس لوجيك</v>
          </cell>
          <cell r="P585" t="str">
            <v>760</v>
          </cell>
        </row>
        <row r="586">
          <cell r="A586">
            <v>7600</v>
          </cell>
          <cell r="B586" t="str">
            <v>115006101523</v>
          </cell>
          <cell r="C586" t="str">
            <v>115</v>
          </cell>
          <cell r="D586" t="str">
            <v>115006</v>
          </cell>
          <cell r="E586" t="str">
            <v>موجودي مواد وكالا</v>
          </cell>
          <cell r="F586" t="str">
            <v>كالاي اماني  ما نزد ديگران</v>
          </cell>
          <cell r="G586" t="str">
            <v>101523</v>
          </cell>
          <cell r="H586" t="str">
            <v>شركت فن ناب</v>
          </cell>
          <cell r="P586" t="str">
            <v>760</v>
          </cell>
        </row>
        <row r="587">
          <cell r="A587">
            <v>7600</v>
          </cell>
          <cell r="B587" t="str">
            <v>115006101942</v>
          </cell>
          <cell r="C587" t="str">
            <v>115</v>
          </cell>
          <cell r="D587" t="str">
            <v>115006</v>
          </cell>
          <cell r="E587" t="str">
            <v>موجودي مواد وكالا</v>
          </cell>
          <cell r="F587" t="str">
            <v>كالاي اماني  ما نزد ديگران</v>
          </cell>
          <cell r="G587" t="str">
            <v>101942</v>
          </cell>
          <cell r="H587" t="str">
            <v>محور خودرو آذر</v>
          </cell>
          <cell r="P587" t="str">
            <v>760</v>
          </cell>
        </row>
        <row r="588">
          <cell r="A588">
            <v>7600</v>
          </cell>
          <cell r="B588" t="str">
            <v>115006101671</v>
          </cell>
          <cell r="C588" t="str">
            <v>115</v>
          </cell>
          <cell r="D588" t="str">
            <v>115006</v>
          </cell>
          <cell r="E588" t="str">
            <v>موجودي مواد وكالا</v>
          </cell>
          <cell r="F588" t="str">
            <v>كالاي اماني  ما نزد ديگران</v>
          </cell>
          <cell r="G588" t="str">
            <v>101671</v>
          </cell>
          <cell r="H588" t="str">
            <v>گروه صنعتي آذر ماكينا</v>
          </cell>
          <cell r="P588" t="str">
            <v>760</v>
          </cell>
        </row>
        <row r="589">
          <cell r="A589">
            <v>7600</v>
          </cell>
          <cell r="B589" t="str">
            <v>115006101901</v>
          </cell>
          <cell r="C589" t="str">
            <v>115</v>
          </cell>
          <cell r="D589" t="str">
            <v>115006</v>
          </cell>
          <cell r="E589" t="str">
            <v>موجودي مواد وكالا</v>
          </cell>
          <cell r="F589" t="str">
            <v>كالاي اماني  ما نزد ديگران</v>
          </cell>
          <cell r="G589" t="str">
            <v>101901</v>
          </cell>
          <cell r="H589" t="str">
            <v>شركت نسجه سازان</v>
          </cell>
          <cell r="P589" t="str">
            <v>760</v>
          </cell>
        </row>
        <row r="590">
          <cell r="A590">
            <v>7600</v>
          </cell>
          <cell r="B590" t="str">
            <v>115006101943</v>
          </cell>
          <cell r="C590" t="str">
            <v>115</v>
          </cell>
          <cell r="D590" t="str">
            <v>115006</v>
          </cell>
          <cell r="E590" t="str">
            <v>موجودي مواد وكالا</v>
          </cell>
          <cell r="F590" t="str">
            <v>كالاي اماني  ما نزد ديگران</v>
          </cell>
          <cell r="G590" t="str">
            <v>101943</v>
          </cell>
          <cell r="H590" t="str">
            <v>مپنا گستر الکترونيک</v>
          </cell>
          <cell r="P590" t="str">
            <v>760</v>
          </cell>
        </row>
        <row r="591">
          <cell r="A591">
            <v>7600</v>
          </cell>
          <cell r="B591" t="str">
            <v>115006101882</v>
          </cell>
          <cell r="C591" t="str">
            <v>115</v>
          </cell>
          <cell r="D591" t="str">
            <v>115006</v>
          </cell>
          <cell r="E591" t="str">
            <v>موجودي مواد وكالا</v>
          </cell>
          <cell r="F591" t="str">
            <v>كالاي اماني  ما نزد ديگران</v>
          </cell>
          <cell r="G591" t="str">
            <v>101882</v>
          </cell>
          <cell r="H591" t="str">
            <v>شركت فراگامان صنعت پايدار</v>
          </cell>
          <cell r="P591" t="str">
            <v>760</v>
          </cell>
        </row>
        <row r="592">
          <cell r="A592">
            <v>7600</v>
          </cell>
          <cell r="B592" t="str">
            <v>115006101707</v>
          </cell>
          <cell r="C592" t="str">
            <v>115</v>
          </cell>
          <cell r="D592" t="str">
            <v>115006</v>
          </cell>
          <cell r="E592" t="str">
            <v>موجودي مواد وكالا</v>
          </cell>
          <cell r="F592" t="str">
            <v>كالاي اماني  ما نزد ديگران</v>
          </cell>
          <cell r="G592" t="str">
            <v>101707</v>
          </cell>
          <cell r="H592" t="str">
            <v>شرکت آذربايجان صنعت</v>
          </cell>
          <cell r="P592" t="str">
            <v>760</v>
          </cell>
        </row>
        <row r="593">
          <cell r="A593">
            <v>7600</v>
          </cell>
          <cell r="B593" t="str">
            <v>115006101902</v>
          </cell>
          <cell r="C593" t="str">
            <v>115</v>
          </cell>
          <cell r="D593" t="str">
            <v>115006</v>
          </cell>
          <cell r="E593" t="str">
            <v>موجودي مواد وكالا</v>
          </cell>
          <cell r="F593" t="str">
            <v>كالاي اماني  ما نزد ديگران</v>
          </cell>
          <cell r="G593" t="str">
            <v>101902</v>
          </cell>
          <cell r="H593" t="str">
            <v>شركت تحول (اروميه)</v>
          </cell>
          <cell r="P593" t="str">
            <v>760</v>
          </cell>
        </row>
        <row r="594">
          <cell r="A594">
            <v>7600</v>
          </cell>
          <cell r="B594" t="str">
            <v>115006101900</v>
          </cell>
          <cell r="C594" t="str">
            <v>115</v>
          </cell>
          <cell r="D594" t="str">
            <v>115006</v>
          </cell>
          <cell r="E594" t="str">
            <v>موجودي مواد وكالا</v>
          </cell>
          <cell r="F594" t="str">
            <v>كالاي اماني  ما نزد ديگران</v>
          </cell>
          <cell r="G594" t="str">
            <v>101900</v>
          </cell>
          <cell r="H594" t="str">
            <v>شركت متاليك صنعت (توپچي)</v>
          </cell>
          <cell r="P594" t="str">
            <v>760</v>
          </cell>
        </row>
        <row r="595">
          <cell r="A595">
            <v>7600</v>
          </cell>
          <cell r="B595" t="str">
            <v>115006101676</v>
          </cell>
          <cell r="C595" t="str">
            <v>115</v>
          </cell>
          <cell r="D595" t="str">
            <v>115006</v>
          </cell>
          <cell r="E595" t="str">
            <v>موجودي مواد وكالا</v>
          </cell>
          <cell r="F595" t="str">
            <v>كالاي اماني  ما نزد ديگران</v>
          </cell>
          <cell r="G595" t="str">
            <v>101676</v>
          </cell>
          <cell r="H595" t="str">
            <v>طاها صنعت تبريز</v>
          </cell>
          <cell r="P595" t="str">
            <v>760</v>
          </cell>
        </row>
        <row r="596">
          <cell r="A596">
            <v>7600</v>
          </cell>
          <cell r="B596" t="str">
            <v>115006101708</v>
          </cell>
          <cell r="C596" t="str">
            <v>115</v>
          </cell>
          <cell r="D596" t="str">
            <v>115006</v>
          </cell>
          <cell r="E596" t="str">
            <v>موجودي مواد وكالا</v>
          </cell>
          <cell r="F596" t="str">
            <v>كالاي اماني  ما نزد ديگران</v>
          </cell>
          <cell r="G596" t="str">
            <v>101708</v>
          </cell>
          <cell r="H596" t="str">
            <v>كارگاه شابلون .</v>
          </cell>
          <cell r="P596" t="str">
            <v>760</v>
          </cell>
        </row>
        <row r="597">
          <cell r="A597">
            <v>7600</v>
          </cell>
          <cell r="B597" t="str">
            <v>115006101729</v>
          </cell>
          <cell r="C597" t="str">
            <v>115</v>
          </cell>
          <cell r="D597" t="str">
            <v>115006</v>
          </cell>
          <cell r="E597" t="str">
            <v>موجودي مواد وكالا</v>
          </cell>
          <cell r="F597" t="str">
            <v>كالاي اماني  ما نزد ديگران</v>
          </cell>
          <cell r="G597" t="str">
            <v>101729</v>
          </cell>
          <cell r="H597" t="str">
            <v>شركت توحيد خراسان</v>
          </cell>
          <cell r="P597" t="str">
            <v>760</v>
          </cell>
        </row>
        <row r="598">
          <cell r="A598">
            <v>7600</v>
          </cell>
          <cell r="B598" t="str">
            <v>115006101899</v>
          </cell>
          <cell r="C598" t="str">
            <v>115</v>
          </cell>
          <cell r="D598" t="str">
            <v>115006</v>
          </cell>
          <cell r="E598" t="str">
            <v>موجودي مواد وكالا</v>
          </cell>
          <cell r="F598" t="str">
            <v>كالاي اماني  ما نزد ديگران</v>
          </cell>
          <cell r="G598" t="str">
            <v>101899</v>
          </cell>
          <cell r="H598" t="str">
            <v>گروه صنعتي تيتان</v>
          </cell>
          <cell r="P598" t="str">
            <v>760</v>
          </cell>
        </row>
        <row r="599">
          <cell r="A599">
            <v>7600</v>
          </cell>
          <cell r="B599" t="str">
            <v>115006101914</v>
          </cell>
          <cell r="C599" t="str">
            <v>115</v>
          </cell>
          <cell r="D599" t="str">
            <v>115006</v>
          </cell>
          <cell r="E599" t="str">
            <v>موجودي مواد وكالا</v>
          </cell>
          <cell r="F599" t="str">
            <v>كالاي اماني  ما نزد ديگران</v>
          </cell>
          <cell r="G599" t="str">
            <v>101914</v>
          </cell>
          <cell r="H599" t="str">
            <v>شركت آذر ايش صنعت تبريز</v>
          </cell>
          <cell r="P599" t="str">
            <v>760</v>
          </cell>
        </row>
        <row r="600">
          <cell r="A600">
            <v>7750</v>
          </cell>
          <cell r="B600" t="str">
            <v>115009</v>
          </cell>
          <cell r="C600" t="str">
            <v>115</v>
          </cell>
          <cell r="D600" t="str">
            <v>115009</v>
          </cell>
          <cell r="E600" t="str">
            <v>موجودي مواد وكالا</v>
          </cell>
          <cell r="F600" t="str">
            <v>ذخيره كاهش اررزش موجودهاي مواد و كالا</v>
          </cell>
          <cell r="G600">
            <v>0</v>
          </cell>
          <cell r="H600">
            <v>0</v>
          </cell>
          <cell r="P600" t="str">
            <v>775</v>
          </cell>
        </row>
        <row r="601">
          <cell r="A601">
            <v>8000</v>
          </cell>
          <cell r="B601" t="str">
            <v>116001101505</v>
          </cell>
          <cell r="C601" t="str">
            <v>116</v>
          </cell>
          <cell r="D601" t="str">
            <v>116001</v>
          </cell>
          <cell r="E601" t="str">
            <v>سفارشات و پيش پرداختها</v>
          </cell>
          <cell r="F601" t="str">
            <v>پيش پرداخت خريد كالا</v>
          </cell>
          <cell r="G601" t="str">
            <v>101505</v>
          </cell>
          <cell r="H601" t="str">
            <v>لوله هاي صنعتي دقيق كاوه</v>
          </cell>
          <cell r="P601" t="str">
            <v>800</v>
          </cell>
        </row>
        <row r="602">
          <cell r="A602">
            <v>8001</v>
          </cell>
          <cell r="B602" t="str">
            <v>116001101451</v>
          </cell>
          <cell r="C602" t="str">
            <v>116</v>
          </cell>
          <cell r="D602" t="str">
            <v>116001</v>
          </cell>
          <cell r="E602" t="str">
            <v>سفارشات و پيش پرداختها</v>
          </cell>
          <cell r="F602" t="str">
            <v>پيش پرداخت خريد كالا</v>
          </cell>
          <cell r="G602" t="str">
            <v>101451</v>
          </cell>
          <cell r="H602" t="str">
            <v>گروه صنعتي كاوه</v>
          </cell>
          <cell r="P602" t="str">
            <v>800</v>
          </cell>
        </row>
        <row r="603">
          <cell r="A603">
            <v>8002</v>
          </cell>
          <cell r="B603" t="str">
            <v>116001101948</v>
          </cell>
          <cell r="C603" t="str">
            <v>116</v>
          </cell>
          <cell r="D603" t="str">
            <v>116001</v>
          </cell>
          <cell r="E603" t="str">
            <v>سفارشات و پيش پرداختها</v>
          </cell>
          <cell r="F603" t="str">
            <v>پيش پرداخت خريد كالا</v>
          </cell>
          <cell r="G603" t="str">
            <v>101948</v>
          </cell>
          <cell r="H603" t="str">
            <v>آقاي حسين رضائي طلب (نمايندگي سايپا)</v>
          </cell>
          <cell r="P603" t="str">
            <v>800</v>
          </cell>
        </row>
        <row r="604">
          <cell r="A604">
            <v>8003</v>
          </cell>
          <cell r="B604" t="str">
            <v>116001101680</v>
          </cell>
          <cell r="C604" t="str">
            <v>116</v>
          </cell>
          <cell r="D604" t="str">
            <v>116001</v>
          </cell>
          <cell r="E604" t="str">
            <v>سفارشات و پيش پرداختها</v>
          </cell>
          <cell r="F604" t="str">
            <v>پيش پرداخت خريد كالا</v>
          </cell>
          <cell r="G604" t="str">
            <v>101680</v>
          </cell>
          <cell r="H604" t="str">
            <v>شركت ريخته گري دانا روش انديشه</v>
          </cell>
          <cell r="P604" t="str">
            <v>800</v>
          </cell>
        </row>
        <row r="605">
          <cell r="A605">
            <v>8004</v>
          </cell>
          <cell r="B605" t="str">
            <v>116001101476</v>
          </cell>
          <cell r="C605" t="str">
            <v>116</v>
          </cell>
          <cell r="D605" t="str">
            <v>116001</v>
          </cell>
          <cell r="E605" t="str">
            <v>سفارشات و پيش پرداختها</v>
          </cell>
          <cell r="F605" t="str">
            <v>پيش پرداخت خريد كالا</v>
          </cell>
          <cell r="G605" t="str">
            <v>101476</v>
          </cell>
          <cell r="H605" t="str">
            <v>شرکت آهنگري تراکتور سازي ايران</v>
          </cell>
          <cell r="P605" t="str">
            <v>800</v>
          </cell>
        </row>
        <row r="606">
          <cell r="A606">
            <v>8004</v>
          </cell>
          <cell r="B606" t="str">
            <v>116001101951</v>
          </cell>
          <cell r="C606" t="str">
            <v>116</v>
          </cell>
          <cell r="D606" t="str">
            <v>116001</v>
          </cell>
          <cell r="E606" t="str">
            <v>سفارشات و پيش پرداختها</v>
          </cell>
          <cell r="F606" t="str">
            <v>پيش پرداخت خريد كالا</v>
          </cell>
          <cell r="G606" t="str">
            <v>101951</v>
          </cell>
          <cell r="H606" t="str">
            <v>تراش ابزار آراز (تبريز)</v>
          </cell>
          <cell r="P606" t="str">
            <v>800</v>
          </cell>
        </row>
        <row r="607">
          <cell r="A607">
            <v>8004</v>
          </cell>
          <cell r="B607" t="str">
            <v>116001101953</v>
          </cell>
          <cell r="C607" t="str">
            <v>116</v>
          </cell>
          <cell r="D607" t="str">
            <v>116001</v>
          </cell>
          <cell r="E607" t="str">
            <v>سفارشات و پيش پرداختها</v>
          </cell>
          <cell r="F607" t="str">
            <v>پيش پرداخت خريد كالا</v>
          </cell>
          <cell r="G607" t="str">
            <v>101953</v>
          </cell>
          <cell r="H607" t="str">
            <v>آقاي رضا علي نژاد فرد فخيم</v>
          </cell>
          <cell r="P607" t="str">
            <v>800</v>
          </cell>
        </row>
        <row r="608">
          <cell r="A608">
            <v>8200</v>
          </cell>
          <cell r="B608" t="str">
            <v>116002300253</v>
          </cell>
          <cell r="C608" t="str">
            <v>116</v>
          </cell>
          <cell r="D608" t="str">
            <v>116002</v>
          </cell>
          <cell r="E608" t="str">
            <v>سفارشات و پيش پرداختها</v>
          </cell>
          <cell r="F608" t="str">
            <v>پيش پرداخت هزينه اي</v>
          </cell>
          <cell r="G608" t="str">
            <v>300253</v>
          </cell>
          <cell r="H608" t="str">
            <v>جعفريان حسن</v>
          </cell>
          <cell r="P608" t="str">
            <v>820</v>
          </cell>
        </row>
        <row r="609">
          <cell r="A609">
            <v>8200</v>
          </cell>
          <cell r="B609" t="str">
            <v>116002101629</v>
          </cell>
          <cell r="C609" t="str">
            <v>116</v>
          </cell>
          <cell r="D609" t="str">
            <v>116002</v>
          </cell>
          <cell r="E609" t="str">
            <v>سفارشات و پيش پرداختها</v>
          </cell>
          <cell r="F609" t="str">
            <v>پيش پرداخت هزينه اي</v>
          </cell>
          <cell r="G609" t="str">
            <v>101629</v>
          </cell>
          <cell r="H609" t="str">
            <v>شركت الماسه ساز</v>
          </cell>
          <cell r="P609" t="str">
            <v>820</v>
          </cell>
        </row>
        <row r="610">
          <cell r="A610">
            <v>1303</v>
          </cell>
          <cell r="B610" t="str">
            <v>116002101501</v>
          </cell>
          <cell r="C610" t="str">
            <v>116</v>
          </cell>
          <cell r="D610" t="str">
            <v>116002</v>
          </cell>
          <cell r="E610" t="str">
            <v>سفارشات و پيش پرداختها</v>
          </cell>
          <cell r="F610" t="str">
            <v>پيش پرداخت هزينه اي</v>
          </cell>
          <cell r="G610" t="str">
            <v>101501</v>
          </cell>
          <cell r="H610" t="str">
            <v>شركت خدمات بيمه اي رايان سايپا(بيمه مدني كارفرما)</v>
          </cell>
          <cell r="P610" t="str">
            <v>130</v>
          </cell>
        </row>
        <row r="611">
          <cell r="A611">
            <v>1303</v>
          </cell>
          <cell r="B611" t="str">
            <v>116002101453</v>
          </cell>
          <cell r="C611" t="str">
            <v>116</v>
          </cell>
          <cell r="D611" t="str">
            <v>116002</v>
          </cell>
          <cell r="E611" t="str">
            <v>سفارشات و پيش پرداختها</v>
          </cell>
          <cell r="F611" t="str">
            <v>پيش پرداخت هزينه اي</v>
          </cell>
          <cell r="G611" t="str">
            <v>101453</v>
          </cell>
          <cell r="H611" t="str">
            <v>شرکت بيمه رايان سايپا(حريق)</v>
          </cell>
          <cell r="P611" t="str">
            <v>130</v>
          </cell>
        </row>
        <row r="612">
          <cell r="A612">
            <v>8200</v>
          </cell>
          <cell r="B612" t="str">
            <v>116002101952</v>
          </cell>
          <cell r="C612" t="str">
            <v>116</v>
          </cell>
          <cell r="D612" t="str">
            <v>116002</v>
          </cell>
          <cell r="E612" t="str">
            <v>سفارشات و پيش پرداختها</v>
          </cell>
          <cell r="F612" t="str">
            <v>پيش پرداخت هزينه اي</v>
          </cell>
          <cell r="G612" t="str">
            <v>101952</v>
          </cell>
          <cell r="H612" t="str">
            <v>كارخانه حوله هنر</v>
          </cell>
          <cell r="P612" t="str">
            <v>820</v>
          </cell>
        </row>
        <row r="613">
          <cell r="A613">
            <v>8200</v>
          </cell>
          <cell r="B613" t="str">
            <v>116002101236</v>
          </cell>
          <cell r="C613" t="str">
            <v>116</v>
          </cell>
          <cell r="D613" t="str">
            <v>116002</v>
          </cell>
          <cell r="E613" t="str">
            <v>سفارشات و پيش پرداختها</v>
          </cell>
          <cell r="F613" t="str">
            <v>پيش پرداخت هزينه اي</v>
          </cell>
          <cell r="G613" t="str">
            <v>101236</v>
          </cell>
          <cell r="H613" t="str">
            <v>شرکت تراکتور سازي ايران</v>
          </cell>
          <cell r="P613" t="str">
            <v>820</v>
          </cell>
        </row>
        <row r="614">
          <cell r="A614">
            <v>8200</v>
          </cell>
          <cell r="B614" t="str">
            <v>116002101947</v>
          </cell>
          <cell r="C614" t="str">
            <v>116</v>
          </cell>
          <cell r="D614" t="str">
            <v>116002</v>
          </cell>
          <cell r="E614" t="str">
            <v>سفارشات و پيش پرداختها</v>
          </cell>
          <cell r="F614" t="str">
            <v>پيش پرداخت هزينه اي</v>
          </cell>
          <cell r="G614" t="str">
            <v>101947</v>
          </cell>
          <cell r="H614" t="str">
            <v>آقاي نادر صديقي (وكيل پايه يك دادگستري)</v>
          </cell>
          <cell r="P614" t="str">
            <v>820</v>
          </cell>
        </row>
        <row r="615">
          <cell r="A615">
            <v>8200</v>
          </cell>
          <cell r="B615" t="str">
            <v>116002101744</v>
          </cell>
          <cell r="C615" t="str">
            <v>116</v>
          </cell>
          <cell r="D615" t="str">
            <v>116002</v>
          </cell>
          <cell r="E615" t="str">
            <v>سفارشات و پيش پرداختها</v>
          </cell>
          <cell r="F615" t="str">
            <v>پيش پرداخت هزينه اي</v>
          </cell>
          <cell r="G615" t="str">
            <v>101744</v>
          </cell>
          <cell r="H615" t="str">
            <v>شركت مهندسي پايش كاران امين</v>
          </cell>
          <cell r="P615" t="str">
            <v>820</v>
          </cell>
        </row>
        <row r="616">
          <cell r="A616">
            <v>8200</v>
          </cell>
          <cell r="B616" t="str">
            <v>116002300107</v>
          </cell>
          <cell r="C616" t="str">
            <v>116</v>
          </cell>
          <cell r="D616" t="str">
            <v>116002</v>
          </cell>
          <cell r="E616" t="str">
            <v>سفارشات و پيش پرداختها</v>
          </cell>
          <cell r="F616" t="str">
            <v>پيش پرداخت هزينه اي</v>
          </cell>
          <cell r="G616" t="str">
            <v>300107</v>
          </cell>
          <cell r="H616" t="str">
            <v>روحي مهر سياوش</v>
          </cell>
          <cell r="P616" t="str">
            <v>820</v>
          </cell>
        </row>
        <row r="617">
          <cell r="A617">
            <v>8200</v>
          </cell>
          <cell r="B617" t="str">
            <v>116002101759</v>
          </cell>
          <cell r="C617" t="str">
            <v>116</v>
          </cell>
          <cell r="D617" t="str">
            <v>116002</v>
          </cell>
          <cell r="E617" t="str">
            <v>سفارشات و پيش پرداختها</v>
          </cell>
          <cell r="F617" t="str">
            <v>پيش پرداخت هزينه اي</v>
          </cell>
          <cell r="G617" t="str">
            <v>101759</v>
          </cell>
          <cell r="H617" t="str">
            <v>شركت بهين ابزار</v>
          </cell>
          <cell r="P617" t="str">
            <v>820</v>
          </cell>
        </row>
        <row r="618">
          <cell r="A618">
            <v>8200</v>
          </cell>
          <cell r="B618" t="str">
            <v>116002300235</v>
          </cell>
          <cell r="C618" t="str">
            <v>116</v>
          </cell>
          <cell r="D618" t="str">
            <v>116002</v>
          </cell>
          <cell r="E618" t="str">
            <v>سفارشات و پيش پرداختها</v>
          </cell>
          <cell r="F618" t="str">
            <v>پيش پرداخت هزينه اي</v>
          </cell>
          <cell r="G618" t="str">
            <v>300235</v>
          </cell>
          <cell r="H618" t="str">
            <v>حدادپوربدر محمدرضا</v>
          </cell>
          <cell r="P618" t="str">
            <v>820</v>
          </cell>
        </row>
        <row r="619">
          <cell r="A619">
            <v>9900</v>
          </cell>
          <cell r="B619" t="str">
            <v>116003101864</v>
          </cell>
          <cell r="C619" t="str">
            <v>116</v>
          </cell>
          <cell r="D619" t="str">
            <v>116003</v>
          </cell>
          <cell r="E619" t="str">
            <v>سفارشات و پيش پرداختها</v>
          </cell>
          <cell r="F619" t="str">
            <v>پيش پرداخت سرمايه اي</v>
          </cell>
          <cell r="G619" t="str">
            <v>101864</v>
          </cell>
          <cell r="H619" t="str">
            <v>شركت سپهر خودرو خاورميانه</v>
          </cell>
          <cell r="P619" t="str">
            <v>990</v>
          </cell>
        </row>
        <row r="620">
          <cell r="A620">
            <v>9900</v>
          </cell>
          <cell r="B620" t="str">
            <v>116003101882</v>
          </cell>
          <cell r="C620" t="str">
            <v>116</v>
          </cell>
          <cell r="D620" t="str">
            <v>116003</v>
          </cell>
          <cell r="E620" t="str">
            <v>سفارشات و پيش پرداختها</v>
          </cell>
          <cell r="F620" t="str">
            <v>پيش پرداخت سرمايه اي</v>
          </cell>
          <cell r="G620" t="str">
            <v>101882</v>
          </cell>
          <cell r="H620" t="str">
            <v>شركت فراگامان صنعت پايدار</v>
          </cell>
          <cell r="P620" t="str">
            <v>990</v>
          </cell>
        </row>
        <row r="621">
          <cell r="A621">
            <v>9900</v>
          </cell>
          <cell r="B621" t="str">
            <v>116003101312</v>
          </cell>
          <cell r="C621" t="str">
            <v>116</v>
          </cell>
          <cell r="D621" t="str">
            <v>116003</v>
          </cell>
          <cell r="E621" t="str">
            <v>سفارشات و پيش پرداختها</v>
          </cell>
          <cell r="F621" t="str">
            <v>پيش پرداخت سرمايه اي</v>
          </cell>
          <cell r="G621" t="str">
            <v>101312</v>
          </cell>
          <cell r="H621" t="str">
            <v>شرکت تسهيل ماشين صنعت</v>
          </cell>
          <cell r="P621" t="str">
            <v>990</v>
          </cell>
        </row>
        <row r="622">
          <cell r="A622">
            <v>9900</v>
          </cell>
          <cell r="B622" t="str">
            <v>116003101886</v>
          </cell>
          <cell r="C622" t="str">
            <v>116</v>
          </cell>
          <cell r="D622" t="str">
            <v>116003</v>
          </cell>
          <cell r="E622" t="str">
            <v>سفارشات و پيش پرداختها</v>
          </cell>
          <cell r="F622" t="str">
            <v>پيش پرداخت سرمايه اي</v>
          </cell>
          <cell r="G622" t="str">
            <v>101886</v>
          </cell>
          <cell r="H622" t="str">
            <v>شركت مهندسي و بازرگاني مهر نور</v>
          </cell>
          <cell r="P622" t="str">
            <v>990</v>
          </cell>
        </row>
        <row r="623">
          <cell r="A623">
            <v>9900</v>
          </cell>
          <cell r="B623" t="str">
            <v>116003101949</v>
          </cell>
          <cell r="C623" t="str">
            <v>116</v>
          </cell>
          <cell r="D623" t="str">
            <v>116003</v>
          </cell>
          <cell r="E623" t="str">
            <v>سفارشات و پيش پرداختها</v>
          </cell>
          <cell r="F623" t="str">
            <v>پيش پرداخت سرمايه اي</v>
          </cell>
          <cell r="G623" t="str">
            <v>101949</v>
          </cell>
          <cell r="H623" t="str">
            <v>شركت مهندسي هوشمند صنعت ايمن</v>
          </cell>
          <cell r="P623" t="str">
            <v>990</v>
          </cell>
        </row>
        <row r="624">
          <cell r="A624">
            <v>9900</v>
          </cell>
          <cell r="B624" t="str">
            <v>116003101849</v>
          </cell>
          <cell r="C624" t="str">
            <v>116</v>
          </cell>
          <cell r="D624" t="str">
            <v>116003</v>
          </cell>
          <cell r="E624" t="str">
            <v>سفارشات و پيش پرداختها</v>
          </cell>
          <cell r="F624" t="str">
            <v>پيش پرداخت سرمايه اي</v>
          </cell>
          <cell r="G624" t="str">
            <v>101849</v>
          </cell>
          <cell r="H624" t="str">
            <v>مهندس بهزاد اكبري (برنامه نويس)</v>
          </cell>
          <cell r="P624" t="str">
            <v>990</v>
          </cell>
        </row>
        <row r="625">
          <cell r="A625">
            <v>9900</v>
          </cell>
          <cell r="B625" t="str">
            <v>116003101950</v>
          </cell>
          <cell r="C625" t="str">
            <v>116</v>
          </cell>
          <cell r="D625" t="str">
            <v>116003</v>
          </cell>
          <cell r="E625" t="str">
            <v>سفارشات و پيش پرداختها</v>
          </cell>
          <cell r="F625" t="str">
            <v>پيش پرداخت سرمايه اي</v>
          </cell>
          <cell r="G625" t="str">
            <v>101950</v>
          </cell>
          <cell r="H625" t="str">
            <v>فروشگاه خاني (فروشنده موتور آلات و پمپ صنعتي)</v>
          </cell>
          <cell r="P625" t="str">
            <v>990</v>
          </cell>
        </row>
        <row r="626">
          <cell r="A626">
            <v>9900</v>
          </cell>
          <cell r="B626" t="str">
            <v>116003101926</v>
          </cell>
          <cell r="C626" t="str">
            <v>116</v>
          </cell>
          <cell r="D626" t="str">
            <v>116003</v>
          </cell>
          <cell r="E626" t="str">
            <v>سفارشات و پيش پرداختها</v>
          </cell>
          <cell r="F626" t="str">
            <v>پيش پرداخت سرمايه اي</v>
          </cell>
          <cell r="G626" t="str">
            <v>101926</v>
          </cell>
          <cell r="H626" t="str">
            <v>شركت صبا فرين</v>
          </cell>
          <cell r="P626" t="str">
            <v>990</v>
          </cell>
        </row>
        <row r="627">
          <cell r="A627">
            <v>1730</v>
          </cell>
          <cell r="B627" t="str">
            <v>116004100110</v>
          </cell>
          <cell r="C627" t="str">
            <v>116</v>
          </cell>
          <cell r="D627" t="str">
            <v>116004</v>
          </cell>
          <cell r="E627" t="str">
            <v>سفارشات و پيش پرداختها</v>
          </cell>
          <cell r="F627" t="str">
            <v>پيش پرداخت بهره</v>
          </cell>
          <cell r="G627" t="str">
            <v>100110</v>
          </cell>
          <cell r="H627" t="str">
            <v>بانك ملت پروين جاري 1464405011 (پشتيبان)</v>
          </cell>
          <cell r="P627" t="str">
            <v>173</v>
          </cell>
        </row>
        <row r="628">
          <cell r="A628">
            <v>9000</v>
          </cell>
          <cell r="B628" t="str">
            <v>220001</v>
          </cell>
          <cell r="C628" t="str">
            <v>220</v>
          </cell>
          <cell r="D628" t="str">
            <v>220001</v>
          </cell>
          <cell r="E628" t="str">
            <v>داراييهاي ثابت مشهود</v>
          </cell>
          <cell r="F628" t="str">
            <v>زمينها</v>
          </cell>
          <cell r="G628">
            <v>0</v>
          </cell>
          <cell r="H628">
            <v>0</v>
          </cell>
          <cell r="P628" t="str">
            <v>900</v>
          </cell>
        </row>
        <row r="629">
          <cell r="A629">
            <v>9100</v>
          </cell>
          <cell r="B629" t="str">
            <v>220002</v>
          </cell>
          <cell r="C629" t="str">
            <v>220</v>
          </cell>
          <cell r="D629" t="str">
            <v>220002</v>
          </cell>
          <cell r="E629" t="str">
            <v>داراييهاي ثابت مشهود</v>
          </cell>
          <cell r="F629" t="str">
            <v>ساختمانها</v>
          </cell>
          <cell r="G629">
            <v>0</v>
          </cell>
          <cell r="H629">
            <v>0</v>
          </cell>
          <cell r="P629" t="str">
            <v>910</v>
          </cell>
        </row>
        <row r="630">
          <cell r="A630">
            <v>9200</v>
          </cell>
          <cell r="B630" t="str">
            <v>220003</v>
          </cell>
          <cell r="C630" t="str">
            <v>220</v>
          </cell>
          <cell r="D630" t="str">
            <v>220003</v>
          </cell>
          <cell r="E630" t="str">
            <v>داراييهاي ثابت مشهود</v>
          </cell>
          <cell r="F630" t="str">
            <v>تاسيسات</v>
          </cell>
          <cell r="G630">
            <v>0</v>
          </cell>
          <cell r="H630">
            <v>0</v>
          </cell>
          <cell r="P630" t="str">
            <v>920</v>
          </cell>
        </row>
        <row r="631">
          <cell r="A631">
            <v>9300</v>
          </cell>
          <cell r="B631" t="str">
            <v>220004</v>
          </cell>
          <cell r="C631" t="str">
            <v>220</v>
          </cell>
          <cell r="D631" t="str">
            <v>220004</v>
          </cell>
          <cell r="E631" t="str">
            <v>داراييهاي ثابت مشهود</v>
          </cell>
          <cell r="F631" t="str">
            <v>ماشين آلات</v>
          </cell>
          <cell r="G631">
            <v>0</v>
          </cell>
          <cell r="H631">
            <v>0</v>
          </cell>
          <cell r="P631" t="str">
            <v>930</v>
          </cell>
        </row>
        <row r="632">
          <cell r="A632">
            <v>9400</v>
          </cell>
          <cell r="B632" t="str">
            <v>220005</v>
          </cell>
          <cell r="C632" t="str">
            <v>220</v>
          </cell>
          <cell r="D632" t="str">
            <v>220005</v>
          </cell>
          <cell r="E632" t="str">
            <v>داراييهاي ثابت مشهود</v>
          </cell>
          <cell r="F632" t="str">
            <v>اثاثه كارگاهي</v>
          </cell>
          <cell r="G632">
            <v>0</v>
          </cell>
          <cell r="H632">
            <v>0</v>
          </cell>
          <cell r="P632" t="str">
            <v>940</v>
          </cell>
        </row>
        <row r="633">
          <cell r="A633">
            <v>9700</v>
          </cell>
          <cell r="B633" t="str">
            <v>220007</v>
          </cell>
          <cell r="C633" t="str">
            <v>220</v>
          </cell>
          <cell r="D633" t="str">
            <v>220007</v>
          </cell>
          <cell r="E633" t="str">
            <v>داراييهاي ثابت مشهود</v>
          </cell>
          <cell r="F633" t="str">
            <v>وسائط نقليه</v>
          </cell>
          <cell r="G633">
            <v>0</v>
          </cell>
          <cell r="H633">
            <v>0</v>
          </cell>
          <cell r="P633" t="str">
            <v>970</v>
          </cell>
        </row>
        <row r="634">
          <cell r="A634">
            <v>9600</v>
          </cell>
          <cell r="B634" t="str">
            <v>220008</v>
          </cell>
          <cell r="C634" t="str">
            <v>220</v>
          </cell>
          <cell r="D634" t="str">
            <v>220008</v>
          </cell>
          <cell r="E634" t="str">
            <v>داراييهاي ثابت مشهود</v>
          </cell>
          <cell r="F634" t="str">
            <v>اثاثه و منصوبات</v>
          </cell>
          <cell r="G634">
            <v>0</v>
          </cell>
          <cell r="H634">
            <v>0</v>
          </cell>
          <cell r="P634" t="str">
            <v>960</v>
          </cell>
        </row>
        <row r="635">
          <cell r="A635">
            <v>9800</v>
          </cell>
          <cell r="B635" t="str">
            <v>220011000818</v>
          </cell>
          <cell r="C635" t="str">
            <v>220</v>
          </cell>
          <cell r="D635" t="str">
            <v>220011</v>
          </cell>
          <cell r="E635" t="str">
            <v>داراييهاي ثابت مشهود</v>
          </cell>
          <cell r="F635" t="str">
            <v>دارائيهاي در جريان تكميل</v>
          </cell>
          <cell r="G635" t="str">
            <v>000818</v>
          </cell>
          <cell r="H635" t="str">
            <v>ابزارآلات مصرفي</v>
          </cell>
          <cell r="P635" t="str">
            <v>980</v>
          </cell>
        </row>
        <row r="636">
          <cell r="A636">
            <v>1000</v>
          </cell>
          <cell r="B636" t="str">
            <v>221001402501</v>
          </cell>
          <cell r="C636" t="str">
            <v>221</v>
          </cell>
          <cell r="D636" t="str">
            <v>221001</v>
          </cell>
          <cell r="E636" t="str">
            <v>داراييهاي نامشهود</v>
          </cell>
          <cell r="F636" t="str">
            <v>حق الامتياز ها</v>
          </cell>
          <cell r="G636" t="str">
            <v>402501</v>
          </cell>
          <cell r="H636" t="str">
            <v>حق المتياز گاز</v>
          </cell>
          <cell r="P636" t="str">
            <v>100</v>
          </cell>
        </row>
        <row r="637">
          <cell r="A637">
            <v>1001</v>
          </cell>
          <cell r="B637" t="str">
            <v>221001402503</v>
          </cell>
          <cell r="C637" t="str">
            <v>221</v>
          </cell>
          <cell r="D637" t="str">
            <v>221001</v>
          </cell>
          <cell r="E637" t="str">
            <v>داراييهاي نامشهود</v>
          </cell>
          <cell r="F637" t="str">
            <v>حق الامتياز ها</v>
          </cell>
          <cell r="G637" t="str">
            <v>402503</v>
          </cell>
          <cell r="H637" t="str">
            <v>حق المتياز آب</v>
          </cell>
          <cell r="P637" t="str">
            <v>100</v>
          </cell>
        </row>
        <row r="638">
          <cell r="A638">
            <v>1002</v>
          </cell>
          <cell r="B638" t="str">
            <v>221001402502</v>
          </cell>
          <cell r="C638" t="str">
            <v>221</v>
          </cell>
          <cell r="D638" t="str">
            <v>221001</v>
          </cell>
          <cell r="E638" t="str">
            <v>داراييهاي نامشهود</v>
          </cell>
          <cell r="F638" t="str">
            <v>حق الامتياز ها</v>
          </cell>
          <cell r="G638" t="str">
            <v>402502</v>
          </cell>
          <cell r="H638" t="str">
            <v>حق المتياز برق</v>
          </cell>
          <cell r="P638" t="str">
            <v>100</v>
          </cell>
        </row>
        <row r="639">
          <cell r="A639">
            <v>1003</v>
          </cell>
          <cell r="B639" t="str">
            <v>221001402500</v>
          </cell>
          <cell r="C639" t="str">
            <v>221</v>
          </cell>
          <cell r="D639" t="str">
            <v>221001</v>
          </cell>
          <cell r="E639" t="str">
            <v>داراييهاي نامشهود</v>
          </cell>
          <cell r="F639" t="str">
            <v>حق الامتياز ها</v>
          </cell>
          <cell r="G639" t="str">
            <v>402500</v>
          </cell>
          <cell r="H639" t="str">
            <v>حق المتياز تلفن</v>
          </cell>
          <cell r="P639" t="str">
            <v>100</v>
          </cell>
        </row>
        <row r="640">
          <cell r="A640">
            <v>1160</v>
          </cell>
          <cell r="B640" t="str">
            <v>221002000834</v>
          </cell>
          <cell r="C640" t="str">
            <v>221</v>
          </cell>
          <cell r="D640" t="str">
            <v>221002</v>
          </cell>
          <cell r="E640" t="str">
            <v>داراييهاي نامشهود</v>
          </cell>
          <cell r="F640" t="str">
            <v>دانش فني</v>
          </cell>
          <cell r="G640" t="str">
            <v>000834</v>
          </cell>
          <cell r="H640" t="str">
            <v>كتب و نشريات فني</v>
          </cell>
          <cell r="P640" t="str">
            <v>116</v>
          </cell>
        </row>
        <row r="641">
          <cell r="A641">
            <v>1030</v>
          </cell>
          <cell r="B641" t="str">
            <v>221003</v>
          </cell>
          <cell r="C641" t="str">
            <v>221</v>
          </cell>
          <cell r="D641" t="str">
            <v>221003</v>
          </cell>
          <cell r="E641" t="str">
            <v>داراييهاي نامشهود</v>
          </cell>
          <cell r="F641" t="str">
            <v>سيستم نرم افزاري</v>
          </cell>
          <cell r="G641">
            <v>0</v>
          </cell>
          <cell r="H641">
            <v>0</v>
          </cell>
          <cell r="P641" t="str">
            <v>103</v>
          </cell>
        </row>
        <row r="642">
          <cell r="A642">
            <v>9150</v>
          </cell>
          <cell r="B642" t="str">
            <v>223002</v>
          </cell>
          <cell r="C642" t="str">
            <v>223</v>
          </cell>
          <cell r="D642" t="str">
            <v>223002</v>
          </cell>
          <cell r="E642" t="str">
            <v>ذخيره استهلاك دارائيهاي ثابت</v>
          </cell>
          <cell r="F642" t="str">
            <v>ذخيره استهلاك ساختمانها</v>
          </cell>
          <cell r="G642">
            <v>0</v>
          </cell>
          <cell r="H642">
            <v>0</v>
          </cell>
          <cell r="P642" t="str">
            <v>915</v>
          </cell>
        </row>
        <row r="643">
          <cell r="A643">
            <v>9250</v>
          </cell>
          <cell r="B643" t="str">
            <v>223003</v>
          </cell>
          <cell r="C643" t="str">
            <v>223</v>
          </cell>
          <cell r="D643" t="str">
            <v>223003</v>
          </cell>
          <cell r="E643" t="str">
            <v>ذخيره استهلاك دارائيهاي ثابت</v>
          </cell>
          <cell r="F643" t="str">
            <v>ذخيره استهلاك تاسيسات</v>
          </cell>
          <cell r="G643">
            <v>0</v>
          </cell>
          <cell r="H643">
            <v>0</v>
          </cell>
          <cell r="P643" t="str">
            <v>925</v>
          </cell>
        </row>
        <row r="644">
          <cell r="A644">
            <v>9350</v>
          </cell>
          <cell r="B644" t="str">
            <v>223004</v>
          </cell>
          <cell r="C644" t="str">
            <v>223</v>
          </cell>
          <cell r="D644" t="str">
            <v>223004</v>
          </cell>
          <cell r="E644" t="str">
            <v>ذخيره استهلاك دارائيهاي ثابت</v>
          </cell>
          <cell r="F644" t="str">
            <v>ذخيره استهلاك ماشين آلات</v>
          </cell>
          <cell r="G644">
            <v>0</v>
          </cell>
          <cell r="H644">
            <v>0</v>
          </cell>
          <cell r="P644" t="str">
            <v>935</v>
          </cell>
        </row>
        <row r="645">
          <cell r="A645">
            <v>9450</v>
          </cell>
          <cell r="B645" t="str">
            <v>223005</v>
          </cell>
          <cell r="C645" t="str">
            <v>223</v>
          </cell>
          <cell r="D645" t="str">
            <v>223005</v>
          </cell>
          <cell r="E645" t="str">
            <v>ذخيره استهلاك دارائيهاي ثابت</v>
          </cell>
          <cell r="F645" t="str">
            <v>ذخيره استهلاك اثاثه كارگاهي</v>
          </cell>
          <cell r="G645">
            <v>0</v>
          </cell>
          <cell r="H645">
            <v>0</v>
          </cell>
          <cell r="P645" t="str">
            <v>945</v>
          </cell>
        </row>
        <row r="646">
          <cell r="A646">
            <v>9750</v>
          </cell>
          <cell r="B646" t="str">
            <v>223007</v>
          </cell>
          <cell r="C646" t="str">
            <v>223</v>
          </cell>
          <cell r="D646" t="str">
            <v>223007</v>
          </cell>
          <cell r="E646" t="str">
            <v>ذخيره استهلاك دارائيهاي ثابت</v>
          </cell>
          <cell r="F646" t="str">
            <v>ذخيره استهلاك وسائط نقليه</v>
          </cell>
          <cell r="G646">
            <v>0</v>
          </cell>
          <cell r="H646">
            <v>0</v>
          </cell>
          <cell r="P646" t="str">
            <v>975</v>
          </cell>
        </row>
        <row r="647">
          <cell r="A647">
            <v>9650</v>
          </cell>
          <cell r="B647" t="str">
            <v>223008</v>
          </cell>
          <cell r="C647" t="str">
            <v>223</v>
          </cell>
          <cell r="D647" t="str">
            <v>223008</v>
          </cell>
          <cell r="E647" t="str">
            <v>ذخيره استهلاك دارائيهاي ثابت</v>
          </cell>
          <cell r="F647" t="str">
            <v>ذخيره استهلاك اثاثه و منصوبات</v>
          </cell>
          <cell r="G647">
            <v>0</v>
          </cell>
          <cell r="H647">
            <v>0</v>
          </cell>
          <cell r="P647" t="str">
            <v>965</v>
          </cell>
        </row>
        <row r="648">
          <cell r="A648">
            <v>1030</v>
          </cell>
          <cell r="B648" t="str">
            <v>223009</v>
          </cell>
          <cell r="C648" t="str">
            <v>223</v>
          </cell>
          <cell r="D648" t="str">
            <v>223009</v>
          </cell>
          <cell r="E648" t="str">
            <v>ذخيره استهلاك دارائيهاي ثابت</v>
          </cell>
          <cell r="F648" t="str">
            <v>ذخيره استهلاک سيستم هاي نرم افزاري</v>
          </cell>
          <cell r="G648">
            <v>0</v>
          </cell>
          <cell r="H648">
            <v>0</v>
          </cell>
          <cell r="P648" t="str">
            <v>103</v>
          </cell>
        </row>
        <row r="649">
          <cell r="A649">
            <v>5200</v>
          </cell>
          <cell r="B649" t="str">
            <v>330001101001</v>
          </cell>
          <cell r="C649" t="str">
            <v>330</v>
          </cell>
          <cell r="D649" t="str">
            <v>330001</v>
          </cell>
          <cell r="E649" t="str">
            <v>حسابها و اسناد پرداختني تجاري(وابسته)</v>
          </cell>
          <cell r="F649" t="str">
            <v>حسابهاي پرداختني تجاري (وابسته)</v>
          </cell>
          <cell r="G649" t="str">
            <v>101001</v>
          </cell>
          <cell r="H649" t="str">
            <v>شرکت مگا موتورفروش قطعات خودرو</v>
          </cell>
          <cell r="P649" t="str">
            <v>520</v>
          </cell>
        </row>
        <row r="650">
          <cell r="A650">
            <v>5208</v>
          </cell>
          <cell r="B650" t="str">
            <v>330001101021</v>
          </cell>
          <cell r="C650" t="str">
            <v>330</v>
          </cell>
          <cell r="D650" t="str">
            <v>330001</v>
          </cell>
          <cell r="E650" t="str">
            <v>حسابها و اسناد پرداختني تجاري(وابسته)</v>
          </cell>
          <cell r="F650" t="str">
            <v>حسابهاي پرداختني تجاري (وابسته)</v>
          </cell>
          <cell r="G650" t="str">
            <v>101021</v>
          </cell>
          <cell r="H650" t="str">
            <v>شرکت صانع</v>
          </cell>
          <cell r="P650" t="str">
            <v>520</v>
          </cell>
        </row>
        <row r="651">
          <cell r="A651">
            <v>5205</v>
          </cell>
          <cell r="B651" t="str">
            <v>330001101027</v>
          </cell>
          <cell r="C651" t="str">
            <v>330</v>
          </cell>
          <cell r="D651" t="str">
            <v>330001</v>
          </cell>
          <cell r="E651" t="str">
            <v>حسابها و اسناد پرداختني تجاري(وابسته)</v>
          </cell>
          <cell r="F651" t="str">
            <v>حسابهاي پرداختني تجاري (وابسته)</v>
          </cell>
          <cell r="G651" t="str">
            <v>101027</v>
          </cell>
          <cell r="H651" t="str">
            <v>شرکت نساجي ايران</v>
          </cell>
          <cell r="P651" t="str">
            <v>520</v>
          </cell>
        </row>
        <row r="652">
          <cell r="A652">
            <v>5207</v>
          </cell>
          <cell r="B652" t="str">
            <v>330001101028</v>
          </cell>
          <cell r="C652" t="str">
            <v>330</v>
          </cell>
          <cell r="D652" t="str">
            <v>330001</v>
          </cell>
          <cell r="E652" t="str">
            <v>حسابها و اسناد پرداختني تجاري(وابسته)</v>
          </cell>
          <cell r="F652" t="str">
            <v>حسابهاي پرداختني تجاري (وابسته)</v>
          </cell>
          <cell r="G652" t="str">
            <v>101028</v>
          </cell>
          <cell r="H652" t="str">
            <v>شرکت سايپاپيستون</v>
          </cell>
          <cell r="P652" t="str">
            <v>520</v>
          </cell>
        </row>
        <row r="653">
          <cell r="A653">
            <v>1200</v>
          </cell>
          <cell r="B653" t="str">
            <v>331001101275</v>
          </cell>
          <cell r="C653" t="str">
            <v>331</v>
          </cell>
          <cell r="D653" t="str">
            <v>331001</v>
          </cell>
          <cell r="E653" t="str">
            <v>حسابها واسناد پرداختني تجاري</v>
          </cell>
          <cell r="F653" t="str">
            <v>حسابهاي پرداختني تجاري</v>
          </cell>
          <cell r="G653" t="str">
            <v>101275</v>
          </cell>
          <cell r="H653" t="str">
            <v>شرکت ايرانپيچکار</v>
          </cell>
          <cell r="P653" t="str">
            <v>120</v>
          </cell>
        </row>
        <row r="654">
          <cell r="A654">
            <v>1200</v>
          </cell>
          <cell r="B654" t="str">
            <v>331001101881</v>
          </cell>
          <cell r="C654" t="str">
            <v>331</v>
          </cell>
          <cell r="D654" t="str">
            <v>331001</v>
          </cell>
          <cell r="E654" t="str">
            <v>حسابها واسناد پرداختني تجاري</v>
          </cell>
          <cell r="F654" t="str">
            <v>حسابهاي پرداختني تجاري</v>
          </cell>
          <cell r="G654" t="str">
            <v>101881</v>
          </cell>
          <cell r="H654" t="str">
            <v>شركت مارال نقش آذربايجان</v>
          </cell>
          <cell r="P654" t="str">
            <v>120</v>
          </cell>
        </row>
        <row r="655">
          <cell r="A655">
            <v>1200</v>
          </cell>
          <cell r="B655" t="str">
            <v>331001101903</v>
          </cell>
          <cell r="C655" t="str">
            <v>331</v>
          </cell>
          <cell r="D655" t="str">
            <v>331001</v>
          </cell>
          <cell r="E655" t="str">
            <v>حسابها واسناد پرداختني تجاري</v>
          </cell>
          <cell r="F655" t="str">
            <v>حسابهاي پرداختني تجاري</v>
          </cell>
          <cell r="G655" t="str">
            <v>101903</v>
          </cell>
          <cell r="H655" t="str">
            <v>شركت تكسان (تهران)</v>
          </cell>
          <cell r="P655" t="str">
            <v>120</v>
          </cell>
        </row>
        <row r="656">
          <cell r="A656">
            <v>1200</v>
          </cell>
          <cell r="B656" t="str">
            <v>331001101287</v>
          </cell>
          <cell r="C656" t="str">
            <v>331</v>
          </cell>
          <cell r="D656" t="str">
            <v>331001</v>
          </cell>
          <cell r="E656" t="str">
            <v>حسابها واسناد پرداختني تجاري</v>
          </cell>
          <cell r="F656" t="str">
            <v>حسابهاي پرداختني تجاري</v>
          </cell>
          <cell r="G656" t="str">
            <v>101287</v>
          </cell>
          <cell r="H656" t="str">
            <v>كارگاه محمدي</v>
          </cell>
          <cell r="P656" t="str">
            <v>120</v>
          </cell>
        </row>
        <row r="657">
          <cell r="A657">
            <v>1200</v>
          </cell>
          <cell r="B657" t="str">
            <v>331001101729</v>
          </cell>
          <cell r="C657" t="str">
            <v>331</v>
          </cell>
          <cell r="D657" t="str">
            <v>331001</v>
          </cell>
          <cell r="E657" t="str">
            <v>حسابها واسناد پرداختني تجاري</v>
          </cell>
          <cell r="F657" t="str">
            <v>حسابهاي پرداختني تجاري</v>
          </cell>
          <cell r="G657" t="str">
            <v>101729</v>
          </cell>
          <cell r="H657" t="str">
            <v>شركت توحيد خراسان</v>
          </cell>
          <cell r="P657" t="str">
            <v>120</v>
          </cell>
        </row>
        <row r="658">
          <cell r="A658">
            <v>1211</v>
          </cell>
          <cell r="B658" t="str">
            <v>331001101676</v>
          </cell>
          <cell r="C658" t="str">
            <v>331</v>
          </cell>
          <cell r="D658" t="str">
            <v>331001</v>
          </cell>
          <cell r="E658" t="str">
            <v>حسابها واسناد پرداختني تجاري</v>
          </cell>
          <cell r="F658" t="str">
            <v>حسابهاي پرداختني تجاري</v>
          </cell>
          <cell r="G658" t="str">
            <v>101676</v>
          </cell>
          <cell r="H658" t="str">
            <v>طاها صنعت تبريز</v>
          </cell>
          <cell r="P658" t="str">
            <v>121</v>
          </cell>
        </row>
        <row r="659">
          <cell r="A659">
            <v>1212</v>
          </cell>
          <cell r="B659" t="str">
            <v>331001101279</v>
          </cell>
          <cell r="C659" t="str">
            <v>331</v>
          </cell>
          <cell r="D659" t="str">
            <v>331001</v>
          </cell>
          <cell r="E659" t="str">
            <v>حسابها واسناد پرداختني تجاري</v>
          </cell>
          <cell r="F659" t="str">
            <v>حسابهاي پرداختني تجاري</v>
          </cell>
          <cell r="G659" t="str">
            <v>101279</v>
          </cell>
          <cell r="H659" t="str">
            <v>جبارپور بنيادي مهندس محمد</v>
          </cell>
          <cell r="P659" t="str">
            <v>121</v>
          </cell>
        </row>
        <row r="660">
          <cell r="A660">
            <v>1213</v>
          </cell>
          <cell r="B660" t="str">
            <v>331001101282</v>
          </cell>
          <cell r="C660" t="str">
            <v>331</v>
          </cell>
          <cell r="D660" t="str">
            <v>331001</v>
          </cell>
          <cell r="E660" t="str">
            <v>حسابها واسناد پرداختني تجاري</v>
          </cell>
          <cell r="F660" t="str">
            <v>حسابهاي پرداختني تجاري</v>
          </cell>
          <cell r="G660" t="str">
            <v>101282</v>
          </cell>
          <cell r="H660" t="str">
            <v>شرکت برادران راددل</v>
          </cell>
          <cell r="P660" t="str">
            <v>121</v>
          </cell>
        </row>
        <row r="661">
          <cell r="A661">
            <v>1214</v>
          </cell>
          <cell r="B661" t="str">
            <v>331001101414</v>
          </cell>
          <cell r="C661" t="str">
            <v>331</v>
          </cell>
          <cell r="D661" t="str">
            <v>331001</v>
          </cell>
          <cell r="E661" t="str">
            <v>حسابها واسناد پرداختني تجاري</v>
          </cell>
          <cell r="F661" t="str">
            <v>حسابهاي پرداختني تجاري</v>
          </cell>
          <cell r="G661" t="str">
            <v>101414</v>
          </cell>
          <cell r="H661" t="str">
            <v>شركت آذردنده تبريز</v>
          </cell>
          <cell r="P661" t="str">
            <v>121</v>
          </cell>
        </row>
        <row r="662">
          <cell r="A662">
            <v>1217</v>
          </cell>
          <cell r="B662" t="str">
            <v>331001101259</v>
          </cell>
          <cell r="C662" t="str">
            <v>331</v>
          </cell>
          <cell r="D662" t="str">
            <v>331001</v>
          </cell>
          <cell r="E662" t="str">
            <v>حسابها واسناد پرداختني تجاري</v>
          </cell>
          <cell r="F662" t="str">
            <v>حسابهاي پرداختني تجاري</v>
          </cell>
          <cell r="G662" t="str">
            <v>101259</v>
          </cell>
          <cell r="H662" t="str">
            <v>كارگاه حسينپور خيري</v>
          </cell>
          <cell r="P662" t="str">
            <v>121</v>
          </cell>
        </row>
        <row r="663">
          <cell r="A663">
            <v>1218</v>
          </cell>
          <cell r="B663" t="str">
            <v>331001101298</v>
          </cell>
          <cell r="C663" t="str">
            <v>331</v>
          </cell>
          <cell r="D663" t="str">
            <v>331001</v>
          </cell>
          <cell r="E663" t="str">
            <v>حسابها واسناد پرداختني تجاري</v>
          </cell>
          <cell r="F663" t="str">
            <v>حسابهاي پرداختني تجاري</v>
          </cell>
          <cell r="G663" t="str">
            <v>101298</v>
          </cell>
          <cell r="H663" t="str">
            <v>صابريدک</v>
          </cell>
          <cell r="P663" t="str">
            <v>121</v>
          </cell>
        </row>
        <row r="664">
          <cell r="A664">
            <v>1219</v>
          </cell>
          <cell r="B664" t="str">
            <v>331001101238</v>
          </cell>
          <cell r="C664" t="str">
            <v>331</v>
          </cell>
          <cell r="D664" t="str">
            <v>331001</v>
          </cell>
          <cell r="E664" t="str">
            <v>حسابها واسناد پرداختني تجاري</v>
          </cell>
          <cell r="F664" t="str">
            <v>حسابهاي پرداختني تجاري</v>
          </cell>
          <cell r="G664" t="str">
            <v>101238</v>
          </cell>
          <cell r="H664" t="str">
            <v>شرکت ريخته گري تراکتورسازي ايران(سهامي عام)</v>
          </cell>
          <cell r="P664" t="str">
            <v>121</v>
          </cell>
        </row>
        <row r="665">
          <cell r="A665">
            <v>1220</v>
          </cell>
          <cell r="B665" t="str">
            <v>331001101257</v>
          </cell>
          <cell r="C665" t="str">
            <v>331</v>
          </cell>
          <cell r="D665" t="str">
            <v>331001</v>
          </cell>
          <cell r="E665" t="str">
            <v>حسابها واسناد پرداختني تجاري</v>
          </cell>
          <cell r="F665" t="str">
            <v>حسابهاي پرداختني تجاري</v>
          </cell>
          <cell r="G665" t="str">
            <v>101257</v>
          </cell>
          <cell r="H665" t="str">
            <v>كارگاه فرجزاده</v>
          </cell>
          <cell r="P665" t="str">
            <v>122</v>
          </cell>
        </row>
        <row r="666">
          <cell r="A666">
            <v>1221</v>
          </cell>
          <cell r="B666" t="str">
            <v>331001101291</v>
          </cell>
          <cell r="C666" t="str">
            <v>331</v>
          </cell>
          <cell r="D666" t="str">
            <v>331001</v>
          </cell>
          <cell r="E666" t="str">
            <v>حسابها واسناد پرداختني تجاري</v>
          </cell>
          <cell r="F666" t="str">
            <v>حسابهاي پرداختني تجاري</v>
          </cell>
          <cell r="G666" t="str">
            <v>101291</v>
          </cell>
          <cell r="H666" t="str">
            <v>شرکت تلدا خاوران</v>
          </cell>
          <cell r="P666" t="str">
            <v>122</v>
          </cell>
        </row>
        <row r="667">
          <cell r="A667">
            <v>1216</v>
          </cell>
          <cell r="B667" t="str">
            <v>331001101748</v>
          </cell>
          <cell r="C667" t="str">
            <v>331</v>
          </cell>
          <cell r="D667" t="str">
            <v>331001</v>
          </cell>
          <cell r="E667" t="str">
            <v>حسابها واسناد پرداختني تجاري</v>
          </cell>
          <cell r="F667" t="str">
            <v>حسابهاي پرداختني تجاري</v>
          </cell>
          <cell r="G667" t="str">
            <v>101748</v>
          </cell>
          <cell r="H667" t="str">
            <v>شركت سهند پولاد</v>
          </cell>
          <cell r="P667" t="str">
            <v>121</v>
          </cell>
        </row>
        <row r="668">
          <cell r="A668">
            <v>1223</v>
          </cell>
          <cell r="B668" t="str">
            <v>331001101277</v>
          </cell>
          <cell r="C668" t="str">
            <v>331</v>
          </cell>
          <cell r="D668" t="str">
            <v>331001</v>
          </cell>
          <cell r="E668" t="str">
            <v>حسابها واسناد پرداختني تجاري</v>
          </cell>
          <cell r="F668" t="str">
            <v>حسابهاي پرداختني تجاري</v>
          </cell>
          <cell r="G668" t="str">
            <v>101277</v>
          </cell>
          <cell r="H668" t="str">
            <v>فنر سازي پارس صنعت</v>
          </cell>
          <cell r="P668" t="str">
            <v>122</v>
          </cell>
        </row>
        <row r="669">
          <cell r="A669">
            <v>1215</v>
          </cell>
          <cell r="B669" t="str">
            <v>331001101252</v>
          </cell>
          <cell r="C669" t="str">
            <v>331</v>
          </cell>
          <cell r="D669" t="str">
            <v>331001</v>
          </cell>
          <cell r="E669" t="str">
            <v>حسابها واسناد پرداختني تجاري</v>
          </cell>
          <cell r="F669" t="str">
            <v>حسابهاي پرداختني تجاري</v>
          </cell>
          <cell r="G669" t="str">
            <v>101252</v>
          </cell>
          <cell r="H669" t="str">
            <v>شرکت مهندسي لاستيك يمين خراسان</v>
          </cell>
          <cell r="P669" t="str">
            <v>121</v>
          </cell>
        </row>
        <row r="670">
          <cell r="A670">
            <v>1222</v>
          </cell>
          <cell r="B670" t="str">
            <v>331001101659</v>
          </cell>
          <cell r="C670" t="str">
            <v>331</v>
          </cell>
          <cell r="D670" t="str">
            <v>331001</v>
          </cell>
          <cell r="E670" t="str">
            <v>حسابها واسناد پرداختني تجاري</v>
          </cell>
          <cell r="F670" t="str">
            <v>حسابهاي پرداختني تجاري</v>
          </cell>
          <cell r="G670" t="str">
            <v>101659</v>
          </cell>
          <cell r="H670" t="str">
            <v>آبكاري آريا</v>
          </cell>
          <cell r="P670" t="str">
            <v>122</v>
          </cell>
        </row>
        <row r="671">
          <cell r="A671">
            <v>1225</v>
          </cell>
          <cell r="B671" t="str">
            <v>331001101587</v>
          </cell>
          <cell r="C671" t="str">
            <v>331</v>
          </cell>
          <cell r="D671" t="str">
            <v>331001</v>
          </cell>
          <cell r="E671" t="str">
            <v>حسابها واسناد پرداختني تجاري</v>
          </cell>
          <cell r="F671" t="str">
            <v>حسابهاي پرداختني تجاري</v>
          </cell>
          <cell r="G671" t="str">
            <v>101587</v>
          </cell>
          <cell r="H671" t="str">
            <v>شركت پويا نيستانك</v>
          </cell>
          <cell r="P671" t="str">
            <v>122</v>
          </cell>
        </row>
        <row r="672">
          <cell r="A672">
            <v>1224</v>
          </cell>
          <cell r="B672" t="str">
            <v>331001101532</v>
          </cell>
          <cell r="C672" t="str">
            <v>331</v>
          </cell>
          <cell r="D672" t="str">
            <v>331001</v>
          </cell>
          <cell r="E672" t="str">
            <v>حسابها واسناد پرداختني تجاري</v>
          </cell>
          <cell r="F672" t="str">
            <v>حسابهاي پرداختني تجاري</v>
          </cell>
          <cell r="G672" t="str">
            <v>101532</v>
          </cell>
          <cell r="H672" t="str">
            <v>قطعه سازي مروستي</v>
          </cell>
          <cell r="P672" t="str">
            <v>122</v>
          </cell>
        </row>
        <row r="673">
          <cell r="A673">
            <v>1228</v>
          </cell>
          <cell r="B673" t="str">
            <v>331001101596</v>
          </cell>
          <cell r="C673" t="str">
            <v>331</v>
          </cell>
          <cell r="D673" t="str">
            <v>331001</v>
          </cell>
          <cell r="E673" t="str">
            <v>حسابها واسناد پرداختني تجاري</v>
          </cell>
          <cell r="F673" t="str">
            <v>حسابهاي پرداختني تجاري</v>
          </cell>
          <cell r="G673" t="str">
            <v>101596</v>
          </cell>
          <cell r="H673" t="str">
            <v>كارگاه ميرزائي</v>
          </cell>
          <cell r="P673" t="str">
            <v>122</v>
          </cell>
        </row>
        <row r="674">
          <cell r="A674">
            <v>1227</v>
          </cell>
          <cell r="B674" t="str">
            <v>331001101517</v>
          </cell>
          <cell r="C674" t="str">
            <v>331</v>
          </cell>
          <cell r="D674" t="str">
            <v>331001</v>
          </cell>
          <cell r="E674" t="str">
            <v>حسابها واسناد پرداختني تجاري</v>
          </cell>
          <cell r="F674" t="str">
            <v>حسابهاي پرداختني تجاري</v>
          </cell>
          <cell r="G674" t="str">
            <v>101517</v>
          </cell>
          <cell r="H674" t="str">
            <v>كارگاه توليدي صنعتي امين (سنگزني امين)</v>
          </cell>
          <cell r="P674" t="str">
            <v>122</v>
          </cell>
        </row>
        <row r="675">
          <cell r="A675">
            <v>1229</v>
          </cell>
          <cell r="B675" t="str">
            <v>331001101835</v>
          </cell>
          <cell r="C675" t="str">
            <v>331</v>
          </cell>
          <cell r="D675" t="str">
            <v>331001</v>
          </cell>
          <cell r="E675" t="str">
            <v>حسابها واسناد پرداختني تجاري</v>
          </cell>
          <cell r="F675" t="str">
            <v>حسابهاي پرداختني تجاري</v>
          </cell>
          <cell r="G675" t="str">
            <v>101835</v>
          </cell>
          <cell r="H675" t="str">
            <v>كارگاه فرامرزي</v>
          </cell>
          <cell r="P675" t="str">
            <v>122</v>
          </cell>
        </row>
        <row r="676">
          <cell r="A676">
            <v>1226</v>
          </cell>
          <cell r="B676" t="str">
            <v>331001101690</v>
          </cell>
          <cell r="C676" t="str">
            <v>331</v>
          </cell>
          <cell r="D676" t="str">
            <v>331001</v>
          </cell>
          <cell r="E676" t="str">
            <v>حسابها واسناد پرداختني تجاري</v>
          </cell>
          <cell r="F676" t="str">
            <v>حسابهاي پرداختني تجاري</v>
          </cell>
          <cell r="G676" t="str">
            <v>101690</v>
          </cell>
          <cell r="H676" t="str">
            <v>شركت پيشگام لاستيك بارثاوا</v>
          </cell>
          <cell r="P676" t="str">
            <v>122</v>
          </cell>
        </row>
        <row r="677">
          <cell r="A677">
            <v>1232</v>
          </cell>
          <cell r="B677" t="str">
            <v>331001101664</v>
          </cell>
          <cell r="C677" t="str">
            <v>331</v>
          </cell>
          <cell r="D677" t="str">
            <v>331001</v>
          </cell>
          <cell r="E677" t="str">
            <v>حسابها واسناد پرداختني تجاري</v>
          </cell>
          <cell r="F677" t="str">
            <v>حسابهاي پرداختني تجاري</v>
          </cell>
          <cell r="G677" t="str">
            <v>101664</v>
          </cell>
          <cell r="H677" t="str">
            <v>گروه صنعتي سانترال</v>
          </cell>
          <cell r="P677" t="str">
            <v>123</v>
          </cell>
        </row>
        <row r="678">
          <cell r="A678">
            <v>1200</v>
          </cell>
          <cell r="B678" t="str">
            <v>331001101243</v>
          </cell>
          <cell r="C678" t="str">
            <v>331</v>
          </cell>
          <cell r="D678" t="str">
            <v>331001</v>
          </cell>
          <cell r="E678" t="str">
            <v>حسابها واسناد پرداختني تجاري</v>
          </cell>
          <cell r="F678" t="str">
            <v>حسابهاي پرداختني تجاري</v>
          </cell>
          <cell r="G678" t="str">
            <v>101243</v>
          </cell>
          <cell r="H678" t="str">
            <v>شرکت صنعت بنيان موتور</v>
          </cell>
          <cell r="P678" t="str">
            <v>120</v>
          </cell>
        </row>
        <row r="679">
          <cell r="A679">
            <v>1200</v>
          </cell>
          <cell r="B679" t="str">
            <v>331001101218</v>
          </cell>
          <cell r="C679" t="str">
            <v>331</v>
          </cell>
          <cell r="D679" t="str">
            <v>331001</v>
          </cell>
          <cell r="E679" t="str">
            <v>حسابها واسناد پرداختني تجاري</v>
          </cell>
          <cell r="F679" t="str">
            <v>حسابهاي پرداختني تجاري</v>
          </cell>
          <cell r="G679" t="str">
            <v>101218</v>
          </cell>
          <cell r="H679" t="str">
            <v>شرکت ريخته گري ماشين سازي تبريز</v>
          </cell>
          <cell r="P679" t="str">
            <v>120</v>
          </cell>
        </row>
        <row r="680">
          <cell r="A680">
            <v>1233</v>
          </cell>
          <cell r="B680" t="str">
            <v>331001101262</v>
          </cell>
          <cell r="C680" t="str">
            <v>331</v>
          </cell>
          <cell r="D680" t="str">
            <v>331001</v>
          </cell>
          <cell r="E680" t="str">
            <v>حسابها واسناد پرداختني تجاري</v>
          </cell>
          <cell r="F680" t="str">
            <v>حسابهاي پرداختني تجاري</v>
          </cell>
          <cell r="G680" t="str">
            <v>101262</v>
          </cell>
          <cell r="H680" t="str">
            <v>شركت صنايع لاستيك توس</v>
          </cell>
          <cell r="P680" t="str">
            <v>123</v>
          </cell>
        </row>
        <row r="681">
          <cell r="A681">
            <v>1200</v>
          </cell>
          <cell r="B681" t="str">
            <v>331001101594</v>
          </cell>
          <cell r="C681" t="str">
            <v>331</v>
          </cell>
          <cell r="D681" t="str">
            <v>331001</v>
          </cell>
          <cell r="E681" t="str">
            <v>حسابها واسناد پرداختني تجاري</v>
          </cell>
          <cell r="F681" t="str">
            <v>حسابهاي پرداختني تجاري</v>
          </cell>
          <cell r="G681" t="str">
            <v>101594</v>
          </cell>
          <cell r="H681" t="str">
            <v>شركت تك كاران</v>
          </cell>
          <cell r="P681" t="str">
            <v>120</v>
          </cell>
        </row>
        <row r="682">
          <cell r="A682">
            <v>1230</v>
          </cell>
          <cell r="B682" t="str">
            <v>331001101751</v>
          </cell>
          <cell r="C682" t="str">
            <v>331</v>
          </cell>
          <cell r="D682" t="str">
            <v>331001</v>
          </cell>
          <cell r="E682" t="str">
            <v>حسابها واسناد پرداختني تجاري</v>
          </cell>
          <cell r="F682" t="str">
            <v>حسابهاي پرداختني تجاري</v>
          </cell>
          <cell r="G682" t="str">
            <v>101751</v>
          </cell>
          <cell r="H682" t="str">
            <v>قطعه سازي محمودي</v>
          </cell>
          <cell r="P682" t="str">
            <v>123</v>
          </cell>
        </row>
        <row r="683">
          <cell r="A683">
            <v>1200</v>
          </cell>
          <cell r="B683" t="str">
            <v>331001101827</v>
          </cell>
          <cell r="C683" t="str">
            <v>331</v>
          </cell>
          <cell r="D683" t="str">
            <v>331001</v>
          </cell>
          <cell r="E683" t="str">
            <v>حسابها واسناد پرداختني تجاري</v>
          </cell>
          <cell r="F683" t="str">
            <v>حسابهاي پرداختني تجاري</v>
          </cell>
          <cell r="G683" t="str">
            <v>101827</v>
          </cell>
          <cell r="H683" t="str">
            <v>گروه صنعتي آذر پارت</v>
          </cell>
          <cell r="P683" t="str">
            <v>120</v>
          </cell>
        </row>
        <row r="684">
          <cell r="A684">
            <v>1200</v>
          </cell>
          <cell r="B684" t="str">
            <v>331001101673</v>
          </cell>
          <cell r="C684" t="str">
            <v>331</v>
          </cell>
          <cell r="D684" t="str">
            <v>331001</v>
          </cell>
          <cell r="E684" t="str">
            <v>حسابها واسناد پرداختني تجاري</v>
          </cell>
          <cell r="F684" t="str">
            <v>حسابهاي پرداختني تجاري</v>
          </cell>
          <cell r="G684" t="str">
            <v>101673</v>
          </cell>
          <cell r="H684" t="str">
            <v>قطعه سازي ابوذر</v>
          </cell>
          <cell r="P684" t="str">
            <v>120</v>
          </cell>
        </row>
        <row r="685">
          <cell r="A685">
            <v>1200</v>
          </cell>
          <cell r="B685" t="str">
            <v>331001101813</v>
          </cell>
          <cell r="C685" t="str">
            <v>331</v>
          </cell>
          <cell r="D685" t="str">
            <v>331001</v>
          </cell>
          <cell r="E685" t="str">
            <v>حسابها واسناد پرداختني تجاري</v>
          </cell>
          <cell r="F685" t="str">
            <v>حسابهاي پرداختني تجاري</v>
          </cell>
          <cell r="G685" t="str">
            <v>101813</v>
          </cell>
          <cell r="H685" t="str">
            <v>شركت مبتكران صنايع نوين</v>
          </cell>
          <cell r="P685" t="str">
            <v>120</v>
          </cell>
        </row>
        <row r="686">
          <cell r="A686">
            <v>1200</v>
          </cell>
          <cell r="B686" t="str">
            <v>331001101747</v>
          </cell>
          <cell r="C686" t="str">
            <v>331</v>
          </cell>
          <cell r="D686" t="str">
            <v>331001</v>
          </cell>
          <cell r="E686" t="str">
            <v>حسابها واسناد پرداختني تجاري</v>
          </cell>
          <cell r="F686" t="str">
            <v>حسابهاي پرداختني تجاري</v>
          </cell>
          <cell r="G686" t="str">
            <v>101747</v>
          </cell>
          <cell r="H686" t="str">
            <v>كارگاه پوريا صنعت</v>
          </cell>
          <cell r="P686" t="str">
            <v>120</v>
          </cell>
        </row>
        <row r="687">
          <cell r="A687">
            <v>1200</v>
          </cell>
          <cell r="B687" t="str">
            <v>331001101806</v>
          </cell>
          <cell r="C687" t="str">
            <v>331</v>
          </cell>
          <cell r="D687" t="str">
            <v>331001</v>
          </cell>
          <cell r="E687" t="str">
            <v>حسابها واسناد پرداختني تجاري</v>
          </cell>
          <cell r="F687" t="str">
            <v>حسابهاي پرداختني تجاري</v>
          </cell>
          <cell r="G687" t="str">
            <v>101806</v>
          </cell>
          <cell r="H687" t="str">
            <v>تراشكاري دقيق صنعت</v>
          </cell>
          <cell r="P687" t="str">
            <v>120</v>
          </cell>
        </row>
        <row r="688">
          <cell r="A688">
            <v>1200</v>
          </cell>
          <cell r="B688" t="str">
            <v>331001101933</v>
          </cell>
          <cell r="C688" t="str">
            <v>331</v>
          </cell>
          <cell r="D688" t="str">
            <v>331001</v>
          </cell>
          <cell r="E688" t="str">
            <v>حسابها واسناد پرداختني تجاري</v>
          </cell>
          <cell r="F688" t="str">
            <v>حسابهاي پرداختني تجاري</v>
          </cell>
          <cell r="G688" t="str">
            <v>101933</v>
          </cell>
          <cell r="H688" t="str">
            <v>شركت طرح ريزان پروژه ساز آذر ميهن</v>
          </cell>
          <cell r="P688" t="str">
            <v>120</v>
          </cell>
        </row>
        <row r="689">
          <cell r="A689">
            <v>1200</v>
          </cell>
          <cell r="B689" t="str">
            <v>331001101293</v>
          </cell>
          <cell r="C689" t="str">
            <v>331</v>
          </cell>
          <cell r="D689" t="str">
            <v>331001</v>
          </cell>
          <cell r="E689" t="str">
            <v>حسابها واسناد پرداختني تجاري</v>
          </cell>
          <cell r="F689" t="str">
            <v>حسابهاي پرداختني تجاري</v>
          </cell>
          <cell r="G689" t="str">
            <v>101293</v>
          </cell>
          <cell r="H689" t="str">
            <v>كارگاه المهدي</v>
          </cell>
          <cell r="P689" t="str">
            <v>120</v>
          </cell>
        </row>
        <row r="690">
          <cell r="A690">
            <v>1234</v>
          </cell>
          <cell r="B690" t="str">
            <v>331001101589</v>
          </cell>
          <cell r="C690" t="str">
            <v>331</v>
          </cell>
          <cell r="D690" t="str">
            <v>331001</v>
          </cell>
          <cell r="E690" t="str">
            <v>حسابها واسناد پرداختني تجاري</v>
          </cell>
          <cell r="F690" t="str">
            <v>حسابهاي پرداختني تجاري</v>
          </cell>
          <cell r="G690" t="str">
            <v>101589</v>
          </cell>
          <cell r="H690" t="str">
            <v>ريخته گري سهند آذرين</v>
          </cell>
          <cell r="P690" t="str">
            <v>123</v>
          </cell>
        </row>
        <row r="691">
          <cell r="A691">
            <v>1200</v>
          </cell>
          <cell r="B691" t="str">
            <v>331001101505</v>
          </cell>
          <cell r="C691" t="str">
            <v>331</v>
          </cell>
          <cell r="D691" t="str">
            <v>331001</v>
          </cell>
          <cell r="E691" t="str">
            <v>حسابها واسناد پرداختني تجاري</v>
          </cell>
          <cell r="F691" t="str">
            <v>حسابهاي پرداختني تجاري</v>
          </cell>
          <cell r="G691" t="str">
            <v>101505</v>
          </cell>
          <cell r="H691" t="str">
            <v>لوله هاي صنعتي دقيق كاوه</v>
          </cell>
          <cell r="P691" t="str">
            <v>120</v>
          </cell>
        </row>
        <row r="692">
          <cell r="A692">
            <v>1200</v>
          </cell>
          <cell r="B692" t="str">
            <v>331001101301</v>
          </cell>
          <cell r="C692" t="str">
            <v>331</v>
          </cell>
          <cell r="D692" t="str">
            <v>331001</v>
          </cell>
          <cell r="E692" t="str">
            <v>حسابها واسناد پرداختني تجاري</v>
          </cell>
          <cell r="F692" t="str">
            <v>حسابهاي پرداختني تجاري</v>
          </cell>
          <cell r="G692" t="str">
            <v>101301</v>
          </cell>
          <cell r="H692" t="str">
            <v>كارتن سحر تبريز</v>
          </cell>
          <cell r="P692" t="str">
            <v>120</v>
          </cell>
        </row>
        <row r="693">
          <cell r="A693">
            <v>1200</v>
          </cell>
          <cell r="B693" t="str">
            <v>331001101268</v>
          </cell>
          <cell r="C693" t="str">
            <v>331</v>
          </cell>
          <cell r="D693" t="str">
            <v>331001</v>
          </cell>
          <cell r="E693" t="str">
            <v>حسابها واسناد پرداختني تجاري</v>
          </cell>
          <cell r="F693" t="str">
            <v>حسابهاي پرداختني تجاري</v>
          </cell>
          <cell r="G693" t="str">
            <v>101268</v>
          </cell>
          <cell r="H693" t="str">
            <v>شرکت ماشين لنت</v>
          </cell>
          <cell r="P693" t="str">
            <v>120</v>
          </cell>
        </row>
        <row r="694">
          <cell r="A694">
            <v>1200</v>
          </cell>
          <cell r="B694" t="str">
            <v>331001101610</v>
          </cell>
          <cell r="C694" t="str">
            <v>331</v>
          </cell>
          <cell r="D694" t="str">
            <v>331001</v>
          </cell>
          <cell r="E694" t="str">
            <v>حسابها واسناد پرداختني تجاري</v>
          </cell>
          <cell r="F694" t="str">
            <v>حسابهاي پرداختني تجاري</v>
          </cell>
          <cell r="G694" t="str">
            <v>101610</v>
          </cell>
          <cell r="H694" t="str">
            <v>قطعه سازي محمد</v>
          </cell>
          <cell r="P694" t="str">
            <v>120</v>
          </cell>
        </row>
        <row r="695">
          <cell r="A695">
            <v>1200</v>
          </cell>
          <cell r="B695" t="str">
            <v>331001101818</v>
          </cell>
          <cell r="C695" t="str">
            <v>331</v>
          </cell>
          <cell r="D695" t="str">
            <v>331001</v>
          </cell>
          <cell r="E695" t="str">
            <v>حسابها واسناد پرداختني تجاري</v>
          </cell>
          <cell r="F695" t="str">
            <v>حسابهاي پرداختني تجاري</v>
          </cell>
          <cell r="G695" t="str">
            <v>101818</v>
          </cell>
          <cell r="H695" t="str">
            <v>آبكاري صدف</v>
          </cell>
          <cell r="P695" t="str">
            <v>120</v>
          </cell>
        </row>
        <row r="696">
          <cell r="A696">
            <v>1200</v>
          </cell>
          <cell r="B696" t="str">
            <v>331001101867</v>
          </cell>
          <cell r="C696" t="str">
            <v>331</v>
          </cell>
          <cell r="D696" t="str">
            <v>331001</v>
          </cell>
          <cell r="E696" t="str">
            <v>حسابها واسناد پرداختني تجاري</v>
          </cell>
          <cell r="F696" t="str">
            <v>حسابهاي پرداختني تجاري</v>
          </cell>
          <cell r="G696" t="str">
            <v>101867</v>
          </cell>
          <cell r="H696" t="str">
            <v>كارگاه كات فن آذر</v>
          </cell>
          <cell r="P696" t="str">
            <v>120</v>
          </cell>
        </row>
        <row r="697">
          <cell r="A697">
            <v>1200</v>
          </cell>
          <cell r="B697" t="str">
            <v>331001101606</v>
          </cell>
          <cell r="C697" t="str">
            <v>331</v>
          </cell>
          <cell r="D697" t="str">
            <v>331001</v>
          </cell>
          <cell r="E697" t="str">
            <v>حسابها واسناد پرداختني تجاري</v>
          </cell>
          <cell r="F697" t="str">
            <v>حسابهاي پرداختني تجاري</v>
          </cell>
          <cell r="G697" t="str">
            <v>101606</v>
          </cell>
          <cell r="H697" t="str">
            <v>شركت معماران توسعه صنعت آلومينيوم(متصا)</v>
          </cell>
          <cell r="P697" t="str">
            <v>120</v>
          </cell>
        </row>
        <row r="698">
          <cell r="A698">
            <v>1200</v>
          </cell>
          <cell r="B698" t="str">
            <v>331001101616</v>
          </cell>
          <cell r="C698" t="str">
            <v>331</v>
          </cell>
          <cell r="D698" t="str">
            <v>331001</v>
          </cell>
          <cell r="E698" t="str">
            <v>حسابها واسناد پرداختني تجاري</v>
          </cell>
          <cell r="F698" t="str">
            <v>حسابهاي پرداختني تجاري</v>
          </cell>
          <cell r="G698" t="str">
            <v>101616</v>
          </cell>
          <cell r="H698" t="str">
            <v>كارگاه فرشيد نيا</v>
          </cell>
          <cell r="P698" t="str">
            <v>120</v>
          </cell>
        </row>
        <row r="699">
          <cell r="A699">
            <v>1200</v>
          </cell>
          <cell r="B699" t="str">
            <v>331001101515</v>
          </cell>
          <cell r="C699" t="str">
            <v>331</v>
          </cell>
          <cell r="D699" t="str">
            <v>331001</v>
          </cell>
          <cell r="E699" t="str">
            <v>حسابها واسناد پرداختني تجاري</v>
          </cell>
          <cell r="F699" t="str">
            <v>حسابهاي پرداختني تجاري</v>
          </cell>
          <cell r="G699" t="str">
            <v>101515</v>
          </cell>
          <cell r="H699" t="str">
            <v>شرکت پارس صنعت تبريز</v>
          </cell>
          <cell r="P699" t="str">
            <v>120</v>
          </cell>
        </row>
        <row r="700">
          <cell r="A700">
            <v>1200</v>
          </cell>
          <cell r="B700" t="str">
            <v>331001101686</v>
          </cell>
          <cell r="C700" t="str">
            <v>331</v>
          </cell>
          <cell r="D700" t="str">
            <v>331001</v>
          </cell>
          <cell r="E700" t="str">
            <v>حسابها واسناد پرداختني تجاري</v>
          </cell>
          <cell r="F700" t="str">
            <v>حسابهاي پرداختني تجاري</v>
          </cell>
          <cell r="G700" t="str">
            <v>101686</v>
          </cell>
          <cell r="H700" t="str">
            <v>شركت فن گستر</v>
          </cell>
          <cell r="P700" t="str">
            <v>120</v>
          </cell>
        </row>
        <row r="701">
          <cell r="A701">
            <v>1200</v>
          </cell>
          <cell r="B701" t="str">
            <v>331001101263</v>
          </cell>
          <cell r="C701" t="str">
            <v>331</v>
          </cell>
          <cell r="D701" t="str">
            <v>331001</v>
          </cell>
          <cell r="E701" t="str">
            <v>حسابها واسناد پرداختني تجاري</v>
          </cell>
          <cell r="F701" t="str">
            <v>حسابهاي پرداختني تجاري</v>
          </cell>
          <cell r="G701" t="str">
            <v>101263</v>
          </cell>
          <cell r="H701" t="str">
            <v>شرکت قطعه سازان خودرو دلتا امين</v>
          </cell>
          <cell r="P701" t="str">
            <v>120</v>
          </cell>
        </row>
        <row r="702">
          <cell r="A702">
            <v>1200</v>
          </cell>
          <cell r="B702" t="str">
            <v>331001101264</v>
          </cell>
          <cell r="C702" t="str">
            <v>331</v>
          </cell>
          <cell r="D702" t="str">
            <v>331001</v>
          </cell>
          <cell r="E702" t="str">
            <v>حسابها واسناد پرداختني تجاري</v>
          </cell>
          <cell r="F702" t="str">
            <v>حسابهاي پرداختني تجاري</v>
          </cell>
          <cell r="G702" t="str">
            <v>101264</v>
          </cell>
          <cell r="H702" t="str">
            <v>گروه توليدي وصنعتي قطعه فرم</v>
          </cell>
          <cell r="P702" t="str">
            <v>120</v>
          </cell>
        </row>
        <row r="703">
          <cell r="A703">
            <v>1200</v>
          </cell>
          <cell r="B703" t="str">
            <v>331001101746</v>
          </cell>
          <cell r="C703" t="str">
            <v>331</v>
          </cell>
          <cell r="D703" t="str">
            <v>331001</v>
          </cell>
          <cell r="E703" t="str">
            <v>حسابها واسناد پرداختني تجاري</v>
          </cell>
          <cell r="F703" t="str">
            <v>حسابهاي پرداختني تجاري</v>
          </cell>
          <cell r="G703" t="str">
            <v>101746</v>
          </cell>
          <cell r="H703" t="str">
            <v>شركت نور آيدين</v>
          </cell>
          <cell r="P703" t="str">
            <v>120</v>
          </cell>
        </row>
        <row r="704">
          <cell r="A704">
            <v>1200</v>
          </cell>
          <cell r="B704" t="str">
            <v>331001101251</v>
          </cell>
          <cell r="C704" t="str">
            <v>331</v>
          </cell>
          <cell r="D704" t="str">
            <v>331001</v>
          </cell>
          <cell r="E704" t="str">
            <v>حسابها واسناد پرداختني تجاري</v>
          </cell>
          <cell r="F704" t="str">
            <v>حسابهاي پرداختني تجاري</v>
          </cell>
          <cell r="G704" t="str">
            <v>101251</v>
          </cell>
          <cell r="H704" t="str">
            <v>كارگاه آبكاري لوكس</v>
          </cell>
          <cell r="P704" t="str">
            <v>120</v>
          </cell>
        </row>
        <row r="705">
          <cell r="A705">
            <v>1200</v>
          </cell>
          <cell r="B705" t="str">
            <v>331001101242</v>
          </cell>
          <cell r="C705" t="str">
            <v>331</v>
          </cell>
          <cell r="D705" t="str">
            <v>331001</v>
          </cell>
          <cell r="E705" t="str">
            <v>حسابها واسناد پرداختني تجاري</v>
          </cell>
          <cell r="F705" t="str">
            <v>حسابهاي پرداختني تجاري</v>
          </cell>
          <cell r="G705" t="str">
            <v>101242</v>
          </cell>
          <cell r="H705" t="str">
            <v>آذر فيلر</v>
          </cell>
          <cell r="P705" t="str">
            <v>120</v>
          </cell>
        </row>
        <row r="706">
          <cell r="A706">
            <v>1200</v>
          </cell>
          <cell r="B706" t="str">
            <v>331001101240</v>
          </cell>
          <cell r="C706" t="str">
            <v>331</v>
          </cell>
          <cell r="D706" t="str">
            <v>331001</v>
          </cell>
          <cell r="E706" t="str">
            <v>حسابها واسناد پرداختني تجاري</v>
          </cell>
          <cell r="F706" t="str">
            <v>حسابهاي پرداختني تجاري</v>
          </cell>
          <cell r="G706" t="str">
            <v>101240</v>
          </cell>
          <cell r="H706" t="str">
            <v>هنر گستر آذر</v>
          </cell>
          <cell r="P706" t="str">
            <v>120</v>
          </cell>
        </row>
        <row r="707">
          <cell r="A707">
            <v>1200</v>
          </cell>
          <cell r="B707" t="str">
            <v>331001101274</v>
          </cell>
          <cell r="C707" t="str">
            <v>331</v>
          </cell>
          <cell r="D707" t="str">
            <v>331001</v>
          </cell>
          <cell r="E707" t="str">
            <v>حسابها واسناد پرداختني تجاري</v>
          </cell>
          <cell r="F707" t="str">
            <v>حسابهاي پرداختني تجاري</v>
          </cell>
          <cell r="G707" t="str">
            <v>101274</v>
          </cell>
          <cell r="H707" t="str">
            <v>كارگاه توليدي مهدي</v>
          </cell>
          <cell r="P707" t="str">
            <v>120</v>
          </cell>
        </row>
        <row r="708">
          <cell r="A708">
            <v>1200</v>
          </cell>
          <cell r="B708" t="str">
            <v>331001101793</v>
          </cell>
          <cell r="C708" t="str">
            <v>331</v>
          </cell>
          <cell r="D708" t="str">
            <v>331001</v>
          </cell>
          <cell r="E708" t="str">
            <v>حسابها واسناد پرداختني تجاري</v>
          </cell>
          <cell r="F708" t="str">
            <v>حسابهاي پرداختني تجاري</v>
          </cell>
          <cell r="G708" t="str">
            <v>101793</v>
          </cell>
          <cell r="H708" t="str">
            <v>شركت كار سازان</v>
          </cell>
          <cell r="P708" t="str">
            <v>120</v>
          </cell>
        </row>
        <row r="709">
          <cell r="A709">
            <v>1200</v>
          </cell>
          <cell r="B709" t="str">
            <v>331001101224</v>
          </cell>
          <cell r="C709" t="str">
            <v>331</v>
          </cell>
          <cell r="D709" t="str">
            <v>331001</v>
          </cell>
          <cell r="E709" t="str">
            <v>حسابها واسناد پرداختني تجاري</v>
          </cell>
          <cell r="F709" t="str">
            <v>حسابهاي پرداختني تجاري</v>
          </cell>
          <cell r="G709" t="str">
            <v>101224</v>
          </cell>
          <cell r="H709" t="str">
            <v>شرکت فولاد فرايند شهريار</v>
          </cell>
          <cell r="P709" t="str">
            <v>120</v>
          </cell>
        </row>
        <row r="710">
          <cell r="A710">
            <v>1200</v>
          </cell>
          <cell r="B710" t="str">
            <v>331001101877</v>
          </cell>
          <cell r="C710" t="str">
            <v>331</v>
          </cell>
          <cell r="D710" t="str">
            <v>331001</v>
          </cell>
          <cell r="E710" t="str">
            <v>حسابها واسناد پرداختني تجاري</v>
          </cell>
          <cell r="F710" t="str">
            <v>حسابهاي پرداختني تجاري</v>
          </cell>
          <cell r="G710" t="str">
            <v>101877</v>
          </cell>
          <cell r="H710" t="str">
            <v>آقاي غضنفري</v>
          </cell>
          <cell r="P710" t="str">
            <v>120</v>
          </cell>
        </row>
        <row r="711">
          <cell r="A711">
            <v>1200</v>
          </cell>
          <cell r="B711" t="str">
            <v>331001101868</v>
          </cell>
          <cell r="C711" t="str">
            <v>331</v>
          </cell>
          <cell r="D711" t="str">
            <v>331001</v>
          </cell>
          <cell r="E711" t="str">
            <v>حسابها واسناد پرداختني تجاري</v>
          </cell>
          <cell r="F711" t="str">
            <v>حسابهاي پرداختني تجاري</v>
          </cell>
          <cell r="G711" t="str">
            <v>101868</v>
          </cell>
          <cell r="H711" t="str">
            <v>شركت كاوشگران صنعت تبريز</v>
          </cell>
          <cell r="P711" t="str">
            <v>120</v>
          </cell>
        </row>
        <row r="712">
          <cell r="A712">
            <v>1200</v>
          </cell>
          <cell r="B712" t="str">
            <v>331001101912</v>
          </cell>
          <cell r="C712" t="str">
            <v>331</v>
          </cell>
          <cell r="D712" t="str">
            <v>331001</v>
          </cell>
          <cell r="E712" t="str">
            <v>حسابها واسناد پرداختني تجاري</v>
          </cell>
          <cell r="F712" t="str">
            <v>حسابهاي پرداختني تجاري</v>
          </cell>
          <cell r="G712" t="str">
            <v>101912</v>
          </cell>
          <cell r="H712" t="str">
            <v>آبكاري تكنو آب</v>
          </cell>
          <cell r="P712" t="str">
            <v>120</v>
          </cell>
        </row>
        <row r="713">
          <cell r="A713">
            <v>1200</v>
          </cell>
          <cell r="B713" t="str">
            <v>331001101607</v>
          </cell>
          <cell r="C713" t="str">
            <v>331</v>
          </cell>
          <cell r="D713" t="str">
            <v>331001</v>
          </cell>
          <cell r="E713" t="str">
            <v>حسابها واسناد پرداختني تجاري</v>
          </cell>
          <cell r="F713" t="str">
            <v>حسابهاي پرداختني تجاري</v>
          </cell>
          <cell r="G713" t="str">
            <v>101607</v>
          </cell>
          <cell r="H713" t="str">
            <v>كارگاه صنعتي پالاديم</v>
          </cell>
          <cell r="P713" t="str">
            <v>120</v>
          </cell>
        </row>
        <row r="714">
          <cell r="A714">
            <v>1200</v>
          </cell>
          <cell r="B714" t="str">
            <v>331001101288</v>
          </cell>
          <cell r="C714" t="str">
            <v>331</v>
          </cell>
          <cell r="D714" t="str">
            <v>331001</v>
          </cell>
          <cell r="E714" t="str">
            <v>حسابها واسناد پرداختني تجاري</v>
          </cell>
          <cell r="F714" t="str">
            <v>حسابهاي پرداختني تجاري</v>
          </cell>
          <cell r="G714" t="str">
            <v>101288</v>
          </cell>
          <cell r="H714" t="str">
            <v>توفيق صنعت</v>
          </cell>
          <cell r="P714" t="str">
            <v>120</v>
          </cell>
        </row>
        <row r="715">
          <cell r="A715">
            <v>1200</v>
          </cell>
          <cell r="B715" t="str">
            <v>331001101880</v>
          </cell>
          <cell r="C715" t="str">
            <v>331</v>
          </cell>
          <cell r="D715" t="str">
            <v>331001</v>
          </cell>
          <cell r="E715" t="str">
            <v>حسابها واسناد پرداختني تجاري</v>
          </cell>
          <cell r="F715" t="str">
            <v>حسابهاي پرداختني تجاري</v>
          </cell>
          <cell r="G715" t="str">
            <v>101880</v>
          </cell>
          <cell r="H715" t="str">
            <v>گروه صنعتي كاوه ( مگاژن )</v>
          </cell>
          <cell r="P715" t="str">
            <v>120</v>
          </cell>
        </row>
        <row r="716">
          <cell r="A716">
            <v>1200</v>
          </cell>
          <cell r="B716" t="str">
            <v>331001101557</v>
          </cell>
          <cell r="C716" t="str">
            <v>331</v>
          </cell>
          <cell r="D716" t="str">
            <v>331001</v>
          </cell>
          <cell r="E716" t="str">
            <v>حسابها واسناد پرداختني تجاري</v>
          </cell>
          <cell r="F716" t="str">
            <v>حسابهاي پرداختني تجاري</v>
          </cell>
          <cell r="G716" t="str">
            <v>101557</v>
          </cell>
          <cell r="H716" t="str">
            <v>شركت آذر صنعت باهري</v>
          </cell>
          <cell r="P716" t="str">
            <v>120</v>
          </cell>
        </row>
        <row r="717">
          <cell r="A717">
            <v>1200</v>
          </cell>
          <cell r="B717" t="str">
            <v>331001101374</v>
          </cell>
          <cell r="C717" t="str">
            <v>331</v>
          </cell>
          <cell r="D717" t="str">
            <v>331001</v>
          </cell>
          <cell r="E717" t="str">
            <v>حسابها واسناد پرداختني تجاري</v>
          </cell>
          <cell r="F717" t="str">
            <v>حسابهاي پرداختني تجاري</v>
          </cell>
          <cell r="G717" t="str">
            <v>101374</v>
          </cell>
          <cell r="H717" t="str">
            <v>سنجه سازان</v>
          </cell>
          <cell r="P717" t="str">
            <v>120</v>
          </cell>
        </row>
        <row r="718">
          <cell r="A718">
            <v>1200</v>
          </cell>
          <cell r="B718" t="str">
            <v>331001101533</v>
          </cell>
          <cell r="C718" t="str">
            <v>331</v>
          </cell>
          <cell r="D718" t="str">
            <v>331001</v>
          </cell>
          <cell r="E718" t="str">
            <v>حسابها واسناد پرداختني تجاري</v>
          </cell>
          <cell r="F718" t="str">
            <v>حسابهاي پرداختني تجاري</v>
          </cell>
          <cell r="G718" t="str">
            <v>101533</v>
          </cell>
          <cell r="H718" t="str">
            <v>پارس فورجينگ</v>
          </cell>
          <cell r="P718" t="str">
            <v>120</v>
          </cell>
        </row>
        <row r="719">
          <cell r="A719">
            <v>1200</v>
          </cell>
          <cell r="B719" t="str">
            <v>331001101575</v>
          </cell>
          <cell r="C719" t="str">
            <v>331</v>
          </cell>
          <cell r="D719" t="str">
            <v>331001</v>
          </cell>
          <cell r="E719" t="str">
            <v>حسابها واسناد پرداختني تجاري</v>
          </cell>
          <cell r="F719" t="str">
            <v>حسابهاي پرداختني تجاري</v>
          </cell>
          <cell r="G719" t="str">
            <v>101575</v>
          </cell>
          <cell r="H719" t="str">
            <v>قطعه سازي شهريار</v>
          </cell>
          <cell r="P719" t="str">
            <v>120</v>
          </cell>
        </row>
        <row r="720">
          <cell r="A720">
            <v>1200</v>
          </cell>
          <cell r="B720" t="str">
            <v>331001101608</v>
          </cell>
          <cell r="C720" t="str">
            <v>331</v>
          </cell>
          <cell r="D720" t="str">
            <v>331001</v>
          </cell>
          <cell r="E720" t="str">
            <v>حسابها واسناد پرداختني تجاري</v>
          </cell>
          <cell r="F720" t="str">
            <v>حسابهاي پرداختني تجاري</v>
          </cell>
          <cell r="G720" t="str">
            <v>101608</v>
          </cell>
          <cell r="H720" t="str">
            <v>شركت پولاديش</v>
          </cell>
          <cell r="P720" t="str">
            <v>120</v>
          </cell>
        </row>
        <row r="721">
          <cell r="A721">
            <v>1200</v>
          </cell>
          <cell r="B721" t="str">
            <v>331001101590</v>
          </cell>
          <cell r="C721" t="str">
            <v>331</v>
          </cell>
          <cell r="D721" t="str">
            <v>331001</v>
          </cell>
          <cell r="E721" t="str">
            <v>حسابها واسناد پرداختني تجاري</v>
          </cell>
          <cell r="F721" t="str">
            <v>حسابهاي پرداختني تجاري</v>
          </cell>
          <cell r="G721" t="str">
            <v>101590</v>
          </cell>
          <cell r="H721" t="str">
            <v>آريانا ذوب</v>
          </cell>
          <cell r="P721" t="str">
            <v>120</v>
          </cell>
        </row>
        <row r="722">
          <cell r="A722">
            <v>1200</v>
          </cell>
          <cell r="B722" t="str">
            <v>331001101276</v>
          </cell>
          <cell r="C722" t="str">
            <v>331</v>
          </cell>
          <cell r="D722" t="str">
            <v>331001</v>
          </cell>
          <cell r="E722" t="str">
            <v>حسابها واسناد پرداختني تجاري</v>
          </cell>
          <cell r="F722" t="str">
            <v>حسابهاي پرداختني تجاري</v>
          </cell>
          <cell r="G722" t="str">
            <v>101276</v>
          </cell>
          <cell r="H722" t="str">
            <v>كارگاه بقا</v>
          </cell>
          <cell r="P722" t="str">
            <v>120</v>
          </cell>
        </row>
        <row r="723">
          <cell r="A723">
            <v>1200</v>
          </cell>
          <cell r="B723" t="str">
            <v>331001101655</v>
          </cell>
          <cell r="C723" t="str">
            <v>331</v>
          </cell>
          <cell r="D723" t="str">
            <v>331001</v>
          </cell>
          <cell r="E723" t="str">
            <v>حسابها واسناد پرداختني تجاري</v>
          </cell>
          <cell r="F723" t="str">
            <v>حسابهاي پرداختني تجاري</v>
          </cell>
          <cell r="G723" t="str">
            <v>101655</v>
          </cell>
          <cell r="H723" t="str">
            <v>شركت پرشين صنعت</v>
          </cell>
          <cell r="P723" t="str">
            <v>120</v>
          </cell>
        </row>
        <row r="724">
          <cell r="A724">
            <v>1200</v>
          </cell>
          <cell r="B724" t="str">
            <v>331001101774</v>
          </cell>
          <cell r="C724" t="str">
            <v>331</v>
          </cell>
          <cell r="D724" t="str">
            <v>331001</v>
          </cell>
          <cell r="E724" t="str">
            <v>حسابها واسناد پرداختني تجاري</v>
          </cell>
          <cell r="F724" t="str">
            <v>حسابهاي پرداختني تجاري</v>
          </cell>
          <cell r="G724" t="str">
            <v>101774</v>
          </cell>
          <cell r="H724" t="str">
            <v>گروه صنعتي تراش و فن</v>
          </cell>
          <cell r="P724" t="str">
            <v>120</v>
          </cell>
        </row>
        <row r="725">
          <cell r="A725">
            <v>7502</v>
          </cell>
          <cell r="B725" t="str">
            <v>331002101218</v>
          </cell>
          <cell r="C725" t="str">
            <v>331</v>
          </cell>
          <cell r="D725" t="str">
            <v>331002</v>
          </cell>
          <cell r="E725" t="str">
            <v>حسابها واسناد پرداختني تجاري</v>
          </cell>
          <cell r="F725" t="str">
            <v>كالاي اماني ديگران نزدما</v>
          </cell>
          <cell r="G725" t="str">
            <v>101218</v>
          </cell>
          <cell r="H725" t="str">
            <v>شرکت ريخته گري ماشين سازي تبريز</v>
          </cell>
          <cell r="P725" t="str">
            <v>750</v>
          </cell>
        </row>
        <row r="726">
          <cell r="A726">
            <v>7502</v>
          </cell>
          <cell r="B726" t="str">
            <v>331002101505</v>
          </cell>
          <cell r="C726" t="str">
            <v>331</v>
          </cell>
          <cell r="D726" t="str">
            <v>331002</v>
          </cell>
          <cell r="E726" t="str">
            <v>حسابها واسناد پرداختني تجاري</v>
          </cell>
          <cell r="F726" t="str">
            <v>كالاي اماني ديگران نزدما</v>
          </cell>
          <cell r="G726" t="str">
            <v>101505</v>
          </cell>
          <cell r="H726" t="str">
            <v>لوله هاي صنعتي دقيق كاوه</v>
          </cell>
          <cell r="P726" t="str">
            <v>750</v>
          </cell>
        </row>
        <row r="727">
          <cell r="A727">
            <v>7502</v>
          </cell>
          <cell r="B727" t="str">
            <v>331002101001</v>
          </cell>
          <cell r="C727" t="str">
            <v>331</v>
          </cell>
          <cell r="D727" t="str">
            <v>331002</v>
          </cell>
          <cell r="E727" t="str">
            <v>حسابها واسناد پرداختني تجاري</v>
          </cell>
          <cell r="F727" t="str">
            <v>كالاي اماني ديگران نزدما</v>
          </cell>
          <cell r="G727" t="str">
            <v>101001</v>
          </cell>
          <cell r="H727" t="str">
            <v>شرکت مگا موتورفروش قطعات خودرو</v>
          </cell>
          <cell r="P727" t="str">
            <v>750</v>
          </cell>
        </row>
        <row r="728">
          <cell r="A728">
            <v>7502</v>
          </cell>
          <cell r="B728" t="str">
            <v>331002101589</v>
          </cell>
          <cell r="C728" t="str">
            <v>331</v>
          </cell>
          <cell r="D728" t="str">
            <v>331002</v>
          </cell>
          <cell r="E728" t="str">
            <v>حسابها واسناد پرداختني تجاري</v>
          </cell>
          <cell r="F728" t="str">
            <v>كالاي اماني ديگران نزدما</v>
          </cell>
          <cell r="G728" t="str">
            <v>101589</v>
          </cell>
          <cell r="H728" t="str">
            <v>ريخته گري سهند آذرين</v>
          </cell>
          <cell r="P728" t="str">
            <v>750</v>
          </cell>
        </row>
        <row r="729">
          <cell r="A729">
            <v>7502</v>
          </cell>
          <cell r="B729" t="str">
            <v>331002101291</v>
          </cell>
          <cell r="C729" t="str">
            <v>331</v>
          </cell>
          <cell r="D729" t="str">
            <v>331002</v>
          </cell>
          <cell r="E729" t="str">
            <v>حسابها واسناد پرداختني تجاري</v>
          </cell>
          <cell r="F729" t="str">
            <v>كالاي اماني ديگران نزدما</v>
          </cell>
          <cell r="G729" t="str">
            <v>101291</v>
          </cell>
          <cell r="H729" t="str">
            <v>شرکت تلدا خاوران</v>
          </cell>
          <cell r="P729" t="str">
            <v>750</v>
          </cell>
        </row>
        <row r="730">
          <cell r="A730">
            <v>7502</v>
          </cell>
          <cell r="B730" t="str">
            <v>331002101596</v>
          </cell>
          <cell r="C730" t="str">
            <v>331</v>
          </cell>
          <cell r="D730" t="str">
            <v>331002</v>
          </cell>
          <cell r="E730" t="str">
            <v>حسابها واسناد پرداختني تجاري</v>
          </cell>
          <cell r="F730" t="str">
            <v>كالاي اماني ديگران نزدما</v>
          </cell>
          <cell r="G730" t="str">
            <v>101596</v>
          </cell>
          <cell r="H730" t="str">
            <v>كارگاه ميرزائي</v>
          </cell>
          <cell r="P730" t="str">
            <v>750</v>
          </cell>
        </row>
        <row r="731">
          <cell r="A731">
            <v>7502</v>
          </cell>
          <cell r="B731" t="str">
            <v>331002101268</v>
          </cell>
          <cell r="C731" t="str">
            <v>331</v>
          </cell>
          <cell r="D731" t="str">
            <v>331002</v>
          </cell>
          <cell r="E731" t="str">
            <v>حسابها واسناد پرداختني تجاري</v>
          </cell>
          <cell r="F731" t="str">
            <v>كالاي اماني ديگران نزدما</v>
          </cell>
          <cell r="G731" t="str">
            <v>101268</v>
          </cell>
          <cell r="H731" t="str">
            <v>شرکت ماشين لنت</v>
          </cell>
          <cell r="P731" t="str">
            <v>750</v>
          </cell>
        </row>
        <row r="732">
          <cell r="A732">
            <v>7502</v>
          </cell>
          <cell r="B732" t="str">
            <v>331002101259</v>
          </cell>
          <cell r="C732" t="str">
            <v>331</v>
          </cell>
          <cell r="D732" t="str">
            <v>331002</v>
          </cell>
          <cell r="E732" t="str">
            <v>حسابها واسناد پرداختني تجاري</v>
          </cell>
          <cell r="F732" t="str">
            <v>كالاي اماني ديگران نزدما</v>
          </cell>
          <cell r="G732" t="str">
            <v>101259</v>
          </cell>
          <cell r="H732" t="str">
            <v>كارگاه حسينپور خيري</v>
          </cell>
          <cell r="P732" t="str">
            <v>750</v>
          </cell>
        </row>
        <row r="733">
          <cell r="A733">
            <v>7502</v>
          </cell>
          <cell r="B733" t="str">
            <v>331002101595</v>
          </cell>
          <cell r="C733" t="str">
            <v>331</v>
          </cell>
          <cell r="D733" t="str">
            <v>331002</v>
          </cell>
          <cell r="E733" t="str">
            <v>حسابها واسناد پرداختني تجاري</v>
          </cell>
          <cell r="F733" t="str">
            <v>كالاي اماني ديگران نزدما</v>
          </cell>
          <cell r="G733" t="str">
            <v>101595</v>
          </cell>
          <cell r="H733" t="str">
            <v>شركت لنت پارس</v>
          </cell>
          <cell r="P733" t="str">
            <v>750</v>
          </cell>
        </row>
        <row r="734">
          <cell r="A734">
            <v>7502</v>
          </cell>
          <cell r="B734" t="str">
            <v>331002101024</v>
          </cell>
          <cell r="C734" t="str">
            <v>331</v>
          </cell>
          <cell r="D734" t="str">
            <v>331002</v>
          </cell>
          <cell r="E734" t="str">
            <v>حسابها واسناد پرداختني تجاري</v>
          </cell>
          <cell r="F734" t="str">
            <v>كالاي اماني ديگران نزدما</v>
          </cell>
          <cell r="G734" t="str">
            <v>101024</v>
          </cell>
          <cell r="H734" t="str">
            <v>شرکت ماليبل سايپا</v>
          </cell>
          <cell r="P734" t="str">
            <v>750</v>
          </cell>
        </row>
        <row r="735">
          <cell r="A735">
            <v>7502</v>
          </cell>
          <cell r="B735" t="str">
            <v>331002101903</v>
          </cell>
          <cell r="C735" t="str">
            <v>331</v>
          </cell>
          <cell r="D735" t="str">
            <v>331002</v>
          </cell>
          <cell r="E735" t="str">
            <v>حسابها واسناد پرداختني تجاري</v>
          </cell>
          <cell r="F735" t="str">
            <v>كالاي اماني ديگران نزدما</v>
          </cell>
          <cell r="G735" t="str">
            <v>101903</v>
          </cell>
          <cell r="H735" t="str">
            <v>شركت تكسان (تهران)</v>
          </cell>
          <cell r="P735" t="str">
            <v>750</v>
          </cell>
        </row>
        <row r="736">
          <cell r="A736">
            <v>7502</v>
          </cell>
          <cell r="B736" t="str">
            <v>331002101028</v>
          </cell>
          <cell r="C736" t="str">
            <v>331</v>
          </cell>
          <cell r="D736" t="str">
            <v>331002</v>
          </cell>
          <cell r="E736" t="str">
            <v>حسابها واسناد پرداختني تجاري</v>
          </cell>
          <cell r="F736" t="str">
            <v>كالاي اماني ديگران نزدما</v>
          </cell>
          <cell r="G736" t="str">
            <v>101028</v>
          </cell>
          <cell r="H736" t="str">
            <v>شرکت سايپاپيستون</v>
          </cell>
          <cell r="P736" t="str">
            <v>750</v>
          </cell>
        </row>
        <row r="737">
          <cell r="A737">
            <v>7502</v>
          </cell>
          <cell r="B737" t="str">
            <v>331002101238</v>
          </cell>
          <cell r="C737" t="str">
            <v>331</v>
          </cell>
          <cell r="D737" t="str">
            <v>331002</v>
          </cell>
          <cell r="E737" t="str">
            <v>حسابها واسناد پرداختني تجاري</v>
          </cell>
          <cell r="F737" t="str">
            <v>كالاي اماني ديگران نزدما</v>
          </cell>
          <cell r="G737" t="str">
            <v>101238</v>
          </cell>
          <cell r="H737" t="str">
            <v>شرکت ريخته گري تراکتورسازي ايران(سهامي عام)</v>
          </cell>
          <cell r="P737" t="str">
            <v>750</v>
          </cell>
        </row>
        <row r="738">
          <cell r="A738">
            <v>7502</v>
          </cell>
          <cell r="B738" t="str">
            <v>331002101606</v>
          </cell>
          <cell r="C738" t="str">
            <v>331</v>
          </cell>
          <cell r="D738" t="str">
            <v>331002</v>
          </cell>
          <cell r="E738" t="str">
            <v>حسابها واسناد پرداختني تجاري</v>
          </cell>
          <cell r="F738" t="str">
            <v>كالاي اماني ديگران نزدما</v>
          </cell>
          <cell r="G738" t="str">
            <v>101606</v>
          </cell>
          <cell r="H738" t="str">
            <v>شركت معماران توسعه صنعت آلومينيوم(متصا)</v>
          </cell>
          <cell r="P738" t="str">
            <v>750</v>
          </cell>
        </row>
        <row r="739">
          <cell r="A739">
            <v>7502</v>
          </cell>
          <cell r="B739" t="str">
            <v>331002101257</v>
          </cell>
          <cell r="C739" t="str">
            <v>331</v>
          </cell>
          <cell r="D739" t="str">
            <v>331002</v>
          </cell>
          <cell r="E739" t="str">
            <v>حسابها واسناد پرداختني تجاري</v>
          </cell>
          <cell r="F739" t="str">
            <v>كالاي اماني ديگران نزدما</v>
          </cell>
          <cell r="G739" t="str">
            <v>101257</v>
          </cell>
          <cell r="H739" t="str">
            <v>كارگاه فرجزاده</v>
          </cell>
          <cell r="P739" t="str">
            <v>750</v>
          </cell>
        </row>
        <row r="740">
          <cell r="A740">
            <v>7502</v>
          </cell>
          <cell r="B740" t="str">
            <v>331002101414</v>
          </cell>
          <cell r="C740" t="str">
            <v>331</v>
          </cell>
          <cell r="D740" t="str">
            <v>331002</v>
          </cell>
          <cell r="E740" t="str">
            <v>حسابها واسناد پرداختني تجاري</v>
          </cell>
          <cell r="F740" t="str">
            <v>كالاي اماني ديگران نزدما</v>
          </cell>
          <cell r="G740" t="str">
            <v>101414</v>
          </cell>
          <cell r="H740" t="str">
            <v>شركت آذردنده تبريز</v>
          </cell>
          <cell r="P740" t="str">
            <v>750</v>
          </cell>
        </row>
        <row r="741">
          <cell r="A741">
            <v>7502</v>
          </cell>
          <cell r="B741" t="str">
            <v>331002101676</v>
          </cell>
          <cell r="C741" t="str">
            <v>331</v>
          </cell>
          <cell r="D741" t="str">
            <v>331002</v>
          </cell>
          <cell r="E741" t="str">
            <v>حسابها واسناد پرداختني تجاري</v>
          </cell>
          <cell r="F741" t="str">
            <v>كالاي اماني ديگران نزدما</v>
          </cell>
          <cell r="G741" t="str">
            <v>101676</v>
          </cell>
          <cell r="H741" t="str">
            <v>طاها صنعت تبريز</v>
          </cell>
          <cell r="P741" t="str">
            <v>750</v>
          </cell>
        </row>
        <row r="742">
          <cell r="A742">
            <v>7502</v>
          </cell>
          <cell r="B742" t="str">
            <v>331002101682</v>
          </cell>
          <cell r="C742" t="str">
            <v>331</v>
          </cell>
          <cell r="D742" t="str">
            <v>331002</v>
          </cell>
          <cell r="E742" t="str">
            <v>حسابها واسناد پرداختني تجاري</v>
          </cell>
          <cell r="F742" t="str">
            <v>كالاي اماني ديگران نزدما</v>
          </cell>
          <cell r="G742" t="str">
            <v>101682</v>
          </cell>
          <cell r="H742" t="str">
            <v>شركت سحاب تبريز</v>
          </cell>
          <cell r="P742" t="str">
            <v>750</v>
          </cell>
        </row>
        <row r="743">
          <cell r="A743">
            <v>7502</v>
          </cell>
          <cell r="B743" t="str">
            <v>331002101214</v>
          </cell>
          <cell r="C743" t="str">
            <v>331</v>
          </cell>
          <cell r="D743" t="str">
            <v>331002</v>
          </cell>
          <cell r="E743" t="str">
            <v>حسابها واسناد پرداختني تجاري</v>
          </cell>
          <cell r="F743" t="str">
            <v>كالاي اماني ديگران نزدما</v>
          </cell>
          <cell r="G743" t="str">
            <v>101214</v>
          </cell>
          <cell r="H743" t="str">
            <v>ديسکي لنت</v>
          </cell>
          <cell r="P743" t="str">
            <v>750</v>
          </cell>
        </row>
        <row r="744">
          <cell r="A744">
            <v>5200</v>
          </cell>
          <cell r="B744" t="str">
            <v>331004101001</v>
          </cell>
          <cell r="C744" t="str">
            <v>331</v>
          </cell>
          <cell r="D744" t="str">
            <v>331004</v>
          </cell>
          <cell r="E744" t="str">
            <v>حسابها واسناد پرداختني تجاري</v>
          </cell>
          <cell r="F744" t="str">
            <v>معلق خريد</v>
          </cell>
          <cell r="G744" t="str">
            <v>101001</v>
          </cell>
          <cell r="H744" t="str">
            <v>شرکت مگا موتورفروش قطعات خودرو</v>
          </cell>
          <cell r="P744" t="str">
            <v>520</v>
          </cell>
        </row>
        <row r="745">
          <cell r="A745">
            <v>1200</v>
          </cell>
          <cell r="B745" t="str">
            <v>331004101676</v>
          </cell>
          <cell r="C745" t="str">
            <v>331</v>
          </cell>
          <cell r="D745" t="str">
            <v>331004</v>
          </cell>
          <cell r="E745" t="str">
            <v>حسابها واسناد پرداختني تجاري</v>
          </cell>
          <cell r="F745" t="str">
            <v>معلق خريد</v>
          </cell>
          <cell r="G745" t="str">
            <v>101676</v>
          </cell>
          <cell r="H745" t="str">
            <v>طاها صنعت تبريز</v>
          </cell>
          <cell r="P745" t="str">
            <v>120</v>
          </cell>
        </row>
        <row r="746">
          <cell r="A746">
            <v>1215</v>
          </cell>
          <cell r="B746" t="str">
            <v>331004101252</v>
          </cell>
          <cell r="C746" t="str">
            <v>331</v>
          </cell>
          <cell r="D746" t="str">
            <v>331004</v>
          </cell>
          <cell r="E746" t="str">
            <v>حسابها واسناد پرداختني تجاري</v>
          </cell>
          <cell r="F746" t="str">
            <v>معلق خريد</v>
          </cell>
          <cell r="G746" t="str">
            <v>101252</v>
          </cell>
          <cell r="H746" t="str">
            <v>شرکت مهندسي لاستيك يمين خراسان</v>
          </cell>
          <cell r="P746" t="str">
            <v>121</v>
          </cell>
        </row>
        <row r="747">
          <cell r="A747">
            <v>1216</v>
          </cell>
          <cell r="B747" t="str">
            <v>331004101748</v>
          </cell>
          <cell r="C747" t="str">
            <v>331</v>
          </cell>
          <cell r="D747" t="str">
            <v>331004</v>
          </cell>
          <cell r="E747" t="str">
            <v>حسابها واسناد پرداختني تجاري</v>
          </cell>
          <cell r="F747" t="str">
            <v>معلق خريد</v>
          </cell>
          <cell r="G747" t="str">
            <v>101748</v>
          </cell>
          <cell r="H747" t="str">
            <v>شركت سهند پولاد</v>
          </cell>
          <cell r="P747" t="str">
            <v>121</v>
          </cell>
        </row>
        <row r="748">
          <cell r="A748">
            <v>1200</v>
          </cell>
          <cell r="B748" t="str">
            <v>331004101799</v>
          </cell>
          <cell r="C748" t="str">
            <v>331</v>
          </cell>
          <cell r="D748" t="str">
            <v>331004</v>
          </cell>
          <cell r="E748" t="str">
            <v>حسابها واسناد پرداختني تجاري</v>
          </cell>
          <cell r="F748" t="str">
            <v>معلق خريد</v>
          </cell>
          <cell r="G748" t="str">
            <v>101799</v>
          </cell>
          <cell r="H748" t="str">
            <v>شركت ريخته گري چشمه سار زنجان</v>
          </cell>
          <cell r="P748" t="str">
            <v>120</v>
          </cell>
        </row>
        <row r="749">
          <cell r="A749">
            <v>1212</v>
          </cell>
          <cell r="B749" t="str">
            <v>331004101279</v>
          </cell>
          <cell r="C749" t="str">
            <v>331</v>
          </cell>
          <cell r="D749" t="str">
            <v>331004</v>
          </cell>
          <cell r="E749" t="str">
            <v>حسابها واسناد پرداختني تجاري</v>
          </cell>
          <cell r="F749" t="str">
            <v>معلق خريد</v>
          </cell>
          <cell r="G749" t="str">
            <v>101279</v>
          </cell>
          <cell r="H749" t="str">
            <v>جبارپور بنيادي مهندس محمد</v>
          </cell>
          <cell r="P749" t="str">
            <v>121</v>
          </cell>
        </row>
        <row r="750">
          <cell r="A750">
            <v>1234</v>
          </cell>
          <cell r="B750" t="str">
            <v>331004101589</v>
          </cell>
          <cell r="C750" t="str">
            <v>331</v>
          </cell>
          <cell r="D750" t="str">
            <v>331004</v>
          </cell>
          <cell r="E750" t="str">
            <v>حسابها واسناد پرداختني تجاري</v>
          </cell>
          <cell r="F750" t="str">
            <v>معلق خريد</v>
          </cell>
          <cell r="G750" t="str">
            <v>101589</v>
          </cell>
          <cell r="H750" t="str">
            <v>ريخته گري سهند آذرين</v>
          </cell>
          <cell r="P750" t="str">
            <v>123</v>
          </cell>
        </row>
        <row r="751">
          <cell r="A751">
            <v>1200</v>
          </cell>
          <cell r="B751" t="str">
            <v>331004101224</v>
          </cell>
          <cell r="C751" t="str">
            <v>331</v>
          </cell>
          <cell r="D751" t="str">
            <v>331004</v>
          </cell>
          <cell r="E751" t="str">
            <v>حسابها واسناد پرداختني تجاري</v>
          </cell>
          <cell r="F751" t="str">
            <v>معلق خريد</v>
          </cell>
          <cell r="G751" t="str">
            <v>101224</v>
          </cell>
          <cell r="H751" t="str">
            <v>شرکت فولاد فرايند شهريار</v>
          </cell>
          <cell r="P751" t="str">
            <v>120</v>
          </cell>
        </row>
        <row r="752">
          <cell r="A752">
            <v>1226</v>
          </cell>
          <cell r="B752" t="str">
            <v>331004101690</v>
          </cell>
          <cell r="C752" t="str">
            <v>331</v>
          </cell>
          <cell r="D752" t="str">
            <v>331004</v>
          </cell>
          <cell r="E752" t="str">
            <v>حسابها واسناد پرداختني تجاري</v>
          </cell>
          <cell r="F752" t="str">
            <v>معلق خريد</v>
          </cell>
          <cell r="G752" t="str">
            <v>101690</v>
          </cell>
          <cell r="H752" t="str">
            <v>شركت پيشگام لاستيك بارثاوا</v>
          </cell>
          <cell r="P752" t="str">
            <v>122</v>
          </cell>
        </row>
        <row r="753">
          <cell r="A753">
            <v>1200</v>
          </cell>
          <cell r="B753" t="str">
            <v>331004101673</v>
          </cell>
          <cell r="C753" t="str">
            <v>331</v>
          </cell>
          <cell r="D753" t="str">
            <v>331004</v>
          </cell>
          <cell r="E753" t="str">
            <v>حسابها واسناد پرداختني تجاري</v>
          </cell>
          <cell r="F753" t="str">
            <v>معلق خريد</v>
          </cell>
          <cell r="G753" t="str">
            <v>101673</v>
          </cell>
          <cell r="H753" t="str">
            <v>قطعه سازي ابوذر</v>
          </cell>
          <cell r="P753" t="str">
            <v>120</v>
          </cell>
        </row>
        <row r="754">
          <cell r="A754">
            <v>1200</v>
          </cell>
          <cell r="B754" t="str">
            <v>331004101594</v>
          </cell>
          <cell r="C754" t="str">
            <v>331</v>
          </cell>
          <cell r="D754" t="str">
            <v>331004</v>
          </cell>
          <cell r="E754" t="str">
            <v>حسابها واسناد پرداختني تجاري</v>
          </cell>
          <cell r="F754" t="str">
            <v>معلق خريد</v>
          </cell>
          <cell r="G754" t="str">
            <v>101594</v>
          </cell>
          <cell r="H754" t="str">
            <v>شركت تك كاران</v>
          </cell>
          <cell r="P754" t="str">
            <v>120</v>
          </cell>
        </row>
        <row r="755">
          <cell r="A755">
            <v>1219</v>
          </cell>
          <cell r="B755" t="str">
            <v>331004101238</v>
          </cell>
          <cell r="C755" t="str">
            <v>331</v>
          </cell>
          <cell r="D755" t="str">
            <v>331004</v>
          </cell>
          <cell r="E755" t="str">
            <v>حسابها واسناد پرداختني تجاري</v>
          </cell>
          <cell r="F755" t="str">
            <v>معلق خريد</v>
          </cell>
          <cell r="G755" t="str">
            <v>101238</v>
          </cell>
          <cell r="H755" t="str">
            <v>شرکت ريخته گري تراکتورسازي ايران(سهامي عام)</v>
          </cell>
          <cell r="P755" t="str">
            <v>121</v>
          </cell>
        </row>
        <row r="756">
          <cell r="A756">
            <v>1233</v>
          </cell>
          <cell r="B756" t="str">
            <v>331004101262</v>
          </cell>
          <cell r="C756" t="str">
            <v>331</v>
          </cell>
          <cell r="D756" t="str">
            <v>331004</v>
          </cell>
          <cell r="E756" t="str">
            <v>حسابها واسناد پرداختني تجاري</v>
          </cell>
          <cell r="F756" t="str">
            <v>معلق خريد</v>
          </cell>
          <cell r="G756" t="str">
            <v>101262</v>
          </cell>
          <cell r="H756" t="str">
            <v>شركت صنايع لاستيك توس</v>
          </cell>
          <cell r="P756" t="str">
            <v>123</v>
          </cell>
        </row>
        <row r="757">
          <cell r="A757">
            <v>1224</v>
          </cell>
          <cell r="B757" t="str">
            <v>331004101532</v>
          </cell>
          <cell r="C757" t="str">
            <v>331</v>
          </cell>
          <cell r="D757" t="str">
            <v>331004</v>
          </cell>
          <cell r="E757" t="str">
            <v>حسابها واسناد پرداختني تجاري</v>
          </cell>
          <cell r="F757" t="str">
            <v>معلق خريد</v>
          </cell>
          <cell r="G757" t="str">
            <v>101532</v>
          </cell>
          <cell r="H757" t="str">
            <v>قطعه سازي مروستي</v>
          </cell>
          <cell r="P757" t="str">
            <v>122</v>
          </cell>
        </row>
        <row r="758">
          <cell r="A758">
            <v>1230</v>
          </cell>
          <cell r="B758" t="str">
            <v>331004101751</v>
          </cell>
          <cell r="C758" t="str">
            <v>331</v>
          </cell>
          <cell r="D758" t="str">
            <v>331004</v>
          </cell>
          <cell r="E758" t="str">
            <v>حسابها واسناد پرداختني تجاري</v>
          </cell>
          <cell r="F758" t="str">
            <v>معلق خريد</v>
          </cell>
          <cell r="G758" t="str">
            <v>101751</v>
          </cell>
          <cell r="H758" t="str">
            <v>قطعه سازي محمودي</v>
          </cell>
          <cell r="P758" t="str">
            <v>123</v>
          </cell>
        </row>
        <row r="759">
          <cell r="A759">
            <v>1232</v>
          </cell>
          <cell r="B759" t="str">
            <v>331004101664</v>
          </cell>
          <cell r="C759" t="str">
            <v>331</v>
          </cell>
          <cell r="D759" t="str">
            <v>331004</v>
          </cell>
          <cell r="E759" t="str">
            <v>حسابها واسناد پرداختني تجاري</v>
          </cell>
          <cell r="F759" t="str">
            <v>معلق خريد</v>
          </cell>
          <cell r="G759" t="str">
            <v>101664</v>
          </cell>
          <cell r="H759" t="str">
            <v>گروه صنعتي سانترال</v>
          </cell>
          <cell r="P759" t="str">
            <v>123</v>
          </cell>
        </row>
        <row r="760">
          <cell r="A760">
            <v>1223</v>
          </cell>
          <cell r="B760" t="str">
            <v>331004101277</v>
          </cell>
          <cell r="C760" t="str">
            <v>331</v>
          </cell>
          <cell r="D760" t="str">
            <v>331004</v>
          </cell>
          <cell r="E760" t="str">
            <v>حسابها واسناد پرداختني تجاري</v>
          </cell>
          <cell r="F760" t="str">
            <v>معلق خريد</v>
          </cell>
          <cell r="G760" t="str">
            <v>101277</v>
          </cell>
          <cell r="H760" t="str">
            <v>فنر سازي پارس صنعت</v>
          </cell>
          <cell r="P760" t="str">
            <v>122</v>
          </cell>
        </row>
        <row r="761">
          <cell r="A761">
            <v>1218</v>
          </cell>
          <cell r="B761" t="str">
            <v>331004101298</v>
          </cell>
          <cell r="C761" t="str">
            <v>331</v>
          </cell>
          <cell r="D761" t="str">
            <v>331004</v>
          </cell>
          <cell r="E761" t="str">
            <v>حسابها واسناد پرداختني تجاري</v>
          </cell>
          <cell r="F761" t="str">
            <v>معلق خريد</v>
          </cell>
          <cell r="G761" t="str">
            <v>101298</v>
          </cell>
          <cell r="H761" t="str">
            <v>صابريدک</v>
          </cell>
          <cell r="P761" t="str">
            <v>121</v>
          </cell>
        </row>
        <row r="762">
          <cell r="A762">
            <v>1200</v>
          </cell>
          <cell r="B762" t="str">
            <v>331004101610</v>
          </cell>
          <cell r="C762" t="str">
            <v>331</v>
          </cell>
          <cell r="D762" t="str">
            <v>331004</v>
          </cell>
          <cell r="E762" t="str">
            <v>حسابها واسناد پرداختني تجاري</v>
          </cell>
          <cell r="F762" t="str">
            <v>معلق خريد</v>
          </cell>
          <cell r="G762" t="str">
            <v>101610</v>
          </cell>
          <cell r="H762" t="str">
            <v>قطعه سازي محمد</v>
          </cell>
          <cell r="P762" t="str">
            <v>120</v>
          </cell>
        </row>
        <row r="763">
          <cell r="A763">
            <v>1200</v>
          </cell>
          <cell r="B763" t="str">
            <v>331004101218</v>
          </cell>
          <cell r="C763" t="str">
            <v>331</v>
          </cell>
          <cell r="D763" t="str">
            <v>331004</v>
          </cell>
          <cell r="E763" t="str">
            <v>حسابها واسناد پرداختني تجاري</v>
          </cell>
          <cell r="F763" t="str">
            <v>معلق خريد</v>
          </cell>
          <cell r="G763" t="str">
            <v>101218</v>
          </cell>
          <cell r="H763" t="str">
            <v>شرکت ريخته گري ماشين سازي تبريز</v>
          </cell>
          <cell r="P763" t="str">
            <v>120</v>
          </cell>
        </row>
        <row r="764">
          <cell r="A764">
            <v>1200</v>
          </cell>
          <cell r="B764" t="str">
            <v>331004101944</v>
          </cell>
          <cell r="C764" t="str">
            <v>331</v>
          </cell>
          <cell r="D764" t="str">
            <v>331004</v>
          </cell>
          <cell r="E764" t="str">
            <v>حسابها واسناد پرداختني تجاري</v>
          </cell>
          <cell r="F764" t="str">
            <v>معلق خريد</v>
          </cell>
          <cell r="G764" t="str">
            <v>101944</v>
          </cell>
          <cell r="H764" t="str">
            <v>شرکت آسان حديد اروميه</v>
          </cell>
          <cell r="P764" t="str">
            <v>120</v>
          </cell>
        </row>
        <row r="765">
          <cell r="A765">
            <v>1200</v>
          </cell>
          <cell r="B765" t="str">
            <v>331004101301</v>
          </cell>
          <cell r="C765" t="str">
            <v>331</v>
          </cell>
          <cell r="D765" t="str">
            <v>331004</v>
          </cell>
          <cell r="E765" t="str">
            <v>حسابها واسناد پرداختني تجاري</v>
          </cell>
          <cell r="F765" t="str">
            <v>معلق خريد</v>
          </cell>
          <cell r="G765" t="str">
            <v>101301</v>
          </cell>
          <cell r="H765" t="str">
            <v>كارتن سحر تبريز</v>
          </cell>
          <cell r="P765" t="str">
            <v>120</v>
          </cell>
        </row>
        <row r="766">
          <cell r="A766">
            <v>1200</v>
          </cell>
          <cell r="B766" t="str">
            <v>331004101699</v>
          </cell>
          <cell r="C766" t="str">
            <v>331</v>
          </cell>
          <cell r="D766" t="str">
            <v>331004</v>
          </cell>
          <cell r="E766" t="str">
            <v>حسابها واسناد پرداختني تجاري</v>
          </cell>
          <cell r="F766" t="str">
            <v>معلق خريد</v>
          </cell>
          <cell r="G766" t="str">
            <v>101699</v>
          </cell>
          <cell r="H766" t="str">
            <v>متفرقه</v>
          </cell>
          <cell r="P766" t="str">
            <v>120</v>
          </cell>
        </row>
        <row r="767">
          <cell r="A767">
            <v>1200</v>
          </cell>
          <cell r="B767" t="str">
            <v>331004101515</v>
          </cell>
          <cell r="C767" t="str">
            <v>331</v>
          </cell>
          <cell r="D767" t="str">
            <v>331004</v>
          </cell>
          <cell r="E767" t="str">
            <v>حسابها واسناد پرداختني تجاري</v>
          </cell>
          <cell r="F767" t="str">
            <v>معلق خريد</v>
          </cell>
          <cell r="G767" t="str">
            <v>101515</v>
          </cell>
          <cell r="H767" t="str">
            <v>شرکت پارس صنعت تبريز</v>
          </cell>
          <cell r="P767" t="str">
            <v>120</v>
          </cell>
        </row>
        <row r="768">
          <cell r="A768">
            <v>1200</v>
          </cell>
          <cell r="B768" t="str">
            <v>331004101288</v>
          </cell>
          <cell r="C768" t="str">
            <v>331</v>
          </cell>
          <cell r="D768" t="str">
            <v>331004</v>
          </cell>
          <cell r="E768" t="str">
            <v>حسابها واسناد پرداختني تجاري</v>
          </cell>
          <cell r="F768" t="str">
            <v>معلق خريد</v>
          </cell>
          <cell r="G768" t="str">
            <v>101288</v>
          </cell>
          <cell r="H768" t="str">
            <v>توفيق صنعت</v>
          </cell>
          <cell r="P768" t="str">
            <v>120</v>
          </cell>
        </row>
        <row r="769">
          <cell r="A769">
            <v>1200</v>
          </cell>
          <cell r="B769" t="str">
            <v>331004101680</v>
          </cell>
          <cell r="C769" t="str">
            <v>331</v>
          </cell>
          <cell r="D769" t="str">
            <v>331004</v>
          </cell>
          <cell r="E769" t="str">
            <v>حسابها واسناد پرداختني تجاري</v>
          </cell>
          <cell r="F769" t="str">
            <v>معلق خريد</v>
          </cell>
          <cell r="G769" t="str">
            <v>101680</v>
          </cell>
          <cell r="H769" t="str">
            <v>شركت ريخته گري دانا روش انديشه</v>
          </cell>
          <cell r="P769" t="str">
            <v>120</v>
          </cell>
        </row>
        <row r="770">
          <cell r="A770">
            <v>1200</v>
          </cell>
          <cell r="B770" t="str">
            <v>331004101793</v>
          </cell>
          <cell r="C770" t="str">
            <v>331</v>
          </cell>
          <cell r="D770" t="str">
            <v>331004</v>
          </cell>
          <cell r="E770" t="str">
            <v>حسابها واسناد پرداختني تجاري</v>
          </cell>
          <cell r="F770" t="str">
            <v>معلق خريد</v>
          </cell>
          <cell r="G770" t="str">
            <v>101793</v>
          </cell>
          <cell r="H770" t="str">
            <v>شركت كار سازان</v>
          </cell>
          <cell r="P770" t="str">
            <v>120</v>
          </cell>
        </row>
        <row r="771">
          <cell r="A771">
            <v>1200</v>
          </cell>
          <cell r="B771" t="str">
            <v>331004101451</v>
          </cell>
          <cell r="C771" t="str">
            <v>331</v>
          </cell>
          <cell r="D771" t="str">
            <v>331004</v>
          </cell>
          <cell r="E771" t="str">
            <v>حسابها واسناد پرداختني تجاري</v>
          </cell>
          <cell r="F771" t="str">
            <v>معلق خريد</v>
          </cell>
          <cell r="G771" t="str">
            <v>101451</v>
          </cell>
          <cell r="H771" t="str">
            <v>گروه صنعتي كاوه</v>
          </cell>
          <cell r="P771" t="str">
            <v>120</v>
          </cell>
        </row>
        <row r="772">
          <cell r="A772">
            <v>1200</v>
          </cell>
          <cell r="B772" t="str">
            <v>331004101935</v>
          </cell>
          <cell r="C772" t="str">
            <v>331</v>
          </cell>
          <cell r="D772" t="str">
            <v>331004</v>
          </cell>
          <cell r="E772" t="str">
            <v>حسابها واسناد پرداختني تجاري</v>
          </cell>
          <cell r="F772" t="str">
            <v>معلق خريد</v>
          </cell>
          <cell r="G772" t="str">
            <v>101935</v>
          </cell>
          <cell r="H772" t="str">
            <v>شركت ريخته گري توحيد خراسان</v>
          </cell>
          <cell r="P772" t="str">
            <v>120</v>
          </cell>
        </row>
        <row r="773">
          <cell r="A773">
            <v>1305</v>
          </cell>
          <cell r="B773" t="str">
            <v>332001101790</v>
          </cell>
          <cell r="C773" t="str">
            <v>332</v>
          </cell>
          <cell r="D773" t="str">
            <v>332001</v>
          </cell>
          <cell r="E773" t="str">
            <v>ساير حسابها و اسناد پرداختني</v>
          </cell>
          <cell r="F773" t="str">
            <v>مالياتهاي تكليفي</v>
          </cell>
          <cell r="G773" t="str">
            <v>101790</v>
          </cell>
          <cell r="H773" t="str">
            <v>دارائي شعبه تبريز(ماليات حقوق)</v>
          </cell>
          <cell r="P773" t="str">
            <v>130</v>
          </cell>
        </row>
        <row r="774">
          <cell r="A774">
            <v>1305</v>
          </cell>
          <cell r="B774" t="str">
            <v>332001101812</v>
          </cell>
          <cell r="C774" t="str">
            <v>332</v>
          </cell>
          <cell r="D774" t="str">
            <v>332001</v>
          </cell>
          <cell r="E774" t="str">
            <v>ساير حسابها و اسناد پرداختني</v>
          </cell>
          <cell r="F774" t="str">
            <v>مالياتهاي تكليفي</v>
          </cell>
          <cell r="G774" t="str">
            <v>101812</v>
          </cell>
          <cell r="H774" t="str">
            <v>اداره دارائي(اشخاص ثالث)</v>
          </cell>
          <cell r="P774" t="str">
            <v>130</v>
          </cell>
        </row>
        <row r="775">
          <cell r="A775">
            <v>1303</v>
          </cell>
          <cell r="B775" t="str">
            <v>332002101792</v>
          </cell>
          <cell r="C775" t="str">
            <v>332</v>
          </cell>
          <cell r="D775" t="str">
            <v>332002</v>
          </cell>
          <cell r="E775" t="str">
            <v>ساير حسابها و اسناد پرداختني</v>
          </cell>
          <cell r="F775" t="str">
            <v>حق بيمه هاي پرداختني</v>
          </cell>
          <cell r="G775" t="str">
            <v>101792</v>
          </cell>
          <cell r="H775" t="str">
            <v>سازمان تامين اجتماعي شعبه يك تبريز</v>
          </cell>
          <cell r="P775" t="str">
            <v>130</v>
          </cell>
        </row>
        <row r="776">
          <cell r="A776">
            <v>1303</v>
          </cell>
          <cell r="B776" t="str">
            <v>332002101468</v>
          </cell>
          <cell r="C776" t="str">
            <v>332</v>
          </cell>
          <cell r="D776" t="str">
            <v>332002</v>
          </cell>
          <cell r="E776" t="str">
            <v>ساير حسابها و اسناد پرداختني</v>
          </cell>
          <cell r="F776" t="str">
            <v>حق بيمه هاي پرداختني</v>
          </cell>
          <cell r="G776" t="str">
            <v>101468</v>
          </cell>
          <cell r="H776" t="str">
            <v>شرکت خدمات بيمه اي رايان سايپا(بيمه درماني و تکميلي)</v>
          </cell>
          <cell r="P776" t="str">
            <v>130</v>
          </cell>
        </row>
        <row r="777">
          <cell r="A777">
            <v>1303</v>
          </cell>
          <cell r="B777" t="str">
            <v>332002101360</v>
          </cell>
          <cell r="C777" t="str">
            <v>332</v>
          </cell>
          <cell r="D777" t="str">
            <v>332002</v>
          </cell>
          <cell r="E777" t="str">
            <v>ساير حسابها و اسناد پرداختني</v>
          </cell>
          <cell r="F777" t="str">
            <v>حق بيمه هاي پرداختني</v>
          </cell>
          <cell r="G777" t="str">
            <v>101360</v>
          </cell>
          <cell r="H777" t="str">
            <v>سازمان تامين اجتماعي 25</v>
          </cell>
          <cell r="P777" t="str">
            <v>130</v>
          </cell>
        </row>
        <row r="778">
          <cell r="A778">
            <v>1303</v>
          </cell>
          <cell r="B778" t="str">
            <v>332002101453</v>
          </cell>
          <cell r="C778" t="str">
            <v>332</v>
          </cell>
          <cell r="D778" t="str">
            <v>332002</v>
          </cell>
          <cell r="E778" t="str">
            <v>ساير حسابها و اسناد پرداختني</v>
          </cell>
          <cell r="F778" t="str">
            <v>حق بيمه هاي پرداختني</v>
          </cell>
          <cell r="G778" t="str">
            <v>101453</v>
          </cell>
          <cell r="H778" t="str">
            <v>شرکت بيمه رايان سايپا(حريق)</v>
          </cell>
          <cell r="P778" t="str">
            <v>130</v>
          </cell>
        </row>
        <row r="779">
          <cell r="A779">
            <v>1303</v>
          </cell>
          <cell r="B779" t="str">
            <v>332002101501</v>
          </cell>
          <cell r="C779" t="str">
            <v>332</v>
          </cell>
          <cell r="D779" t="str">
            <v>332002</v>
          </cell>
          <cell r="E779" t="str">
            <v>ساير حسابها و اسناد پرداختني</v>
          </cell>
          <cell r="F779" t="str">
            <v>حق بيمه هاي پرداختني</v>
          </cell>
          <cell r="G779" t="str">
            <v>101501</v>
          </cell>
          <cell r="H779" t="str">
            <v>شركت خدمات بيمه اي رايان سايپا(بيمه مدني كارفرما)</v>
          </cell>
          <cell r="P779" t="str">
            <v>130</v>
          </cell>
        </row>
        <row r="780">
          <cell r="A780">
            <v>1303</v>
          </cell>
          <cell r="B780" t="str">
            <v>332002101331</v>
          </cell>
          <cell r="C780" t="str">
            <v>332</v>
          </cell>
          <cell r="D780" t="str">
            <v>332002</v>
          </cell>
          <cell r="E780" t="str">
            <v>ساير حسابها و اسناد پرداختني</v>
          </cell>
          <cell r="F780" t="str">
            <v>حق بيمه هاي پرداختني</v>
          </cell>
          <cell r="G780" t="str">
            <v>101331</v>
          </cell>
          <cell r="H780" t="str">
            <v>شرکت خدماتي سيوان(رحيم ملوکي )</v>
          </cell>
          <cell r="P780" t="str">
            <v>130</v>
          </cell>
        </row>
        <row r="781">
          <cell r="A781">
            <v>1303</v>
          </cell>
          <cell r="B781" t="str">
            <v>332002101467</v>
          </cell>
          <cell r="C781" t="str">
            <v>332</v>
          </cell>
          <cell r="D781" t="str">
            <v>332002</v>
          </cell>
          <cell r="E781" t="str">
            <v>ساير حسابها و اسناد پرداختني</v>
          </cell>
          <cell r="F781" t="str">
            <v>حق بيمه هاي پرداختني</v>
          </cell>
          <cell r="G781" t="str">
            <v>101467</v>
          </cell>
          <cell r="H781" t="str">
            <v>شرکت خدمات بيمه اي رايان سايپا(بيمه عمروحوادث)</v>
          </cell>
          <cell r="P781" t="str">
            <v>130</v>
          </cell>
        </row>
        <row r="782">
          <cell r="A782">
            <v>1303</v>
          </cell>
          <cell r="B782" t="str">
            <v>332002101791</v>
          </cell>
          <cell r="C782" t="str">
            <v>332</v>
          </cell>
          <cell r="D782" t="str">
            <v>332002</v>
          </cell>
          <cell r="E782" t="str">
            <v>ساير حسابها و اسناد پرداختني</v>
          </cell>
          <cell r="F782" t="str">
            <v>حق بيمه هاي پرداختني</v>
          </cell>
          <cell r="G782" t="str">
            <v>101791</v>
          </cell>
          <cell r="H782" t="str">
            <v>صندوق حمايت و بازنشستگي آينده ساز</v>
          </cell>
          <cell r="P782" t="str">
            <v>130</v>
          </cell>
        </row>
        <row r="783">
          <cell r="A783">
            <v>1303</v>
          </cell>
          <cell r="B783" t="str">
            <v>332002101828</v>
          </cell>
          <cell r="C783" t="str">
            <v>332</v>
          </cell>
          <cell r="D783" t="str">
            <v>332002</v>
          </cell>
          <cell r="E783" t="str">
            <v>ساير حسابها و اسناد پرداختني</v>
          </cell>
          <cell r="F783" t="str">
            <v>حق بيمه هاي پرداختني</v>
          </cell>
          <cell r="G783" t="str">
            <v>101828</v>
          </cell>
          <cell r="H783" t="str">
            <v>شركت بيمه رايان سايپا (طرح مخصوص ليفتراك)</v>
          </cell>
          <cell r="P783" t="str">
            <v>130</v>
          </cell>
        </row>
        <row r="784">
          <cell r="A784">
            <v>1304</v>
          </cell>
          <cell r="B784" t="str">
            <v>332004103002</v>
          </cell>
          <cell r="C784" t="str">
            <v>332</v>
          </cell>
          <cell r="D784" t="str">
            <v>332004</v>
          </cell>
          <cell r="E784" t="str">
            <v>ساير حسابها و اسناد پرداختني</v>
          </cell>
          <cell r="F784" t="str">
            <v>حقوق پرداختني و مزاياي پرداختني</v>
          </cell>
          <cell r="G784" t="str">
            <v>103002</v>
          </cell>
          <cell r="H784" t="str">
            <v>ساير پرداختها</v>
          </cell>
          <cell r="P784" t="str">
            <v>130</v>
          </cell>
        </row>
        <row r="785">
          <cell r="A785">
            <v>1304</v>
          </cell>
          <cell r="B785" t="str">
            <v>332004110400</v>
          </cell>
          <cell r="C785" t="str">
            <v>332</v>
          </cell>
          <cell r="D785" t="str">
            <v>332004</v>
          </cell>
          <cell r="E785" t="str">
            <v>ساير حسابها و اسناد پرداختني</v>
          </cell>
          <cell r="F785" t="str">
            <v>حقوق پرداختني و مزاياي پرداختني</v>
          </cell>
          <cell r="G785" t="str">
            <v>110400</v>
          </cell>
          <cell r="H785" t="str">
            <v>ذخيره بهره وري امورمالي</v>
          </cell>
          <cell r="P785" t="str">
            <v>130</v>
          </cell>
        </row>
        <row r="786">
          <cell r="A786">
            <v>1304</v>
          </cell>
          <cell r="B786" t="str">
            <v>332004110301</v>
          </cell>
          <cell r="C786" t="str">
            <v>332</v>
          </cell>
          <cell r="D786" t="str">
            <v>332004</v>
          </cell>
          <cell r="E786" t="str">
            <v>ساير حسابها و اسناد پرداختني</v>
          </cell>
          <cell r="F786" t="str">
            <v>حقوق پرداختني و مزاياي پرداختني</v>
          </cell>
          <cell r="G786" t="str">
            <v>110301</v>
          </cell>
          <cell r="H786" t="str">
            <v>ذخيره بهره وري  حراست</v>
          </cell>
          <cell r="P786" t="str">
            <v>130</v>
          </cell>
        </row>
        <row r="787">
          <cell r="A787">
            <v>1304</v>
          </cell>
          <cell r="B787" t="str">
            <v>332004110103</v>
          </cell>
          <cell r="C787" t="str">
            <v>332</v>
          </cell>
          <cell r="D787" t="str">
            <v>332004</v>
          </cell>
          <cell r="E787" t="str">
            <v>ساير حسابها و اسناد پرداختني</v>
          </cell>
          <cell r="F787" t="str">
            <v>حقوق پرداختني و مزاياي پرداختني</v>
          </cell>
          <cell r="G787" t="str">
            <v>110103</v>
          </cell>
          <cell r="H787" t="str">
            <v>ذخيره بهره وري ساخت و توليد</v>
          </cell>
          <cell r="P787" t="str">
            <v>130</v>
          </cell>
        </row>
        <row r="788">
          <cell r="A788">
            <v>1304</v>
          </cell>
          <cell r="B788" t="str">
            <v>332004110101</v>
          </cell>
          <cell r="C788" t="str">
            <v>332</v>
          </cell>
          <cell r="D788" t="str">
            <v>332004</v>
          </cell>
          <cell r="E788" t="str">
            <v>ساير حسابها و اسناد پرداختني</v>
          </cell>
          <cell r="F788" t="str">
            <v>حقوق پرداختني و مزاياي پرداختني</v>
          </cell>
          <cell r="G788" t="str">
            <v>110101</v>
          </cell>
          <cell r="H788" t="str">
            <v>ذخيره بهره وري تحقيقات مهندسي</v>
          </cell>
          <cell r="P788" t="str">
            <v>130</v>
          </cell>
        </row>
        <row r="789">
          <cell r="A789">
            <v>1304</v>
          </cell>
          <cell r="B789" t="str">
            <v>332004110302</v>
          </cell>
          <cell r="C789" t="str">
            <v>332</v>
          </cell>
          <cell r="D789" t="str">
            <v>332004</v>
          </cell>
          <cell r="E789" t="str">
            <v>ساير حسابها و اسناد پرداختني</v>
          </cell>
          <cell r="F789" t="str">
            <v>حقوق پرداختني و مزاياي پرداختني</v>
          </cell>
          <cell r="G789" t="str">
            <v>110302</v>
          </cell>
          <cell r="H789" t="str">
            <v>ذخيره بهره وري خدمات فني</v>
          </cell>
          <cell r="P789" t="str">
            <v>130</v>
          </cell>
        </row>
        <row r="790">
          <cell r="A790">
            <v>1304</v>
          </cell>
          <cell r="B790" t="str">
            <v>332004300113</v>
          </cell>
          <cell r="C790" t="str">
            <v>332</v>
          </cell>
          <cell r="D790" t="str">
            <v>332004</v>
          </cell>
          <cell r="E790" t="str">
            <v>ساير حسابها و اسناد پرداختني</v>
          </cell>
          <cell r="F790" t="str">
            <v>حقوق پرداختني و مزاياي پرداختني</v>
          </cell>
          <cell r="G790" t="str">
            <v>300113</v>
          </cell>
          <cell r="H790" t="str">
            <v>باغباني خضرلو منوچهر</v>
          </cell>
          <cell r="P790" t="str">
            <v>130</v>
          </cell>
        </row>
        <row r="791">
          <cell r="A791">
            <v>1304</v>
          </cell>
          <cell r="B791" t="str">
            <v>332004110104</v>
          </cell>
          <cell r="C791" t="str">
            <v>332</v>
          </cell>
          <cell r="D791" t="str">
            <v>332004</v>
          </cell>
          <cell r="E791" t="str">
            <v>ساير حسابها و اسناد پرداختني</v>
          </cell>
          <cell r="F791" t="str">
            <v>حقوق پرداختني و مزاياي پرداختني</v>
          </cell>
          <cell r="G791" t="str">
            <v>110104</v>
          </cell>
          <cell r="H791" t="str">
            <v>ذخيره بهره وري كنترل كيفي</v>
          </cell>
          <cell r="P791" t="str">
            <v>130</v>
          </cell>
        </row>
        <row r="792">
          <cell r="A792">
            <v>1304</v>
          </cell>
          <cell r="B792" t="str">
            <v>332004110403</v>
          </cell>
          <cell r="C792" t="str">
            <v>332</v>
          </cell>
          <cell r="D792" t="str">
            <v>332004</v>
          </cell>
          <cell r="E792" t="str">
            <v>ساير حسابها و اسناد پرداختني</v>
          </cell>
          <cell r="F792" t="str">
            <v>حقوق پرداختني و مزاياي پرداختني</v>
          </cell>
          <cell r="G792" t="str">
            <v>110403</v>
          </cell>
          <cell r="H792" t="str">
            <v>ذخيره بهره وري امور اداري</v>
          </cell>
          <cell r="P792" t="str">
            <v>130</v>
          </cell>
        </row>
        <row r="793">
          <cell r="A793">
            <v>1304</v>
          </cell>
          <cell r="B793" t="str">
            <v>332004300319</v>
          </cell>
          <cell r="C793" t="str">
            <v>332</v>
          </cell>
          <cell r="D793" t="str">
            <v>332004</v>
          </cell>
          <cell r="E793" t="str">
            <v>ساير حسابها و اسناد پرداختني</v>
          </cell>
          <cell r="F793" t="str">
            <v>حقوق پرداختني و مزاياي پرداختني</v>
          </cell>
          <cell r="G793" t="str">
            <v>300319</v>
          </cell>
          <cell r="H793" t="str">
            <v>پيماني امير</v>
          </cell>
          <cell r="P793" t="str">
            <v>130</v>
          </cell>
        </row>
        <row r="794">
          <cell r="A794">
            <v>1304</v>
          </cell>
          <cell r="B794" t="str">
            <v>332004110304</v>
          </cell>
          <cell r="C794" t="str">
            <v>332</v>
          </cell>
          <cell r="D794" t="str">
            <v>332004</v>
          </cell>
          <cell r="E794" t="str">
            <v>ساير حسابها و اسناد پرداختني</v>
          </cell>
          <cell r="F794" t="str">
            <v>حقوق پرداختني و مزاياي پرداختني</v>
          </cell>
          <cell r="G794" t="str">
            <v>110304</v>
          </cell>
          <cell r="H794" t="str">
            <v>ذخيره بهره وري بازرگاني</v>
          </cell>
          <cell r="P794" t="str">
            <v>130</v>
          </cell>
        </row>
        <row r="795">
          <cell r="A795">
            <v>1304</v>
          </cell>
          <cell r="B795" t="str">
            <v>332004300001</v>
          </cell>
          <cell r="C795" t="str">
            <v>332</v>
          </cell>
          <cell r="D795" t="str">
            <v>332004</v>
          </cell>
          <cell r="E795" t="str">
            <v>ساير حسابها و اسناد پرداختني</v>
          </cell>
          <cell r="F795" t="str">
            <v>حقوق پرداختني و مزاياي پرداختني</v>
          </cell>
          <cell r="G795" t="str">
            <v>300001</v>
          </cell>
          <cell r="H795" t="str">
            <v>فتاحي رسول</v>
          </cell>
          <cell r="P795" t="str">
            <v>130</v>
          </cell>
        </row>
        <row r="796">
          <cell r="A796">
            <v>1304</v>
          </cell>
          <cell r="B796" t="str">
            <v>332004300082</v>
          </cell>
          <cell r="C796" t="str">
            <v>332</v>
          </cell>
          <cell r="D796" t="str">
            <v>332004</v>
          </cell>
          <cell r="E796" t="str">
            <v>ساير حسابها و اسناد پرداختني</v>
          </cell>
          <cell r="F796" t="str">
            <v>حقوق پرداختني و مزاياي پرداختني</v>
          </cell>
          <cell r="G796" t="str">
            <v>300082</v>
          </cell>
          <cell r="H796" t="str">
            <v>روحي خطيبي محمدرضا</v>
          </cell>
          <cell r="P796" t="str">
            <v>130</v>
          </cell>
        </row>
        <row r="797">
          <cell r="A797">
            <v>1304</v>
          </cell>
          <cell r="B797" t="str">
            <v>332004300157</v>
          </cell>
          <cell r="C797" t="str">
            <v>332</v>
          </cell>
          <cell r="D797" t="str">
            <v>332004</v>
          </cell>
          <cell r="E797" t="str">
            <v>ساير حسابها و اسناد پرداختني</v>
          </cell>
          <cell r="F797" t="str">
            <v>حقوق پرداختني و مزاياي پرداختني</v>
          </cell>
          <cell r="G797" t="str">
            <v>300157</v>
          </cell>
          <cell r="H797" t="str">
            <v>معصومي خدايار</v>
          </cell>
          <cell r="P797" t="str">
            <v>130</v>
          </cell>
        </row>
        <row r="798">
          <cell r="A798">
            <v>1304</v>
          </cell>
          <cell r="B798" t="str">
            <v>332004300094</v>
          </cell>
          <cell r="C798" t="str">
            <v>332</v>
          </cell>
          <cell r="D798" t="str">
            <v>332004</v>
          </cell>
          <cell r="E798" t="str">
            <v>ساير حسابها و اسناد پرداختني</v>
          </cell>
          <cell r="F798" t="str">
            <v>حقوق پرداختني و مزاياي پرداختني</v>
          </cell>
          <cell r="G798" t="str">
            <v>300094</v>
          </cell>
          <cell r="H798" t="str">
            <v>محمود شريعتي مهرداد</v>
          </cell>
          <cell r="P798" t="str">
            <v>130</v>
          </cell>
        </row>
        <row r="799">
          <cell r="A799">
            <v>1304</v>
          </cell>
          <cell r="B799" t="str">
            <v>332004110303</v>
          </cell>
          <cell r="C799" t="str">
            <v>332</v>
          </cell>
          <cell r="D799" t="str">
            <v>332004</v>
          </cell>
          <cell r="E799" t="str">
            <v>ساير حسابها و اسناد پرداختني</v>
          </cell>
          <cell r="F799" t="str">
            <v>حقوق پرداختني و مزاياي پرداختني</v>
          </cell>
          <cell r="G799" t="str">
            <v>110303</v>
          </cell>
          <cell r="H799" t="str">
            <v>ذخيره بهره وري برنامه ريزي</v>
          </cell>
          <cell r="P799" t="str">
            <v>130</v>
          </cell>
        </row>
        <row r="800">
          <cell r="A800">
            <v>1304</v>
          </cell>
          <cell r="B800" t="str">
            <v>332004300142</v>
          </cell>
          <cell r="C800" t="str">
            <v>332</v>
          </cell>
          <cell r="D800" t="str">
            <v>332004</v>
          </cell>
          <cell r="E800" t="str">
            <v>ساير حسابها و اسناد پرداختني</v>
          </cell>
          <cell r="F800" t="str">
            <v>حقوق پرداختني و مزاياي پرداختني</v>
          </cell>
          <cell r="G800" t="str">
            <v>300142</v>
          </cell>
          <cell r="H800" t="str">
            <v>فروتني قهرماني احمد</v>
          </cell>
          <cell r="P800" t="str">
            <v>130</v>
          </cell>
        </row>
        <row r="801">
          <cell r="A801">
            <v>1304</v>
          </cell>
          <cell r="B801" t="str">
            <v>332004300223</v>
          </cell>
          <cell r="C801" t="str">
            <v>332</v>
          </cell>
          <cell r="D801" t="str">
            <v>332004</v>
          </cell>
          <cell r="E801" t="str">
            <v>ساير حسابها و اسناد پرداختني</v>
          </cell>
          <cell r="F801" t="str">
            <v>حقوق پرداختني و مزاياي پرداختني</v>
          </cell>
          <cell r="G801" t="str">
            <v>300223</v>
          </cell>
          <cell r="H801" t="str">
            <v>حسيني ميرصمد</v>
          </cell>
          <cell r="P801" t="str">
            <v>130</v>
          </cell>
        </row>
        <row r="802">
          <cell r="A802">
            <v>1304</v>
          </cell>
          <cell r="B802" t="str">
            <v>332004300107</v>
          </cell>
          <cell r="C802" t="str">
            <v>332</v>
          </cell>
          <cell r="D802" t="str">
            <v>332004</v>
          </cell>
          <cell r="E802" t="str">
            <v>ساير حسابها و اسناد پرداختني</v>
          </cell>
          <cell r="F802" t="str">
            <v>حقوق پرداختني و مزاياي پرداختني</v>
          </cell>
          <cell r="G802" t="str">
            <v>300107</v>
          </cell>
          <cell r="H802" t="str">
            <v>روحي مهر سياوش</v>
          </cell>
          <cell r="P802" t="str">
            <v>130</v>
          </cell>
        </row>
        <row r="803">
          <cell r="A803">
            <v>1300</v>
          </cell>
          <cell r="B803" t="str">
            <v>332006101888</v>
          </cell>
          <cell r="C803" t="str">
            <v>332</v>
          </cell>
          <cell r="D803" t="str">
            <v>332006</v>
          </cell>
          <cell r="E803" t="str">
            <v>ساير حسابها و اسناد پرداختني</v>
          </cell>
          <cell r="F803" t="str">
            <v>ساير بستانكاران</v>
          </cell>
          <cell r="G803" t="str">
            <v>101888</v>
          </cell>
          <cell r="H803" t="str">
            <v>فرشاد سيفي</v>
          </cell>
          <cell r="P803" t="str">
            <v>130</v>
          </cell>
        </row>
        <row r="804">
          <cell r="A804">
            <v>1300</v>
          </cell>
          <cell r="B804" t="str">
            <v>332006101324</v>
          </cell>
          <cell r="C804" t="str">
            <v>332</v>
          </cell>
          <cell r="D804" t="str">
            <v>332006</v>
          </cell>
          <cell r="E804" t="str">
            <v>ساير حسابها و اسناد پرداختني</v>
          </cell>
          <cell r="F804" t="str">
            <v>ساير بستانكاران</v>
          </cell>
          <cell r="G804" t="str">
            <v>101324</v>
          </cell>
          <cell r="H804" t="str">
            <v>صندوق قرض الحسنه شركت طراحي مهندسي سايپا</v>
          </cell>
          <cell r="P804" t="str">
            <v>130</v>
          </cell>
        </row>
        <row r="805">
          <cell r="A805">
            <v>5300</v>
          </cell>
          <cell r="B805" t="str">
            <v>332006101001</v>
          </cell>
          <cell r="C805" t="str">
            <v>332</v>
          </cell>
          <cell r="D805" t="str">
            <v>332006</v>
          </cell>
          <cell r="E805" t="str">
            <v>ساير حسابها و اسناد پرداختني</v>
          </cell>
          <cell r="F805" t="str">
            <v>ساير بستانكاران</v>
          </cell>
          <cell r="G805" t="str">
            <v>101001</v>
          </cell>
          <cell r="H805" t="str">
            <v>شرکت مگا موتورفروش قطعات خودرو</v>
          </cell>
          <cell r="P805" t="str">
            <v>530</v>
          </cell>
        </row>
        <row r="806">
          <cell r="A806">
            <v>5301</v>
          </cell>
          <cell r="B806" t="str">
            <v>332006101026</v>
          </cell>
          <cell r="C806" t="str">
            <v>332</v>
          </cell>
          <cell r="D806" t="str">
            <v>332006</v>
          </cell>
          <cell r="E806" t="str">
            <v>ساير حسابها و اسناد پرداختني</v>
          </cell>
          <cell r="F806" t="str">
            <v>ساير بستانكاران</v>
          </cell>
          <cell r="G806" t="str">
            <v>101026</v>
          </cell>
          <cell r="H806" t="str">
            <v>شرکت سايپا</v>
          </cell>
          <cell r="P806" t="str">
            <v>530</v>
          </cell>
        </row>
        <row r="807">
          <cell r="A807">
            <v>1306</v>
          </cell>
          <cell r="B807" t="str">
            <v>332006101328</v>
          </cell>
          <cell r="C807" t="str">
            <v>332</v>
          </cell>
          <cell r="D807" t="str">
            <v>332006</v>
          </cell>
          <cell r="E807" t="str">
            <v>ساير حسابها و اسناد پرداختني</v>
          </cell>
          <cell r="F807" t="str">
            <v>ساير بستانكاران</v>
          </cell>
          <cell r="G807" t="str">
            <v>101328</v>
          </cell>
          <cell r="H807" t="str">
            <v>شرکت تعاوني مصرف مركز تحقيقات صنايع سنگين</v>
          </cell>
          <cell r="P807" t="str">
            <v>130</v>
          </cell>
        </row>
        <row r="808">
          <cell r="A808">
            <v>1307</v>
          </cell>
          <cell r="B808" t="str">
            <v>332006101561</v>
          </cell>
          <cell r="C808" t="str">
            <v>332</v>
          </cell>
          <cell r="D808" t="str">
            <v>332006</v>
          </cell>
          <cell r="E808" t="str">
            <v>ساير حسابها و اسناد پرداختني</v>
          </cell>
          <cell r="F808" t="str">
            <v>ساير بستانكاران</v>
          </cell>
          <cell r="G808" t="str">
            <v>101561</v>
          </cell>
          <cell r="H808" t="str">
            <v>گروه سرمايه گذاري كاركنان سايپا</v>
          </cell>
          <cell r="P808" t="str">
            <v>130</v>
          </cell>
        </row>
        <row r="809">
          <cell r="A809">
            <v>1308</v>
          </cell>
          <cell r="B809" t="str">
            <v>332006300045</v>
          </cell>
          <cell r="C809" t="str">
            <v>332</v>
          </cell>
          <cell r="D809" t="str">
            <v>332006</v>
          </cell>
          <cell r="E809" t="str">
            <v>ساير حسابها و اسناد پرداختني</v>
          </cell>
          <cell r="F809" t="str">
            <v>ساير بستانكاران</v>
          </cell>
          <cell r="G809" t="str">
            <v>300045</v>
          </cell>
          <cell r="H809" t="str">
            <v>يظهري سيد رضا</v>
          </cell>
          <cell r="P809" t="str">
            <v>130</v>
          </cell>
        </row>
        <row r="810">
          <cell r="A810">
            <v>1309</v>
          </cell>
          <cell r="B810" t="str">
            <v>332006101217</v>
          </cell>
          <cell r="C810" t="str">
            <v>332</v>
          </cell>
          <cell r="D810" t="str">
            <v>332006</v>
          </cell>
          <cell r="E810" t="str">
            <v>ساير حسابها و اسناد پرداختني</v>
          </cell>
          <cell r="F810" t="str">
            <v>ساير بستانكاران</v>
          </cell>
          <cell r="G810" t="str">
            <v>101217</v>
          </cell>
          <cell r="H810" t="str">
            <v>شرکت ماشين سازي تبريز</v>
          </cell>
          <cell r="P810" t="str">
            <v>130</v>
          </cell>
        </row>
        <row r="811">
          <cell r="A811">
            <v>1310</v>
          </cell>
          <cell r="B811" t="str">
            <v>332006101647</v>
          </cell>
          <cell r="C811" t="str">
            <v>332</v>
          </cell>
          <cell r="D811" t="str">
            <v>332006</v>
          </cell>
          <cell r="E811" t="str">
            <v>ساير حسابها و اسناد پرداختني</v>
          </cell>
          <cell r="F811" t="str">
            <v>ساير بستانكاران</v>
          </cell>
          <cell r="G811" t="str">
            <v>101647</v>
          </cell>
          <cell r="H811" t="str">
            <v>شركت حمل و نقل حماسه سازان</v>
          </cell>
          <cell r="P811" t="str">
            <v>131</v>
          </cell>
        </row>
        <row r="812">
          <cell r="A812">
            <v>1311</v>
          </cell>
          <cell r="B812" t="str">
            <v>332006101663</v>
          </cell>
          <cell r="C812" t="str">
            <v>332</v>
          </cell>
          <cell r="D812" t="str">
            <v>332006</v>
          </cell>
          <cell r="E812" t="str">
            <v>ساير حسابها و اسناد پرداختني</v>
          </cell>
          <cell r="F812" t="str">
            <v>ساير بستانكاران</v>
          </cell>
          <cell r="G812" t="str">
            <v>101663</v>
          </cell>
          <cell r="H812" t="str">
            <v>غذاي شايگان</v>
          </cell>
          <cell r="P812" t="str">
            <v>131</v>
          </cell>
        </row>
        <row r="813">
          <cell r="A813">
            <v>1312</v>
          </cell>
          <cell r="B813" t="str">
            <v>332006300259</v>
          </cell>
          <cell r="C813" t="str">
            <v>332</v>
          </cell>
          <cell r="D813" t="str">
            <v>332006</v>
          </cell>
          <cell r="E813" t="str">
            <v>ساير حسابها و اسناد پرداختني</v>
          </cell>
          <cell r="F813" t="str">
            <v>ساير بستانكاران</v>
          </cell>
          <cell r="G813" t="str">
            <v>300259</v>
          </cell>
          <cell r="H813" t="str">
            <v>ميلي علي</v>
          </cell>
          <cell r="P813" t="str">
            <v>131</v>
          </cell>
        </row>
        <row r="814">
          <cell r="A814">
            <v>1313</v>
          </cell>
          <cell r="B814" t="str">
            <v>332006300042</v>
          </cell>
          <cell r="C814" t="str">
            <v>332</v>
          </cell>
          <cell r="D814" t="str">
            <v>332006</v>
          </cell>
          <cell r="E814" t="str">
            <v>ساير حسابها و اسناد پرداختني</v>
          </cell>
          <cell r="F814" t="str">
            <v>ساير بستانكاران</v>
          </cell>
          <cell r="G814" t="str">
            <v>300042</v>
          </cell>
          <cell r="H814" t="str">
            <v>زينالي بهمن</v>
          </cell>
          <cell r="P814" t="str">
            <v>131</v>
          </cell>
        </row>
        <row r="815">
          <cell r="A815">
            <v>1314</v>
          </cell>
          <cell r="B815" t="str">
            <v>332006101305</v>
          </cell>
          <cell r="C815" t="str">
            <v>332</v>
          </cell>
          <cell r="D815" t="str">
            <v>332006</v>
          </cell>
          <cell r="E815" t="str">
            <v>ساير حسابها و اسناد پرداختني</v>
          </cell>
          <cell r="F815" t="str">
            <v>ساير بستانكاران</v>
          </cell>
          <cell r="G815" t="str">
            <v>101305</v>
          </cell>
          <cell r="H815" t="str">
            <v>آجيل سراي تبريز</v>
          </cell>
          <cell r="P815" t="str">
            <v>131</v>
          </cell>
        </row>
        <row r="816">
          <cell r="A816">
            <v>1315</v>
          </cell>
          <cell r="B816" t="str">
            <v>332006101817</v>
          </cell>
          <cell r="C816" t="str">
            <v>332</v>
          </cell>
          <cell r="D816" t="str">
            <v>332006</v>
          </cell>
          <cell r="E816" t="str">
            <v>ساير حسابها و اسناد پرداختني</v>
          </cell>
          <cell r="F816" t="str">
            <v>ساير بستانكاران</v>
          </cell>
          <cell r="G816" t="str">
            <v>101817</v>
          </cell>
          <cell r="H816" t="str">
            <v>كارتن تبريز باكس</v>
          </cell>
          <cell r="P816" t="str">
            <v>131</v>
          </cell>
        </row>
        <row r="817">
          <cell r="A817">
            <v>1316</v>
          </cell>
          <cell r="B817" t="str">
            <v>332006300065</v>
          </cell>
          <cell r="C817" t="str">
            <v>332</v>
          </cell>
          <cell r="D817" t="str">
            <v>332006</v>
          </cell>
          <cell r="E817" t="str">
            <v>ساير حسابها و اسناد پرداختني</v>
          </cell>
          <cell r="F817" t="str">
            <v>ساير بستانكاران</v>
          </cell>
          <cell r="G817" t="str">
            <v>300065</v>
          </cell>
          <cell r="H817" t="str">
            <v>شيدائي زهرا</v>
          </cell>
          <cell r="P817" t="str">
            <v>131</v>
          </cell>
        </row>
        <row r="818">
          <cell r="A818">
            <v>1317</v>
          </cell>
          <cell r="B818" t="str">
            <v>332006300038</v>
          </cell>
          <cell r="C818" t="str">
            <v>332</v>
          </cell>
          <cell r="D818" t="str">
            <v>332006</v>
          </cell>
          <cell r="E818" t="str">
            <v>ساير حسابها و اسناد پرداختني</v>
          </cell>
          <cell r="F818" t="str">
            <v>ساير بستانكاران</v>
          </cell>
          <cell r="G818" t="str">
            <v>300038</v>
          </cell>
          <cell r="H818" t="str">
            <v>مكرمي جمال</v>
          </cell>
          <cell r="P818" t="str">
            <v>131</v>
          </cell>
        </row>
        <row r="819">
          <cell r="A819">
            <v>1318</v>
          </cell>
          <cell r="B819" t="str">
            <v>332006300077</v>
          </cell>
          <cell r="C819" t="str">
            <v>332</v>
          </cell>
          <cell r="D819" t="str">
            <v>332006</v>
          </cell>
          <cell r="E819" t="str">
            <v>ساير حسابها و اسناد پرداختني</v>
          </cell>
          <cell r="F819" t="str">
            <v>ساير بستانكاران</v>
          </cell>
          <cell r="G819" t="str">
            <v>300077</v>
          </cell>
          <cell r="H819" t="str">
            <v>واحديان وحيد</v>
          </cell>
          <cell r="P819" t="str">
            <v>131</v>
          </cell>
        </row>
        <row r="820">
          <cell r="A820">
            <v>1300</v>
          </cell>
          <cell r="B820" t="str">
            <v>332006300060</v>
          </cell>
          <cell r="C820" t="str">
            <v>332</v>
          </cell>
          <cell r="D820" t="str">
            <v>332006</v>
          </cell>
          <cell r="E820" t="str">
            <v>ساير حسابها و اسناد پرداختني</v>
          </cell>
          <cell r="F820" t="str">
            <v>ساير بستانكاران</v>
          </cell>
          <cell r="G820" t="str">
            <v>300060</v>
          </cell>
          <cell r="H820" t="str">
            <v>بخشي حكمعلي</v>
          </cell>
          <cell r="P820" t="str">
            <v>130</v>
          </cell>
        </row>
        <row r="821">
          <cell r="A821">
            <v>1300</v>
          </cell>
          <cell r="B821" t="str">
            <v>332006300044</v>
          </cell>
          <cell r="C821" t="str">
            <v>332</v>
          </cell>
          <cell r="D821" t="str">
            <v>332006</v>
          </cell>
          <cell r="E821" t="str">
            <v>ساير حسابها و اسناد پرداختني</v>
          </cell>
          <cell r="F821" t="str">
            <v>ساير بستانكاران</v>
          </cell>
          <cell r="G821" t="str">
            <v>300044</v>
          </cell>
          <cell r="H821" t="str">
            <v>مغيطي قادر</v>
          </cell>
          <cell r="P821" t="str">
            <v>130</v>
          </cell>
        </row>
        <row r="822">
          <cell r="A822">
            <v>1300</v>
          </cell>
          <cell r="B822" t="str">
            <v>332006300004</v>
          </cell>
          <cell r="C822" t="str">
            <v>332</v>
          </cell>
          <cell r="D822" t="str">
            <v>332006</v>
          </cell>
          <cell r="E822" t="str">
            <v>ساير حسابها و اسناد پرداختني</v>
          </cell>
          <cell r="F822" t="str">
            <v>ساير بستانكاران</v>
          </cell>
          <cell r="G822" t="str">
            <v>300004</v>
          </cell>
          <cell r="H822" t="str">
            <v>شرقي وند رضا</v>
          </cell>
          <cell r="P822" t="str">
            <v>130</v>
          </cell>
        </row>
        <row r="823">
          <cell r="A823">
            <v>1300</v>
          </cell>
          <cell r="B823" t="str">
            <v>332006101331</v>
          </cell>
          <cell r="C823" t="str">
            <v>332</v>
          </cell>
          <cell r="D823" t="str">
            <v>332006</v>
          </cell>
          <cell r="E823" t="str">
            <v>ساير حسابها و اسناد پرداختني</v>
          </cell>
          <cell r="F823" t="str">
            <v>ساير بستانكاران</v>
          </cell>
          <cell r="G823" t="str">
            <v>101331</v>
          </cell>
          <cell r="H823" t="str">
            <v>شرکت خدماتي سيوان(رحيم ملوکي )</v>
          </cell>
          <cell r="P823" t="str">
            <v>130</v>
          </cell>
        </row>
        <row r="824">
          <cell r="A824">
            <v>1300</v>
          </cell>
          <cell r="B824" t="str">
            <v>332006300031</v>
          </cell>
          <cell r="C824" t="str">
            <v>332</v>
          </cell>
          <cell r="D824" t="str">
            <v>332006</v>
          </cell>
          <cell r="E824" t="str">
            <v>ساير حسابها و اسناد پرداختني</v>
          </cell>
          <cell r="F824" t="str">
            <v>ساير بستانكاران</v>
          </cell>
          <cell r="G824" t="str">
            <v>300031</v>
          </cell>
          <cell r="H824" t="str">
            <v>اسماعيل لو محمدصادق</v>
          </cell>
          <cell r="P824" t="str">
            <v>130</v>
          </cell>
        </row>
        <row r="825">
          <cell r="A825">
            <v>1300</v>
          </cell>
          <cell r="B825" t="str">
            <v>332006101699</v>
          </cell>
          <cell r="C825" t="str">
            <v>332</v>
          </cell>
          <cell r="D825" t="str">
            <v>332006</v>
          </cell>
          <cell r="E825" t="str">
            <v>ساير حسابها و اسناد پرداختني</v>
          </cell>
          <cell r="F825" t="str">
            <v>ساير بستانكاران</v>
          </cell>
          <cell r="G825" t="str">
            <v>101699</v>
          </cell>
          <cell r="H825" t="str">
            <v>متفرقه</v>
          </cell>
          <cell r="P825" t="str">
            <v>130</v>
          </cell>
        </row>
        <row r="826">
          <cell r="A826">
            <v>1300</v>
          </cell>
          <cell r="B826" t="str">
            <v>332006101649</v>
          </cell>
          <cell r="C826" t="str">
            <v>332</v>
          </cell>
          <cell r="D826" t="str">
            <v>332006</v>
          </cell>
          <cell r="E826" t="str">
            <v>ساير حسابها و اسناد پرداختني</v>
          </cell>
          <cell r="F826" t="str">
            <v>ساير بستانكاران</v>
          </cell>
          <cell r="G826" t="str">
            <v>101649</v>
          </cell>
          <cell r="H826" t="str">
            <v>شركت حمل و نقل زربار</v>
          </cell>
          <cell r="P826" t="str">
            <v>130</v>
          </cell>
        </row>
        <row r="827">
          <cell r="A827">
            <v>1300</v>
          </cell>
          <cell r="B827" t="str">
            <v>332006101418</v>
          </cell>
          <cell r="C827" t="str">
            <v>332</v>
          </cell>
          <cell r="D827" t="str">
            <v>332006</v>
          </cell>
          <cell r="E827" t="str">
            <v>ساير حسابها و اسناد پرداختني</v>
          </cell>
          <cell r="F827" t="str">
            <v>ساير بستانكاران</v>
          </cell>
          <cell r="G827" t="str">
            <v>101418</v>
          </cell>
          <cell r="H827" t="str">
            <v>حوزه مقاومت يك بسيج كارگري الحديد</v>
          </cell>
          <cell r="P827" t="str">
            <v>130</v>
          </cell>
        </row>
        <row r="828">
          <cell r="A828">
            <v>1300</v>
          </cell>
          <cell r="B828" t="str">
            <v>332006101906</v>
          </cell>
          <cell r="C828" t="str">
            <v>332</v>
          </cell>
          <cell r="D828" t="str">
            <v>332006</v>
          </cell>
          <cell r="E828" t="str">
            <v>ساير حسابها و اسناد پرداختني</v>
          </cell>
          <cell r="F828" t="str">
            <v>ساير بستانكاران</v>
          </cell>
          <cell r="G828" t="str">
            <v>101906</v>
          </cell>
          <cell r="H828" t="str">
            <v>بازرگاني املاك دريا (زاهدي)</v>
          </cell>
          <cell r="P828" t="str">
            <v>130</v>
          </cell>
        </row>
        <row r="829">
          <cell r="A829">
            <v>1300</v>
          </cell>
          <cell r="B829" t="str">
            <v>332006101685</v>
          </cell>
          <cell r="C829" t="str">
            <v>332</v>
          </cell>
          <cell r="D829" t="str">
            <v>332006</v>
          </cell>
          <cell r="E829" t="str">
            <v>ساير حسابها و اسناد پرداختني</v>
          </cell>
          <cell r="F829" t="str">
            <v>ساير بستانكاران</v>
          </cell>
          <cell r="G829" t="str">
            <v>101685</v>
          </cell>
          <cell r="H829" t="str">
            <v>صنايع غذاي آذر نوش .</v>
          </cell>
          <cell r="P829" t="str">
            <v>130</v>
          </cell>
        </row>
        <row r="830">
          <cell r="A830">
            <v>1300</v>
          </cell>
          <cell r="B830" t="str">
            <v>332006101323</v>
          </cell>
          <cell r="C830" t="str">
            <v>332</v>
          </cell>
          <cell r="D830" t="str">
            <v>332006</v>
          </cell>
          <cell r="E830" t="str">
            <v>ساير حسابها و اسناد پرداختني</v>
          </cell>
          <cell r="F830" t="str">
            <v>ساير بستانكاران</v>
          </cell>
          <cell r="G830" t="str">
            <v>101323</v>
          </cell>
          <cell r="H830" t="str">
            <v>بازرگاني روغنكار ناظم .</v>
          </cell>
          <cell r="P830" t="str">
            <v>130</v>
          </cell>
        </row>
        <row r="831">
          <cell r="A831">
            <v>1300</v>
          </cell>
          <cell r="B831" t="str">
            <v>332006101433</v>
          </cell>
          <cell r="C831" t="str">
            <v>332</v>
          </cell>
          <cell r="D831" t="str">
            <v>332006</v>
          </cell>
          <cell r="E831" t="str">
            <v>ساير حسابها و اسناد پرداختني</v>
          </cell>
          <cell r="F831" t="str">
            <v>ساير بستانكاران</v>
          </cell>
          <cell r="G831" t="str">
            <v>101433</v>
          </cell>
          <cell r="H831" t="str">
            <v>هتل گسترش</v>
          </cell>
          <cell r="P831" t="str">
            <v>130</v>
          </cell>
        </row>
        <row r="832">
          <cell r="A832">
            <v>1300</v>
          </cell>
          <cell r="B832" t="str">
            <v>332006101923</v>
          </cell>
          <cell r="C832" t="str">
            <v>332</v>
          </cell>
          <cell r="D832" t="str">
            <v>332006</v>
          </cell>
          <cell r="E832" t="str">
            <v>ساير حسابها و اسناد پرداختني</v>
          </cell>
          <cell r="F832" t="str">
            <v>ساير بستانكاران</v>
          </cell>
          <cell r="G832" t="str">
            <v>101923</v>
          </cell>
          <cell r="H832" t="str">
            <v>شركت كلون در تك آريا</v>
          </cell>
          <cell r="P832" t="str">
            <v>130</v>
          </cell>
        </row>
        <row r="833">
          <cell r="A833">
            <v>1300</v>
          </cell>
          <cell r="B833" t="str">
            <v>332006101869</v>
          </cell>
          <cell r="C833" t="str">
            <v>332</v>
          </cell>
          <cell r="D833" t="str">
            <v>332006</v>
          </cell>
          <cell r="E833" t="str">
            <v>ساير حسابها و اسناد پرداختني</v>
          </cell>
          <cell r="F833" t="str">
            <v>ساير بستانكاران</v>
          </cell>
          <cell r="G833" t="str">
            <v>101869</v>
          </cell>
          <cell r="H833" t="str">
            <v>شركت آذر طيف</v>
          </cell>
          <cell r="P833" t="str">
            <v>130</v>
          </cell>
        </row>
        <row r="834">
          <cell r="A834">
            <v>1300</v>
          </cell>
          <cell r="B834" t="str">
            <v>332006101316</v>
          </cell>
          <cell r="C834" t="str">
            <v>332</v>
          </cell>
          <cell r="D834" t="str">
            <v>332006</v>
          </cell>
          <cell r="E834" t="str">
            <v>ساير حسابها و اسناد پرداختني</v>
          </cell>
          <cell r="F834" t="str">
            <v>ساير بستانكاران</v>
          </cell>
          <cell r="G834" t="str">
            <v>101316</v>
          </cell>
          <cell r="H834" t="str">
            <v>شرکت سامانه صنعت نقش جهان</v>
          </cell>
          <cell r="P834" t="str">
            <v>130</v>
          </cell>
        </row>
        <row r="835">
          <cell r="A835">
            <v>1300</v>
          </cell>
          <cell r="B835" t="str">
            <v>332006101416</v>
          </cell>
          <cell r="C835" t="str">
            <v>332</v>
          </cell>
          <cell r="D835" t="str">
            <v>332006</v>
          </cell>
          <cell r="E835" t="str">
            <v>ساير حسابها و اسناد پرداختني</v>
          </cell>
          <cell r="F835" t="str">
            <v>ساير بستانكاران</v>
          </cell>
          <cell r="G835" t="str">
            <v>101416</v>
          </cell>
          <cell r="H835" t="str">
            <v>كريم قوطي ساز</v>
          </cell>
          <cell r="P835" t="str">
            <v>130</v>
          </cell>
        </row>
        <row r="836">
          <cell r="A836">
            <v>1300</v>
          </cell>
          <cell r="B836" t="str">
            <v>332006101373</v>
          </cell>
          <cell r="C836" t="str">
            <v>332</v>
          </cell>
          <cell r="D836" t="str">
            <v>332006</v>
          </cell>
          <cell r="E836" t="str">
            <v>ساير حسابها و اسناد پرداختني</v>
          </cell>
          <cell r="F836" t="str">
            <v>ساير بستانكاران</v>
          </cell>
          <cell r="G836" t="str">
            <v>101373</v>
          </cell>
          <cell r="H836" t="str">
            <v>شرکت درخشش افرنگ</v>
          </cell>
          <cell r="P836" t="str">
            <v>130</v>
          </cell>
        </row>
        <row r="837">
          <cell r="A837">
            <v>1300</v>
          </cell>
          <cell r="B837" t="str">
            <v>332006101320</v>
          </cell>
          <cell r="C837" t="str">
            <v>332</v>
          </cell>
          <cell r="D837" t="str">
            <v>332006</v>
          </cell>
          <cell r="E837" t="str">
            <v>ساير حسابها و اسناد پرداختني</v>
          </cell>
          <cell r="F837" t="str">
            <v>ساير بستانكاران</v>
          </cell>
          <cell r="G837" t="str">
            <v>101320</v>
          </cell>
          <cell r="H837" t="str">
            <v>بازرگاني رهبري</v>
          </cell>
          <cell r="P837" t="str">
            <v>130</v>
          </cell>
        </row>
        <row r="838">
          <cell r="A838">
            <v>1300</v>
          </cell>
          <cell r="B838" t="str">
            <v>332006101321</v>
          </cell>
          <cell r="C838" t="str">
            <v>332</v>
          </cell>
          <cell r="D838" t="str">
            <v>332006</v>
          </cell>
          <cell r="E838" t="str">
            <v>ساير حسابها و اسناد پرداختني</v>
          </cell>
          <cell r="F838" t="str">
            <v>ساير بستانكاران</v>
          </cell>
          <cell r="G838" t="str">
            <v>101321</v>
          </cell>
          <cell r="H838" t="str">
            <v>گام پرک شيمي</v>
          </cell>
          <cell r="P838" t="str">
            <v>130</v>
          </cell>
        </row>
        <row r="839">
          <cell r="A839">
            <v>1300</v>
          </cell>
          <cell r="B839" t="str">
            <v>332006101826</v>
          </cell>
          <cell r="C839" t="str">
            <v>332</v>
          </cell>
          <cell r="D839" t="str">
            <v>332006</v>
          </cell>
          <cell r="E839" t="str">
            <v>ساير حسابها و اسناد پرداختني</v>
          </cell>
          <cell r="F839" t="str">
            <v>ساير بستانكاران</v>
          </cell>
          <cell r="G839" t="str">
            <v>101826</v>
          </cell>
          <cell r="H839" t="str">
            <v>برش افزار شمس</v>
          </cell>
          <cell r="P839" t="str">
            <v>130</v>
          </cell>
        </row>
        <row r="840">
          <cell r="A840">
            <v>1300</v>
          </cell>
          <cell r="B840" t="str">
            <v>332006101312</v>
          </cell>
          <cell r="C840" t="str">
            <v>332</v>
          </cell>
          <cell r="D840" t="str">
            <v>332006</v>
          </cell>
          <cell r="E840" t="str">
            <v>ساير حسابها و اسناد پرداختني</v>
          </cell>
          <cell r="F840" t="str">
            <v>ساير بستانكاران</v>
          </cell>
          <cell r="G840" t="str">
            <v>101312</v>
          </cell>
          <cell r="H840" t="str">
            <v>شرکت تسهيل ماشين صنعت</v>
          </cell>
          <cell r="P840" t="str">
            <v>130</v>
          </cell>
        </row>
        <row r="841">
          <cell r="A841">
            <v>1300</v>
          </cell>
          <cell r="B841" t="str">
            <v>332006101838</v>
          </cell>
          <cell r="C841" t="str">
            <v>332</v>
          </cell>
          <cell r="D841" t="str">
            <v>332006</v>
          </cell>
          <cell r="E841" t="str">
            <v>ساير حسابها و اسناد پرداختني</v>
          </cell>
          <cell r="F841" t="str">
            <v>ساير بستانكاران</v>
          </cell>
          <cell r="G841" t="str">
            <v>101838</v>
          </cell>
          <cell r="H841" t="str">
            <v>شركت سهند شيمي تبريز</v>
          </cell>
          <cell r="P841" t="str">
            <v>130</v>
          </cell>
        </row>
        <row r="842">
          <cell r="A842">
            <v>1300</v>
          </cell>
          <cell r="B842" t="str">
            <v>332006101905</v>
          </cell>
          <cell r="C842" t="str">
            <v>332</v>
          </cell>
          <cell r="D842" t="str">
            <v>332006</v>
          </cell>
          <cell r="E842" t="str">
            <v>ساير حسابها و اسناد پرداختني</v>
          </cell>
          <cell r="F842" t="str">
            <v>ساير بستانكاران</v>
          </cell>
          <cell r="G842" t="str">
            <v>101905</v>
          </cell>
          <cell r="H842" t="str">
            <v>شركت توليدي آرين پاژنگ</v>
          </cell>
          <cell r="P842" t="str">
            <v>130</v>
          </cell>
        </row>
        <row r="843">
          <cell r="A843">
            <v>1300</v>
          </cell>
          <cell r="B843" t="str">
            <v>332006101648</v>
          </cell>
          <cell r="C843" t="str">
            <v>332</v>
          </cell>
          <cell r="D843" t="str">
            <v>332006</v>
          </cell>
          <cell r="E843" t="str">
            <v>ساير حسابها و اسناد پرداختني</v>
          </cell>
          <cell r="F843" t="str">
            <v>ساير بستانكاران</v>
          </cell>
          <cell r="G843" t="str">
            <v>101648</v>
          </cell>
          <cell r="H843" t="str">
            <v>شركت حمل و نقل آذر فجر شمس</v>
          </cell>
          <cell r="P843" t="str">
            <v>130</v>
          </cell>
        </row>
        <row r="844">
          <cell r="A844">
            <v>1300</v>
          </cell>
          <cell r="B844" t="str">
            <v>332006101449</v>
          </cell>
          <cell r="C844" t="str">
            <v>332</v>
          </cell>
          <cell r="D844" t="str">
            <v>332006</v>
          </cell>
          <cell r="E844" t="str">
            <v>ساير حسابها و اسناد پرداختني</v>
          </cell>
          <cell r="F844" t="str">
            <v>ساير بستانكاران</v>
          </cell>
          <cell r="G844" t="str">
            <v>101449</v>
          </cell>
          <cell r="H844" t="str">
            <v>آکادمي توف ايران-آلمان</v>
          </cell>
          <cell r="P844" t="str">
            <v>130</v>
          </cell>
        </row>
        <row r="845">
          <cell r="A845">
            <v>1300</v>
          </cell>
          <cell r="B845" t="str">
            <v>332006101757</v>
          </cell>
          <cell r="C845" t="str">
            <v>332</v>
          </cell>
          <cell r="D845" t="str">
            <v>332006</v>
          </cell>
          <cell r="E845" t="str">
            <v>ساير حسابها و اسناد پرداختني</v>
          </cell>
          <cell r="F845" t="str">
            <v>ساير بستانكاران</v>
          </cell>
          <cell r="G845" t="str">
            <v>101757</v>
          </cell>
          <cell r="H845" t="str">
            <v>سيد حسين نظام الدين</v>
          </cell>
          <cell r="P845" t="str">
            <v>130</v>
          </cell>
        </row>
        <row r="846">
          <cell r="A846">
            <v>1300</v>
          </cell>
          <cell r="B846" t="str">
            <v>332006101335</v>
          </cell>
          <cell r="C846" t="str">
            <v>332</v>
          </cell>
          <cell r="D846" t="str">
            <v>332006</v>
          </cell>
          <cell r="E846" t="str">
            <v>ساير حسابها و اسناد پرداختني</v>
          </cell>
          <cell r="F846" t="str">
            <v>ساير بستانكاران</v>
          </cell>
          <cell r="G846" t="str">
            <v>101335</v>
          </cell>
          <cell r="H846" t="str">
            <v>كميته امداد امام خميني (ره)</v>
          </cell>
          <cell r="P846" t="str">
            <v>130</v>
          </cell>
        </row>
        <row r="847">
          <cell r="A847">
            <v>1300</v>
          </cell>
          <cell r="B847" t="str">
            <v>332006101909</v>
          </cell>
          <cell r="C847" t="str">
            <v>332</v>
          </cell>
          <cell r="D847" t="str">
            <v>332006</v>
          </cell>
          <cell r="E847" t="str">
            <v>ساير حسابها و اسناد پرداختني</v>
          </cell>
          <cell r="F847" t="str">
            <v>ساير بستانكاران</v>
          </cell>
          <cell r="G847" t="str">
            <v>101909</v>
          </cell>
          <cell r="H847" t="str">
            <v>دفتر فني مهندسي فرا ساز بنا</v>
          </cell>
          <cell r="P847" t="str">
            <v>130</v>
          </cell>
        </row>
        <row r="848">
          <cell r="A848">
            <v>1300</v>
          </cell>
          <cell r="B848" t="str">
            <v>332006300105</v>
          </cell>
          <cell r="C848" t="str">
            <v>332</v>
          </cell>
          <cell r="D848" t="str">
            <v>332006</v>
          </cell>
          <cell r="E848" t="str">
            <v>ساير حسابها و اسناد پرداختني</v>
          </cell>
          <cell r="F848" t="str">
            <v>ساير بستانكاران</v>
          </cell>
          <cell r="G848" t="str">
            <v>300105</v>
          </cell>
          <cell r="H848" t="str">
            <v>شهرام غزنوي</v>
          </cell>
          <cell r="P848" t="str">
            <v>130</v>
          </cell>
        </row>
        <row r="849">
          <cell r="A849">
            <v>1300</v>
          </cell>
          <cell r="B849" t="str">
            <v>332006101878</v>
          </cell>
          <cell r="C849" t="str">
            <v>332</v>
          </cell>
          <cell r="D849" t="str">
            <v>332006</v>
          </cell>
          <cell r="E849" t="str">
            <v>ساير حسابها و اسناد پرداختني</v>
          </cell>
          <cell r="F849" t="str">
            <v>ساير بستانكاران</v>
          </cell>
          <cell r="G849" t="str">
            <v>101878</v>
          </cell>
          <cell r="H849" t="str">
            <v>كلينيك ساختماني تك</v>
          </cell>
          <cell r="P849" t="str">
            <v>130</v>
          </cell>
        </row>
        <row r="850">
          <cell r="A850">
            <v>1300</v>
          </cell>
          <cell r="B850" t="str">
            <v>332006101329</v>
          </cell>
          <cell r="C850" t="str">
            <v>332</v>
          </cell>
          <cell r="D850" t="str">
            <v>332006</v>
          </cell>
          <cell r="E850" t="str">
            <v>ساير حسابها و اسناد پرداختني</v>
          </cell>
          <cell r="F850" t="str">
            <v>ساير بستانكاران</v>
          </cell>
          <cell r="G850" t="str">
            <v>101329</v>
          </cell>
          <cell r="H850" t="str">
            <v>شوراي اسلامي کار</v>
          </cell>
          <cell r="P850" t="str">
            <v>130</v>
          </cell>
        </row>
        <row r="851">
          <cell r="A851">
            <v>1300</v>
          </cell>
          <cell r="B851" t="str">
            <v>332006101769</v>
          </cell>
          <cell r="C851" t="str">
            <v>332</v>
          </cell>
          <cell r="D851" t="str">
            <v>332006</v>
          </cell>
          <cell r="E851" t="str">
            <v>ساير حسابها و اسناد پرداختني</v>
          </cell>
          <cell r="F851" t="str">
            <v>ساير بستانكاران</v>
          </cell>
          <cell r="G851" t="str">
            <v>101769</v>
          </cell>
          <cell r="H851" t="str">
            <v>محمد مصري</v>
          </cell>
          <cell r="P851" t="str">
            <v>130</v>
          </cell>
        </row>
        <row r="852">
          <cell r="A852">
            <v>1300</v>
          </cell>
          <cell r="B852" t="str">
            <v>332006101929</v>
          </cell>
          <cell r="C852" t="str">
            <v>332</v>
          </cell>
          <cell r="D852" t="str">
            <v>332006</v>
          </cell>
          <cell r="E852" t="str">
            <v>ساير حسابها و اسناد پرداختني</v>
          </cell>
          <cell r="F852" t="str">
            <v>ساير بستانكاران</v>
          </cell>
          <cell r="G852" t="str">
            <v>101929</v>
          </cell>
          <cell r="H852" t="str">
            <v>بهمن ايمانپور (نقاش ساختمان)</v>
          </cell>
          <cell r="P852" t="str">
            <v>130</v>
          </cell>
        </row>
        <row r="853">
          <cell r="A853">
            <v>1300</v>
          </cell>
          <cell r="B853" t="str">
            <v>332006101930</v>
          </cell>
          <cell r="C853" t="str">
            <v>332</v>
          </cell>
          <cell r="D853" t="str">
            <v>332006</v>
          </cell>
          <cell r="E853" t="str">
            <v>ساير حسابها و اسناد پرداختني</v>
          </cell>
          <cell r="F853" t="str">
            <v>ساير بستانكاران</v>
          </cell>
          <cell r="G853" t="str">
            <v>101930</v>
          </cell>
          <cell r="H853" t="str">
            <v>شيشه بري پرنيان</v>
          </cell>
          <cell r="P853" t="str">
            <v>130</v>
          </cell>
        </row>
        <row r="854">
          <cell r="A854">
            <v>1300</v>
          </cell>
          <cell r="B854" t="str">
            <v>332006101718</v>
          </cell>
          <cell r="C854" t="str">
            <v>332</v>
          </cell>
          <cell r="D854" t="str">
            <v>332006</v>
          </cell>
          <cell r="E854" t="str">
            <v>ساير حسابها و اسناد پرداختني</v>
          </cell>
          <cell r="F854" t="str">
            <v>ساير بستانكاران</v>
          </cell>
          <cell r="G854" t="str">
            <v>101718</v>
          </cell>
          <cell r="H854" t="str">
            <v>صمد عليائي باويل</v>
          </cell>
          <cell r="P854" t="str">
            <v>130</v>
          </cell>
        </row>
        <row r="855">
          <cell r="A855">
            <v>1300</v>
          </cell>
          <cell r="B855" t="str">
            <v>332006101477</v>
          </cell>
          <cell r="C855" t="str">
            <v>332</v>
          </cell>
          <cell r="D855" t="str">
            <v>332006</v>
          </cell>
          <cell r="E855" t="str">
            <v>ساير حسابها و اسناد پرداختني</v>
          </cell>
          <cell r="F855" t="str">
            <v>ساير بستانكاران</v>
          </cell>
          <cell r="G855" t="str">
            <v>101477</v>
          </cell>
          <cell r="H855" t="str">
            <v>صندوق همياري از کارکنان</v>
          </cell>
          <cell r="P855" t="str">
            <v>130</v>
          </cell>
        </row>
        <row r="856">
          <cell r="A856">
            <v>1300</v>
          </cell>
          <cell r="B856" t="str">
            <v>332006101567</v>
          </cell>
          <cell r="C856" t="str">
            <v>332</v>
          </cell>
          <cell r="D856" t="str">
            <v>332006</v>
          </cell>
          <cell r="E856" t="str">
            <v>ساير حسابها و اسناد پرداختني</v>
          </cell>
          <cell r="F856" t="str">
            <v>ساير بستانكاران</v>
          </cell>
          <cell r="G856" t="str">
            <v>101567</v>
          </cell>
          <cell r="H856" t="str">
            <v>ابزار آزمون صهبا</v>
          </cell>
          <cell r="P856" t="str">
            <v>130</v>
          </cell>
        </row>
        <row r="857">
          <cell r="A857">
            <v>1300</v>
          </cell>
          <cell r="B857" t="str">
            <v>332006101710</v>
          </cell>
          <cell r="C857" t="str">
            <v>332</v>
          </cell>
          <cell r="D857" t="str">
            <v>332006</v>
          </cell>
          <cell r="E857" t="str">
            <v>ساير حسابها و اسناد پرداختني</v>
          </cell>
          <cell r="F857" t="str">
            <v>ساير بستانكاران</v>
          </cell>
          <cell r="G857" t="str">
            <v>101710</v>
          </cell>
          <cell r="H857" t="str">
            <v>سالنامه صنايع خودرو سازي ايران</v>
          </cell>
          <cell r="P857" t="str">
            <v>130</v>
          </cell>
        </row>
        <row r="858">
          <cell r="A858">
            <v>1300</v>
          </cell>
          <cell r="B858" t="str">
            <v>332006101694</v>
          </cell>
          <cell r="C858" t="str">
            <v>332</v>
          </cell>
          <cell r="D858" t="str">
            <v>332006</v>
          </cell>
          <cell r="E858" t="str">
            <v>ساير حسابها و اسناد پرداختني</v>
          </cell>
          <cell r="F858" t="str">
            <v>ساير بستانكاران</v>
          </cell>
          <cell r="G858" t="str">
            <v>101694</v>
          </cell>
          <cell r="H858" t="str">
            <v>خدمات فني تكنو ليفتر</v>
          </cell>
          <cell r="P858" t="str">
            <v>130</v>
          </cell>
        </row>
        <row r="859">
          <cell r="A859">
            <v>1300</v>
          </cell>
          <cell r="B859" t="str">
            <v>332006300233</v>
          </cell>
          <cell r="C859" t="str">
            <v>332</v>
          </cell>
          <cell r="D859" t="str">
            <v>332006</v>
          </cell>
          <cell r="E859" t="str">
            <v>ساير حسابها و اسناد پرداختني</v>
          </cell>
          <cell r="F859" t="str">
            <v>ساير بستانكاران</v>
          </cell>
          <cell r="G859" t="str">
            <v>300233</v>
          </cell>
          <cell r="H859" t="str">
            <v>منصور حسن پور ينگجه</v>
          </cell>
          <cell r="P859" t="str">
            <v>130</v>
          </cell>
        </row>
        <row r="860">
          <cell r="A860">
            <v>1300</v>
          </cell>
          <cell r="B860" t="str">
            <v>332006300236</v>
          </cell>
          <cell r="C860" t="str">
            <v>332</v>
          </cell>
          <cell r="D860" t="str">
            <v>332006</v>
          </cell>
          <cell r="E860" t="str">
            <v>ساير حسابها و اسناد پرداختني</v>
          </cell>
          <cell r="F860" t="str">
            <v>ساير بستانكاران</v>
          </cell>
          <cell r="G860" t="str">
            <v>300236</v>
          </cell>
          <cell r="H860" t="str">
            <v>خسرواني خسرو</v>
          </cell>
          <cell r="P860" t="str">
            <v>130</v>
          </cell>
        </row>
        <row r="861">
          <cell r="A861">
            <v>1300</v>
          </cell>
          <cell r="B861" t="str">
            <v>332006300301</v>
          </cell>
          <cell r="C861" t="str">
            <v>332</v>
          </cell>
          <cell r="D861" t="str">
            <v>332006</v>
          </cell>
          <cell r="E861" t="str">
            <v>ساير حسابها و اسناد پرداختني</v>
          </cell>
          <cell r="F861" t="str">
            <v>ساير بستانكاران</v>
          </cell>
          <cell r="G861" t="str">
            <v>300301</v>
          </cell>
          <cell r="H861" t="str">
            <v>تفهمي عليرضا</v>
          </cell>
          <cell r="P861" t="str">
            <v>130</v>
          </cell>
        </row>
        <row r="862">
          <cell r="A862">
            <v>1300</v>
          </cell>
          <cell r="B862" t="str">
            <v>332006300040</v>
          </cell>
          <cell r="C862" t="str">
            <v>332</v>
          </cell>
          <cell r="D862" t="str">
            <v>332006</v>
          </cell>
          <cell r="E862" t="str">
            <v>ساير حسابها و اسناد پرداختني</v>
          </cell>
          <cell r="F862" t="str">
            <v>ساير بستانكاران</v>
          </cell>
          <cell r="G862" t="str">
            <v>300040</v>
          </cell>
          <cell r="H862" t="str">
            <v>كريمي بخشايش علي</v>
          </cell>
          <cell r="P862" t="str">
            <v>130</v>
          </cell>
        </row>
        <row r="863">
          <cell r="A863">
            <v>1300</v>
          </cell>
          <cell r="B863" t="str">
            <v>332006300059</v>
          </cell>
          <cell r="C863" t="str">
            <v>332</v>
          </cell>
          <cell r="D863" t="str">
            <v>332006</v>
          </cell>
          <cell r="E863" t="str">
            <v>ساير حسابها و اسناد پرداختني</v>
          </cell>
          <cell r="F863" t="str">
            <v>ساير بستانكاران</v>
          </cell>
          <cell r="G863" t="str">
            <v>300059</v>
          </cell>
          <cell r="H863" t="str">
            <v>همايون قيصر</v>
          </cell>
          <cell r="P863" t="str">
            <v>130</v>
          </cell>
        </row>
        <row r="864">
          <cell r="A864">
            <v>1300</v>
          </cell>
          <cell r="B864" t="str">
            <v>332006300003</v>
          </cell>
          <cell r="C864" t="str">
            <v>332</v>
          </cell>
          <cell r="D864" t="str">
            <v>332006</v>
          </cell>
          <cell r="E864" t="str">
            <v>ساير حسابها و اسناد پرداختني</v>
          </cell>
          <cell r="F864" t="str">
            <v>ساير بستانكاران</v>
          </cell>
          <cell r="G864" t="str">
            <v>300003</v>
          </cell>
          <cell r="H864" t="str">
            <v>ميراسد مومني</v>
          </cell>
          <cell r="P864" t="str">
            <v>130</v>
          </cell>
        </row>
        <row r="865">
          <cell r="A865">
            <v>1300</v>
          </cell>
          <cell r="B865" t="str">
            <v>332006300006</v>
          </cell>
          <cell r="C865" t="str">
            <v>332</v>
          </cell>
          <cell r="D865" t="str">
            <v>332006</v>
          </cell>
          <cell r="E865" t="str">
            <v>ساير حسابها و اسناد پرداختني</v>
          </cell>
          <cell r="F865" t="str">
            <v>ساير بستانكاران</v>
          </cell>
          <cell r="G865" t="str">
            <v>300006</v>
          </cell>
          <cell r="H865" t="str">
            <v>حميد طباطبائي رئيسي</v>
          </cell>
          <cell r="P865" t="str">
            <v>130</v>
          </cell>
        </row>
        <row r="866">
          <cell r="A866">
            <v>1300</v>
          </cell>
          <cell r="B866" t="str">
            <v>332006300097</v>
          </cell>
          <cell r="C866" t="str">
            <v>332</v>
          </cell>
          <cell r="D866" t="str">
            <v>332006</v>
          </cell>
          <cell r="E866" t="str">
            <v>ساير حسابها و اسناد پرداختني</v>
          </cell>
          <cell r="F866" t="str">
            <v>ساير بستانكاران</v>
          </cell>
          <cell r="G866" t="str">
            <v>300097</v>
          </cell>
          <cell r="H866" t="str">
            <v>سيد حسن اميريعقوبي تبريز</v>
          </cell>
          <cell r="P866" t="str">
            <v>130</v>
          </cell>
        </row>
        <row r="867">
          <cell r="A867">
            <v>1300</v>
          </cell>
          <cell r="B867" t="str">
            <v>332006300053</v>
          </cell>
          <cell r="C867" t="str">
            <v>332</v>
          </cell>
          <cell r="D867" t="str">
            <v>332006</v>
          </cell>
          <cell r="E867" t="str">
            <v>ساير حسابها و اسناد پرداختني</v>
          </cell>
          <cell r="F867" t="str">
            <v>ساير بستانكاران</v>
          </cell>
          <cell r="G867" t="str">
            <v>300053</v>
          </cell>
          <cell r="H867" t="str">
            <v>خالقي عليرضا</v>
          </cell>
          <cell r="P867" t="str">
            <v>130</v>
          </cell>
        </row>
        <row r="868">
          <cell r="A868">
            <v>1300</v>
          </cell>
          <cell r="B868" t="str">
            <v>332006101854</v>
          </cell>
          <cell r="C868" t="str">
            <v>332</v>
          </cell>
          <cell r="D868" t="str">
            <v>332006</v>
          </cell>
          <cell r="E868" t="str">
            <v>ساير حسابها و اسناد پرداختني</v>
          </cell>
          <cell r="F868" t="str">
            <v>ساير بستانكاران</v>
          </cell>
          <cell r="G868" t="str">
            <v>101854</v>
          </cell>
          <cell r="H868" t="str">
            <v>نصابي پمپاژ آزمايش چاههاي عميق پرديس</v>
          </cell>
          <cell r="P868" t="str">
            <v>130</v>
          </cell>
        </row>
        <row r="869">
          <cell r="A869">
            <v>1300</v>
          </cell>
          <cell r="B869" t="str">
            <v>332006101924</v>
          </cell>
          <cell r="C869" t="str">
            <v>332</v>
          </cell>
          <cell r="D869" t="str">
            <v>332006</v>
          </cell>
          <cell r="E869" t="str">
            <v>ساير حسابها و اسناد پرداختني</v>
          </cell>
          <cell r="F869" t="str">
            <v>ساير بستانكاران</v>
          </cell>
          <cell r="G869" t="str">
            <v>101924</v>
          </cell>
          <cell r="H869" t="str">
            <v>آقاي بايرام عبدي (راننده پيماني تامين قطعات)</v>
          </cell>
          <cell r="P869" t="str">
            <v>130</v>
          </cell>
        </row>
        <row r="870">
          <cell r="A870">
            <v>1300</v>
          </cell>
          <cell r="B870" t="str">
            <v>332006300029</v>
          </cell>
          <cell r="C870" t="str">
            <v>332</v>
          </cell>
          <cell r="D870" t="str">
            <v>332006</v>
          </cell>
          <cell r="E870" t="str">
            <v>ساير حسابها و اسناد پرداختني</v>
          </cell>
          <cell r="F870" t="str">
            <v>ساير بستانكاران</v>
          </cell>
          <cell r="G870" t="str">
            <v>300029</v>
          </cell>
          <cell r="H870" t="str">
            <v>فلاحي اميد علي</v>
          </cell>
          <cell r="P870" t="str">
            <v>130</v>
          </cell>
        </row>
        <row r="871">
          <cell r="A871">
            <v>1300</v>
          </cell>
          <cell r="B871" t="str">
            <v>332006101630</v>
          </cell>
          <cell r="C871" t="str">
            <v>332</v>
          </cell>
          <cell r="D871" t="str">
            <v>332006</v>
          </cell>
          <cell r="E871" t="str">
            <v>ساير حسابها و اسناد پرداختني</v>
          </cell>
          <cell r="F871" t="str">
            <v>ساير بستانكاران</v>
          </cell>
          <cell r="G871" t="str">
            <v>101630</v>
          </cell>
          <cell r="H871" t="str">
            <v>شركت آريا</v>
          </cell>
          <cell r="P871" t="str">
            <v>130</v>
          </cell>
        </row>
        <row r="872">
          <cell r="A872">
            <v>1300</v>
          </cell>
          <cell r="B872" t="str">
            <v>332006300986</v>
          </cell>
          <cell r="C872" t="str">
            <v>332</v>
          </cell>
          <cell r="D872" t="str">
            <v>332006</v>
          </cell>
          <cell r="E872" t="str">
            <v>ساير حسابها و اسناد پرداختني</v>
          </cell>
          <cell r="F872" t="str">
            <v>ساير بستانكاران</v>
          </cell>
          <cell r="G872" t="str">
            <v>300986</v>
          </cell>
          <cell r="H872" t="str">
            <v>صفر علي پيري ياورکندي</v>
          </cell>
          <cell r="P872" t="str">
            <v>130</v>
          </cell>
        </row>
        <row r="873">
          <cell r="A873">
            <v>1300</v>
          </cell>
          <cell r="B873" t="str">
            <v>332006300987</v>
          </cell>
          <cell r="C873" t="str">
            <v>332</v>
          </cell>
          <cell r="D873" t="str">
            <v>332006</v>
          </cell>
          <cell r="E873" t="str">
            <v>ساير حسابها و اسناد پرداختني</v>
          </cell>
          <cell r="F873" t="str">
            <v>ساير بستانكاران</v>
          </cell>
          <cell r="G873" t="str">
            <v>300987</v>
          </cell>
          <cell r="H873" t="str">
            <v>محسن جعفرنژاد</v>
          </cell>
          <cell r="P873" t="str">
            <v>130</v>
          </cell>
        </row>
        <row r="874">
          <cell r="A874">
            <v>1300</v>
          </cell>
          <cell r="B874" t="str">
            <v>332006300988</v>
          </cell>
          <cell r="C874" t="str">
            <v>332</v>
          </cell>
          <cell r="D874" t="str">
            <v>332006</v>
          </cell>
          <cell r="E874" t="str">
            <v>ساير حسابها و اسناد پرداختني</v>
          </cell>
          <cell r="F874" t="str">
            <v>ساير بستانكاران</v>
          </cell>
          <cell r="G874" t="str">
            <v>300988</v>
          </cell>
          <cell r="H874" t="str">
            <v>اکبر سامبراني اهر</v>
          </cell>
          <cell r="P874" t="str">
            <v>130</v>
          </cell>
        </row>
        <row r="875">
          <cell r="A875">
            <v>1300</v>
          </cell>
          <cell r="B875" t="str">
            <v>332006300989</v>
          </cell>
          <cell r="C875" t="str">
            <v>332</v>
          </cell>
          <cell r="D875" t="str">
            <v>332006</v>
          </cell>
          <cell r="E875" t="str">
            <v>ساير حسابها و اسناد پرداختني</v>
          </cell>
          <cell r="F875" t="str">
            <v>ساير بستانكاران</v>
          </cell>
          <cell r="G875" t="str">
            <v>300989</v>
          </cell>
          <cell r="H875" t="str">
            <v>محمد حسن غريبي</v>
          </cell>
          <cell r="P875" t="str">
            <v>130</v>
          </cell>
        </row>
        <row r="876">
          <cell r="A876">
            <v>1300</v>
          </cell>
          <cell r="B876" t="str">
            <v>332006300010</v>
          </cell>
          <cell r="C876" t="str">
            <v>332</v>
          </cell>
          <cell r="D876" t="str">
            <v>332006</v>
          </cell>
          <cell r="E876" t="str">
            <v>ساير حسابها و اسناد پرداختني</v>
          </cell>
          <cell r="F876" t="str">
            <v>ساير بستانكاران</v>
          </cell>
          <cell r="G876" t="str">
            <v>300010</v>
          </cell>
          <cell r="H876" t="str">
            <v>صمد اميردادي</v>
          </cell>
          <cell r="P876" t="str">
            <v>130</v>
          </cell>
        </row>
        <row r="877">
          <cell r="A877">
            <v>1300</v>
          </cell>
          <cell r="B877" t="str">
            <v>332006300078</v>
          </cell>
          <cell r="C877" t="str">
            <v>332</v>
          </cell>
          <cell r="D877" t="str">
            <v>332006</v>
          </cell>
          <cell r="E877" t="str">
            <v>ساير حسابها و اسناد پرداختني</v>
          </cell>
          <cell r="F877" t="str">
            <v>ساير بستانكاران</v>
          </cell>
          <cell r="G877" t="str">
            <v>300078</v>
          </cell>
          <cell r="H877" t="str">
            <v>رويا نوراني زنوز</v>
          </cell>
          <cell r="P877" t="str">
            <v>130</v>
          </cell>
        </row>
        <row r="878">
          <cell r="A878">
            <v>1300</v>
          </cell>
          <cell r="B878" t="str">
            <v>332006101461</v>
          </cell>
          <cell r="C878" t="str">
            <v>332</v>
          </cell>
          <cell r="D878" t="str">
            <v>332006</v>
          </cell>
          <cell r="E878" t="str">
            <v>ساير حسابها و اسناد پرداختني</v>
          </cell>
          <cell r="F878" t="str">
            <v>ساير بستانكاران</v>
          </cell>
          <cell r="G878" t="str">
            <v>101461</v>
          </cell>
          <cell r="H878" t="str">
            <v>جمعيت هلال احمر آذربايجان شرقي</v>
          </cell>
          <cell r="P878" t="str">
            <v>130</v>
          </cell>
        </row>
        <row r="879">
          <cell r="A879">
            <v>1300</v>
          </cell>
          <cell r="B879" t="str">
            <v>332006101267</v>
          </cell>
          <cell r="C879" t="str">
            <v>332</v>
          </cell>
          <cell r="D879" t="str">
            <v>332006</v>
          </cell>
          <cell r="E879" t="str">
            <v>ساير حسابها و اسناد پرداختني</v>
          </cell>
          <cell r="F879" t="str">
            <v>ساير بستانكاران</v>
          </cell>
          <cell r="G879" t="str">
            <v>101267</v>
          </cell>
          <cell r="H879" t="str">
            <v>سهامي عام پرفيل ايران</v>
          </cell>
          <cell r="P879" t="str">
            <v>130</v>
          </cell>
        </row>
        <row r="880">
          <cell r="A880">
            <v>1300</v>
          </cell>
          <cell r="B880" t="str">
            <v>332006300034</v>
          </cell>
          <cell r="C880" t="str">
            <v>332</v>
          </cell>
          <cell r="D880" t="str">
            <v>332006</v>
          </cell>
          <cell r="E880" t="str">
            <v>ساير حسابها و اسناد پرداختني</v>
          </cell>
          <cell r="F880" t="str">
            <v>ساير بستانكاران</v>
          </cell>
          <cell r="G880" t="str">
            <v>300034</v>
          </cell>
          <cell r="H880" t="str">
            <v>ابراهيم يوسف آبادي حامد</v>
          </cell>
          <cell r="P880" t="str">
            <v>130</v>
          </cell>
        </row>
        <row r="881">
          <cell r="A881">
            <v>1300</v>
          </cell>
          <cell r="B881" t="str">
            <v>332006300058</v>
          </cell>
          <cell r="C881" t="str">
            <v>332</v>
          </cell>
          <cell r="D881" t="str">
            <v>332006</v>
          </cell>
          <cell r="E881" t="str">
            <v>ساير حسابها و اسناد پرداختني</v>
          </cell>
          <cell r="F881" t="str">
            <v>ساير بستانكاران</v>
          </cell>
          <cell r="G881" t="str">
            <v>300058</v>
          </cell>
          <cell r="H881" t="str">
            <v>علي فريد جعفريان</v>
          </cell>
          <cell r="P881" t="str">
            <v>130</v>
          </cell>
        </row>
        <row r="882">
          <cell r="A882">
            <v>1300</v>
          </cell>
          <cell r="B882" t="str">
            <v>332006101621</v>
          </cell>
          <cell r="C882" t="str">
            <v>332</v>
          </cell>
          <cell r="D882" t="str">
            <v>332006</v>
          </cell>
          <cell r="E882" t="str">
            <v>ساير حسابها و اسناد پرداختني</v>
          </cell>
          <cell r="F882" t="str">
            <v>ساير بستانكاران</v>
          </cell>
          <cell r="G882" t="str">
            <v>101621</v>
          </cell>
          <cell r="H882" t="str">
            <v>موسسه ميكرو تلفن</v>
          </cell>
          <cell r="P882" t="str">
            <v>130</v>
          </cell>
        </row>
        <row r="883">
          <cell r="A883">
            <v>1300</v>
          </cell>
          <cell r="B883" t="str">
            <v>332006300049</v>
          </cell>
          <cell r="C883" t="str">
            <v>332</v>
          </cell>
          <cell r="D883" t="str">
            <v>332006</v>
          </cell>
          <cell r="E883" t="str">
            <v>ساير حسابها و اسناد پرداختني</v>
          </cell>
          <cell r="F883" t="str">
            <v>ساير بستانكاران</v>
          </cell>
          <cell r="G883" t="str">
            <v>300049</v>
          </cell>
          <cell r="H883" t="str">
            <v>احد احمدي نژاد</v>
          </cell>
          <cell r="P883" t="str">
            <v>130</v>
          </cell>
        </row>
        <row r="884">
          <cell r="A884">
            <v>1300</v>
          </cell>
          <cell r="B884" t="str">
            <v>332006300002</v>
          </cell>
          <cell r="C884" t="str">
            <v>332</v>
          </cell>
          <cell r="D884" t="str">
            <v>332006</v>
          </cell>
          <cell r="E884" t="str">
            <v>ساير حسابها و اسناد پرداختني</v>
          </cell>
          <cell r="F884" t="str">
            <v>ساير بستانكاران</v>
          </cell>
          <cell r="G884" t="str">
            <v>300002</v>
          </cell>
          <cell r="H884" t="str">
            <v>علي متدين</v>
          </cell>
          <cell r="P884" t="str">
            <v>130</v>
          </cell>
        </row>
        <row r="885">
          <cell r="A885">
            <v>1300</v>
          </cell>
          <cell r="B885" t="str">
            <v>332006300012</v>
          </cell>
          <cell r="C885" t="str">
            <v>332</v>
          </cell>
          <cell r="D885" t="str">
            <v>332006</v>
          </cell>
          <cell r="E885" t="str">
            <v>ساير حسابها و اسناد پرداختني</v>
          </cell>
          <cell r="F885" t="str">
            <v>ساير بستانكاران</v>
          </cell>
          <cell r="G885" t="str">
            <v>300012</v>
          </cell>
          <cell r="H885" t="str">
            <v>صمد ابرهيم پور مقدس</v>
          </cell>
          <cell r="P885" t="str">
            <v>130</v>
          </cell>
        </row>
        <row r="886">
          <cell r="A886">
            <v>1300</v>
          </cell>
          <cell r="B886" t="str">
            <v>332006300013</v>
          </cell>
          <cell r="C886" t="str">
            <v>332</v>
          </cell>
          <cell r="D886" t="str">
            <v>332006</v>
          </cell>
          <cell r="E886" t="str">
            <v>ساير حسابها و اسناد پرداختني</v>
          </cell>
          <cell r="F886" t="str">
            <v>ساير بستانكاران</v>
          </cell>
          <cell r="G886" t="str">
            <v>300013</v>
          </cell>
          <cell r="H886" t="str">
            <v>داوود ايمانطلب</v>
          </cell>
          <cell r="P886" t="str">
            <v>130</v>
          </cell>
        </row>
        <row r="887">
          <cell r="A887">
            <v>1300</v>
          </cell>
          <cell r="B887" t="str">
            <v>332006300016</v>
          </cell>
          <cell r="C887" t="str">
            <v>332</v>
          </cell>
          <cell r="D887" t="str">
            <v>332006</v>
          </cell>
          <cell r="E887" t="str">
            <v>ساير حسابها و اسناد پرداختني</v>
          </cell>
          <cell r="F887" t="str">
            <v>ساير بستانكاران</v>
          </cell>
          <cell r="G887" t="str">
            <v>300016</v>
          </cell>
          <cell r="H887" t="str">
            <v>سيد جعفر سيد يزدي</v>
          </cell>
          <cell r="P887" t="str">
            <v>130</v>
          </cell>
        </row>
        <row r="888">
          <cell r="A888">
            <v>1300</v>
          </cell>
          <cell r="B888" t="str">
            <v>332006300021</v>
          </cell>
          <cell r="C888" t="str">
            <v>332</v>
          </cell>
          <cell r="D888" t="str">
            <v>332006</v>
          </cell>
          <cell r="E888" t="str">
            <v>ساير حسابها و اسناد پرداختني</v>
          </cell>
          <cell r="F888" t="str">
            <v>ساير بستانكاران</v>
          </cell>
          <cell r="G888" t="str">
            <v>300021</v>
          </cell>
          <cell r="H888" t="str">
            <v>حسين کفشنوچي خياباني</v>
          </cell>
          <cell r="P888" t="str">
            <v>130</v>
          </cell>
        </row>
        <row r="889">
          <cell r="A889">
            <v>1300</v>
          </cell>
          <cell r="B889" t="str">
            <v>332006300022</v>
          </cell>
          <cell r="C889" t="str">
            <v>332</v>
          </cell>
          <cell r="D889" t="str">
            <v>332006</v>
          </cell>
          <cell r="E889" t="str">
            <v>ساير حسابها و اسناد پرداختني</v>
          </cell>
          <cell r="F889" t="str">
            <v>ساير بستانكاران</v>
          </cell>
          <cell r="G889" t="str">
            <v>300022</v>
          </cell>
          <cell r="H889" t="str">
            <v>محمدعلي نمازي فر</v>
          </cell>
          <cell r="P889" t="str">
            <v>130</v>
          </cell>
        </row>
        <row r="890">
          <cell r="A890">
            <v>1300</v>
          </cell>
          <cell r="B890" t="str">
            <v>332006300027</v>
          </cell>
          <cell r="C890" t="str">
            <v>332</v>
          </cell>
          <cell r="D890" t="str">
            <v>332006</v>
          </cell>
          <cell r="E890" t="str">
            <v>ساير حسابها و اسناد پرداختني</v>
          </cell>
          <cell r="F890" t="str">
            <v>ساير بستانكاران</v>
          </cell>
          <cell r="G890" t="str">
            <v>300027</v>
          </cell>
          <cell r="H890" t="str">
            <v>سيد جعفر ديبازر حسيني</v>
          </cell>
          <cell r="P890" t="str">
            <v>130</v>
          </cell>
        </row>
        <row r="891">
          <cell r="A891">
            <v>1300</v>
          </cell>
          <cell r="B891" t="str">
            <v>332006300037</v>
          </cell>
          <cell r="C891" t="str">
            <v>332</v>
          </cell>
          <cell r="D891" t="str">
            <v>332006</v>
          </cell>
          <cell r="E891" t="str">
            <v>ساير حسابها و اسناد پرداختني</v>
          </cell>
          <cell r="F891" t="str">
            <v>ساير بستانكاران</v>
          </cell>
          <cell r="G891" t="str">
            <v>300037</v>
          </cell>
          <cell r="H891" t="str">
            <v>ناصر بيداري علمداري</v>
          </cell>
          <cell r="P891" t="str">
            <v>130</v>
          </cell>
        </row>
        <row r="892">
          <cell r="A892">
            <v>1300</v>
          </cell>
          <cell r="B892" t="str">
            <v>332006300041</v>
          </cell>
          <cell r="C892" t="str">
            <v>332</v>
          </cell>
          <cell r="D892" t="str">
            <v>332006</v>
          </cell>
          <cell r="E892" t="str">
            <v>ساير حسابها و اسناد پرداختني</v>
          </cell>
          <cell r="F892" t="str">
            <v>ساير بستانكاران</v>
          </cell>
          <cell r="G892" t="str">
            <v>300041</v>
          </cell>
          <cell r="H892" t="str">
            <v>علي ظريفي</v>
          </cell>
          <cell r="P892" t="str">
            <v>130</v>
          </cell>
        </row>
        <row r="893">
          <cell r="A893">
            <v>1300</v>
          </cell>
          <cell r="B893" t="str">
            <v>332006300061</v>
          </cell>
          <cell r="C893" t="str">
            <v>332</v>
          </cell>
          <cell r="D893" t="str">
            <v>332006</v>
          </cell>
          <cell r="E893" t="str">
            <v>ساير حسابها و اسناد پرداختني</v>
          </cell>
          <cell r="F893" t="str">
            <v>ساير بستانكاران</v>
          </cell>
          <cell r="G893" t="str">
            <v>300061</v>
          </cell>
          <cell r="H893" t="str">
            <v>نادر براعتي</v>
          </cell>
          <cell r="P893" t="str">
            <v>130</v>
          </cell>
        </row>
        <row r="894">
          <cell r="A894">
            <v>1300</v>
          </cell>
          <cell r="B894" t="str">
            <v>332006300106</v>
          </cell>
          <cell r="C894" t="str">
            <v>332</v>
          </cell>
          <cell r="D894" t="str">
            <v>332006</v>
          </cell>
          <cell r="E894" t="str">
            <v>ساير حسابها و اسناد پرداختني</v>
          </cell>
          <cell r="F894" t="str">
            <v>ساير بستانكاران</v>
          </cell>
          <cell r="G894" t="str">
            <v>300106</v>
          </cell>
          <cell r="H894" t="str">
            <v>محمد باطومچي</v>
          </cell>
          <cell r="P894" t="str">
            <v>130</v>
          </cell>
        </row>
        <row r="895">
          <cell r="A895">
            <v>1300</v>
          </cell>
          <cell r="B895" t="str">
            <v>332006300109</v>
          </cell>
          <cell r="C895" t="str">
            <v>332</v>
          </cell>
          <cell r="D895" t="str">
            <v>332006</v>
          </cell>
          <cell r="E895" t="str">
            <v>ساير حسابها و اسناد پرداختني</v>
          </cell>
          <cell r="F895" t="str">
            <v>ساير بستانكاران</v>
          </cell>
          <cell r="G895" t="str">
            <v>300109</v>
          </cell>
          <cell r="H895" t="str">
            <v>سيد کاظم حجازي</v>
          </cell>
          <cell r="P895" t="str">
            <v>130</v>
          </cell>
        </row>
        <row r="896">
          <cell r="A896">
            <v>1300</v>
          </cell>
          <cell r="B896" t="str">
            <v>332006300121</v>
          </cell>
          <cell r="C896" t="str">
            <v>332</v>
          </cell>
          <cell r="D896" t="str">
            <v>332006</v>
          </cell>
          <cell r="E896" t="str">
            <v>ساير حسابها و اسناد پرداختني</v>
          </cell>
          <cell r="F896" t="str">
            <v>ساير بستانكاران</v>
          </cell>
          <cell r="G896" t="str">
            <v>300121</v>
          </cell>
          <cell r="H896" t="str">
            <v>محمد پيردولت</v>
          </cell>
          <cell r="P896" t="str">
            <v>130</v>
          </cell>
        </row>
        <row r="897">
          <cell r="A897">
            <v>1300</v>
          </cell>
          <cell r="B897" t="str">
            <v>332006300150</v>
          </cell>
          <cell r="C897" t="str">
            <v>332</v>
          </cell>
          <cell r="D897" t="str">
            <v>332006</v>
          </cell>
          <cell r="E897" t="str">
            <v>ساير حسابها و اسناد پرداختني</v>
          </cell>
          <cell r="F897" t="str">
            <v>ساير بستانكاران</v>
          </cell>
          <cell r="G897" t="str">
            <v>300150</v>
          </cell>
          <cell r="H897" t="str">
            <v>مجتبي شرقي وند</v>
          </cell>
          <cell r="P897" t="str">
            <v>130</v>
          </cell>
        </row>
        <row r="898">
          <cell r="A898">
            <v>1300</v>
          </cell>
          <cell r="B898" t="str">
            <v>332006300166</v>
          </cell>
          <cell r="C898" t="str">
            <v>332</v>
          </cell>
          <cell r="D898" t="str">
            <v>332006</v>
          </cell>
          <cell r="E898" t="str">
            <v>ساير حسابها و اسناد پرداختني</v>
          </cell>
          <cell r="F898" t="str">
            <v>ساير بستانكاران</v>
          </cell>
          <cell r="G898" t="str">
            <v>300166</v>
          </cell>
          <cell r="H898" t="str">
            <v>مسعود عبدالرحميان</v>
          </cell>
          <cell r="P898" t="str">
            <v>130</v>
          </cell>
        </row>
        <row r="899">
          <cell r="A899">
            <v>1300</v>
          </cell>
          <cell r="B899" t="str">
            <v>332006300212</v>
          </cell>
          <cell r="C899" t="str">
            <v>332</v>
          </cell>
          <cell r="D899" t="str">
            <v>332006</v>
          </cell>
          <cell r="E899" t="str">
            <v>ساير حسابها و اسناد پرداختني</v>
          </cell>
          <cell r="F899" t="str">
            <v>ساير بستانكاران</v>
          </cell>
          <cell r="G899" t="str">
            <v>300212</v>
          </cell>
          <cell r="H899" t="str">
            <v>پيمان نعمتي</v>
          </cell>
          <cell r="P899" t="str">
            <v>130</v>
          </cell>
        </row>
        <row r="900">
          <cell r="A900">
            <v>1300</v>
          </cell>
          <cell r="B900" t="str">
            <v>332006300217</v>
          </cell>
          <cell r="C900" t="str">
            <v>332</v>
          </cell>
          <cell r="D900" t="str">
            <v>332006</v>
          </cell>
          <cell r="E900" t="str">
            <v>ساير حسابها و اسناد پرداختني</v>
          </cell>
          <cell r="F900" t="str">
            <v>ساير بستانكاران</v>
          </cell>
          <cell r="G900" t="str">
            <v>300217</v>
          </cell>
          <cell r="H900" t="str">
            <v>عبدالحسين شارقي</v>
          </cell>
          <cell r="P900" t="str">
            <v>130</v>
          </cell>
        </row>
        <row r="901">
          <cell r="A901">
            <v>1300</v>
          </cell>
          <cell r="B901" t="str">
            <v>332006300221</v>
          </cell>
          <cell r="C901" t="str">
            <v>332</v>
          </cell>
          <cell r="D901" t="str">
            <v>332006</v>
          </cell>
          <cell r="E901" t="str">
            <v>ساير حسابها و اسناد پرداختني</v>
          </cell>
          <cell r="F901" t="str">
            <v>ساير بستانكاران</v>
          </cell>
          <cell r="G901" t="str">
            <v>300221</v>
          </cell>
          <cell r="H901" t="str">
            <v>هادي خدائيان</v>
          </cell>
          <cell r="P901" t="str">
            <v>130</v>
          </cell>
        </row>
        <row r="902">
          <cell r="A902">
            <v>1300</v>
          </cell>
          <cell r="B902" t="str">
            <v>332006300227</v>
          </cell>
          <cell r="C902" t="str">
            <v>332</v>
          </cell>
          <cell r="D902" t="str">
            <v>332006</v>
          </cell>
          <cell r="E902" t="str">
            <v>ساير حسابها و اسناد پرداختني</v>
          </cell>
          <cell r="F902" t="str">
            <v>ساير بستانكاران</v>
          </cell>
          <cell r="G902" t="str">
            <v>300227</v>
          </cell>
          <cell r="H902" t="str">
            <v>فربد مصافي</v>
          </cell>
          <cell r="P902" t="str">
            <v>130</v>
          </cell>
        </row>
        <row r="903">
          <cell r="A903">
            <v>1300</v>
          </cell>
          <cell r="B903" t="str">
            <v>332006300228</v>
          </cell>
          <cell r="C903" t="str">
            <v>332</v>
          </cell>
          <cell r="D903" t="str">
            <v>332006</v>
          </cell>
          <cell r="E903" t="str">
            <v>ساير حسابها و اسناد پرداختني</v>
          </cell>
          <cell r="F903" t="str">
            <v>ساير بستانكاران</v>
          </cell>
          <cell r="G903" t="str">
            <v>300228</v>
          </cell>
          <cell r="H903" t="str">
            <v>غلامرضا بهراميان</v>
          </cell>
          <cell r="P903" t="str">
            <v>130</v>
          </cell>
        </row>
        <row r="904">
          <cell r="A904">
            <v>1300</v>
          </cell>
          <cell r="B904" t="str">
            <v>332006300246</v>
          </cell>
          <cell r="C904" t="str">
            <v>332</v>
          </cell>
          <cell r="D904" t="str">
            <v>332006</v>
          </cell>
          <cell r="E904" t="str">
            <v>ساير حسابها و اسناد پرداختني</v>
          </cell>
          <cell r="F904" t="str">
            <v>ساير بستانكاران</v>
          </cell>
          <cell r="G904" t="str">
            <v>300246</v>
          </cell>
          <cell r="H904" t="str">
            <v>عزيز خدادادي</v>
          </cell>
          <cell r="P904" t="str">
            <v>130</v>
          </cell>
        </row>
        <row r="905">
          <cell r="A905">
            <v>1300</v>
          </cell>
          <cell r="B905" t="str">
            <v>332006101326</v>
          </cell>
          <cell r="C905" t="str">
            <v>332</v>
          </cell>
          <cell r="D905" t="str">
            <v>332006</v>
          </cell>
          <cell r="E905" t="str">
            <v>ساير حسابها و اسناد پرداختني</v>
          </cell>
          <cell r="F905" t="str">
            <v>ساير بستانكاران</v>
          </cell>
          <cell r="G905" t="str">
            <v>101326</v>
          </cell>
          <cell r="H905" t="str">
            <v>كانون وكلا</v>
          </cell>
          <cell r="P905" t="str">
            <v>130</v>
          </cell>
        </row>
        <row r="906">
          <cell r="A906">
            <v>1300</v>
          </cell>
          <cell r="B906" t="str">
            <v>332006101325</v>
          </cell>
          <cell r="C906" t="str">
            <v>332</v>
          </cell>
          <cell r="D906" t="str">
            <v>332006</v>
          </cell>
          <cell r="E906" t="str">
            <v>ساير حسابها و اسناد پرداختني</v>
          </cell>
          <cell r="F906" t="str">
            <v>ساير بستانكاران</v>
          </cell>
          <cell r="G906" t="str">
            <v>101325</v>
          </cell>
          <cell r="H906" t="str">
            <v>صندوق حمايت از وكلا</v>
          </cell>
          <cell r="P906" t="str">
            <v>130</v>
          </cell>
        </row>
        <row r="907">
          <cell r="A907">
            <v>1300</v>
          </cell>
          <cell r="B907" t="str">
            <v>332006300068</v>
          </cell>
          <cell r="C907" t="str">
            <v>332</v>
          </cell>
          <cell r="D907" t="str">
            <v>332006</v>
          </cell>
          <cell r="E907" t="str">
            <v>ساير حسابها و اسناد پرداختني</v>
          </cell>
          <cell r="F907" t="str">
            <v>ساير بستانكاران</v>
          </cell>
          <cell r="G907" t="str">
            <v>300068</v>
          </cell>
          <cell r="H907" t="str">
            <v>صادق زاده سيد محمود</v>
          </cell>
          <cell r="P907" t="str">
            <v>130</v>
          </cell>
        </row>
        <row r="908">
          <cell r="A908">
            <v>1320</v>
          </cell>
          <cell r="B908" t="str">
            <v>332007102702</v>
          </cell>
          <cell r="C908" t="str">
            <v>332</v>
          </cell>
          <cell r="D908" t="str">
            <v>332007</v>
          </cell>
          <cell r="E908" t="str">
            <v>ساير حسابها و اسناد پرداختني</v>
          </cell>
          <cell r="F908" t="str">
            <v>اسناد پرداختني</v>
          </cell>
          <cell r="G908" t="str">
            <v>102702</v>
          </cell>
          <cell r="H908" t="str">
            <v>ماليات وعوارض بر ارزش افزوده</v>
          </cell>
          <cell r="P908" t="str">
            <v>132</v>
          </cell>
        </row>
        <row r="909">
          <cell r="A909">
            <v>1320</v>
          </cell>
          <cell r="B909" t="str">
            <v>332007102706</v>
          </cell>
          <cell r="C909" t="str">
            <v>332</v>
          </cell>
          <cell r="D909" t="str">
            <v>332007</v>
          </cell>
          <cell r="E909" t="str">
            <v>ساير حسابها و اسناد پرداختني</v>
          </cell>
          <cell r="F909" t="str">
            <v>اسناد پرداختني</v>
          </cell>
          <cell r="G909" t="str">
            <v>102706</v>
          </cell>
          <cell r="H909" t="str">
            <v>ماليات عملكرد سال 88</v>
          </cell>
          <cell r="P909" t="str">
            <v>132</v>
          </cell>
        </row>
        <row r="910">
          <cell r="A910">
            <v>1302</v>
          </cell>
          <cell r="B910" t="str">
            <v>332008101001</v>
          </cell>
          <cell r="C910" t="str">
            <v>332</v>
          </cell>
          <cell r="D910" t="str">
            <v>332008</v>
          </cell>
          <cell r="E910" t="str">
            <v>ساير حسابها و اسناد پرداختني</v>
          </cell>
          <cell r="F910" t="str">
            <v>ماليات وعوارض بر ارزش افزوده (فروش)</v>
          </cell>
          <cell r="G910" t="str">
            <v>101001</v>
          </cell>
          <cell r="H910" t="str">
            <v>شرکت مگا موتورفروش قطعات خودرو</v>
          </cell>
          <cell r="P910" t="str">
            <v>130</v>
          </cell>
        </row>
        <row r="911">
          <cell r="A911">
            <v>1302</v>
          </cell>
          <cell r="B911" t="str">
            <v>332008101699</v>
          </cell>
          <cell r="C911" t="str">
            <v>332</v>
          </cell>
          <cell r="D911" t="str">
            <v>332008</v>
          </cell>
          <cell r="E911" t="str">
            <v>ساير حسابها و اسناد پرداختني</v>
          </cell>
          <cell r="F911" t="str">
            <v>ماليات وعوارض بر ارزش افزوده (فروش)</v>
          </cell>
          <cell r="G911" t="str">
            <v>101699</v>
          </cell>
          <cell r="H911" t="str">
            <v>متفرقه</v>
          </cell>
          <cell r="P911" t="str">
            <v>130</v>
          </cell>
        </row>
        <row r="912">
          <cell r="A912">
            <v>1302</v>
          </cell>
          <cell r="B912" t="str">
            <v>332008101023</v>
          </cell>
          <cell r="C912" t="str">
            <v>332</v>
          </cell>
          <cell r="D912" t="str">
            <v>332008</v>
          </cell>
          <cell r="E912" t="str">
            <v>ساير حسابها و اسناد پرداختني</v>
          </cell>
          <cell r="F912" t="str">
            <v>ماليات وعوارض بر ارزش افزوده (فروش)</v>
          </cell>
          <cell r="G912" t="str">
            <v>101023</v>
          </cell>
          <cell r="H912" t="str">
            <v>شركت سايپا يدك</v>
          </cell>
          <cell r="P912" t="str">
            <v>130</v>
          </cell>
        </row>
        <row r="913">
          <cell r="A913">
            <v>1302</v>
          </cell>
          <cell r="B913" t="str">
            <v>332008101022</v>
          </cell>
          <cell r="C913" t="str">
            <v>332</v>
          </cell>
          <cell r="D913" t="str">
            <v>332008</v>
          </cell>
          <cell r="E913" t="str">
            <v>ساير حسابها و اسناد پرداختني</v>
          </cell>
          <cell r="F913" t="str">
            <v>ماليات وعوارض بر ارزش افزوده (فروش)</v>
          </cell>
          <cell r="G913" t="str">
            <v>101022</v>
          </cell>
          <cell r="H913" t="str">
            <v>شرکت توليدي بهران محور سايپا</v>
          </cell>
          <cell r="P913" t="str">
            <v>130</v>
          </cell>
        </row>
        <row r="914">
          <cell r="A914">
            <v>1302</v>
          </cell>
          <cell r="B914" t="str">
            <v>332008101862</v>
          </cell>
          <cell r="C914" t="str">
            <v>332</v>
          </cell>
          <cell r="D914" t="str">
            <v>332008</v>
          </cell>
          <cell r="E914" t="str">
            <v>ساير حسابها و اسناد پرداختني</v>
          </cell>
          <cell r="F914" t="str">
            <v>ماليات وعوارض بر ارزش افزوده (فروش)</v>
          </cell>
          <cell r="G914" t="str">
            <v>101862</v>
          </cell>
          <cell r="H914" t="str">
            <v>شركت صنعتي رول محور سامان</v>
          </cell>
          <cell r="P914" t="str">
            <v>130</v>
          </cell>
        </row>
        <row r="915">
          <cell r="A915">
            <v>1302</v>
          </cell>
          <cell r="B915" t="str">
            <v>332008101850</v>
          </cell>
          <cell r="C915" t="str">
            <v>332</v>
          </cell>
          <cell r="D915" t="str">
            <v>332008</v>
          </cell>
          <cell r="E915" t="str">
            <v>ساير حسابها و اسناد پرداختني</v>
          </cell>
          <cell r="F915" t="str">
            <v>ماليات وعوارض بر ارزش افزوده (فروش)</v>
          </cell>
          <cell r="G915" t="str">
            <v>101850</v>
          </cell>
          <cell r="H915" t="str">
            <v>فريدون رزمجو</v>
          </cell>
          <cell r="P915" t="str">
            <v>130</v>
          </cell>
        </row>
        <row r="916">
          <cell r="A916">
            <v>1302</v>
          </cell>
          <cell r="B916" t="str">
            <v>332008101865</v>
          </cell>
          <cell r="C916" t="str">
            <v>332</v>
          </cell>
          <cell r="D916" t="str">
            <v>332008</v>
          </cell>
          <cell r="E916" t="str">
            <v>ساير حسابها و اسناد پرداختني</v>
          </cell>
          <cell r="F916" t="str">
            <v>ماليات وعوارض بر ارزش افزوده (فروش)</v>
          </cell>
          <cell r="G916" t="str">
            <v>101865</v>
          </cell>
          <cell r="H916" t="str">
            <v>شرکت پارت قطعه</v>
          </cell>
          <cell r="P916" t="str">
            <v>130</v>
          </cell>
        </row>
        <row r="917">
          <cell r="A917">
            <v>1302</v>
          </cell>
          <cell r="B917" t="str">
            <v>332008101201</v>
          </cell>
          <cell r="C917" t="str">
            <v>332</v>
          </cell>
          <cell r="D917" t="str">
            <v>332008</v>
          </cell>
          <cell r="E917" t="str">
            <v>ساير حسابها و اسناد پرداختني</v>
          </cell>
          <cell r="F917" t="str">
            <v>ماليات وعوارض بر ارزش افزوده (فروش)</v>
          </cell>
          <cell r="G917" t="str">
            <v>101201</v>
          </cell>
          <cell r="H917" t="str">
            <v>شرکت آهنفام سديد</v>
          </cell>
          <cell r="P917" t="str">
            <v>130</v>
          </cell>
        </row>
        <row r="918">
          <cell r="A918">
            <v>1302</v>
          </cell>
          <cell r="B918" t="str">
            <v>332008101589</v>
          </cell>
          <cell r="C918" t="str">
            <v>332</v>
          </cell>
          <cell r="D918" t="str">
            <v>332008</v>
          </cell>
          <cell r="E918" t="str">
            <v>ساير حسابها و اسناد پرداختني</v>
          </cell>
          <cell r="F918" t="str">
            <v>ماليات وعوارض بر ارزش افزوده (فروش)</v>
          </cell>
          <cell r="G918" t="str">
            <v>101589</v>
          </cell>
          <cell r="H918" t="str">
            <v>ريخته گري سهند آذرين</v>
          </cell>
          <cell r="P918" t="str">
            <v>130</v>
          </cell>
        </row>
        <row r="919">
          <cell r="A919">
            <v>1302</v>
          </cell>
          <cell r="B919" t="str">
            <v>332008101896</v>
          </cell>
          <cell r="C919" t="str">
            <v>332</v>
          </cell>
          <cell r="D919" t="str">
            <v>332008</v>
          </cell>
          <cell r="E919" t="str">
            <v>ساير حسابها و اسناد پرداختني</v>
          </cell>
          <cell r="F919" t="str">
            <v>ماليات وعوارض بر ارزش افزوده (فروش)</v>
          </cell>
          <cell r="G919" t="str">
            <v>101896</v>
          </cell>
          <cell r="H919" t="str">
            <v>شركت درخشان قطعه ساز</v>
          </cell>
          <cell r="P919" t="str">
            <v>130</v>
          </cell>
        </row>
        <row r="920">
          <cell r="A920">
            <v>1302</v>
          </cell>
          <cell r="B920" t="str">
            <v>332008101279</v>
          </cell>
          <cell r="C920" t="str">
            <v>332</v>
          </cell>
          <cell r="D920" t="str">
            <v>332008</v>
          </cell>
          <cell r="E920" t="str">
            <v>ساير حسابها و اسناد پرداختني</v>
          </cell>
          <cell r="F920" t="str">
            <v>ماليات وعوارض بر ارزش افزوده (فروش)</v>
          </cell>
          <cell r="G920" t="str">
            <v>101279</v>
          </cell>
          <cell r="H920" t="str">
            <v>جبارپور بنيادي مهندس محمد</v>
          </cell>
          <cell r="P920" t="str">
            <v>130</v>
          </cell>
        </row>
        <row r="921">
          <cell r="A921">
            <v>1302</v>
          </cell>
          <cell r="B921" t="str">
            <v>332008101018</v>
          </cell>
          <cell r="C921" t="str">
            <v>332</v>
          </cell>
          <cell r="D921" t="str">
            <v>332008</v>
          </cell>
          <cell r="E921" t="str">
            <v>ساير حسابها و اسناد پرداختني</v>
          </cell>
          <cell r="F921" t="str">
            <v>ماليات وعوارض بر ارزش افزوده (فروش)</v>
          </cell>
          <cell r="G921" t="str">
            <v>101018</v>
          </cell>
          <cell r="H921" t="str">
            <v>شرکت مهندسي اجزاء ماشين گستر آرين (امگا)</v>
          </cell>
          <cell r="P921" t="str">
            <v>130</v>
          </cell>
        </row>
        <row r="922">
          <cell r="A922">
            <v>1302</v>
          </cell>
          <cell r="B922" t="str">
            <v>332008101925</v>
          </cell>
          <cell r="C922" t="str">
            <v>332</v>
          </cell>
          <cell r="D922" t="str">
            <v>332008</v>
          </cell>
          <cell r="E922" t="str">
            <v>ساير حسابها و اسناد پرداختني</v>
          </cell>
          <cell r="F922" t="str">
            <v>ماليات وعوارض بر ارزش افزوده (فروش)</v>
          </cell>
          <cell r="G922" t="str">
            <v>101925</v>
          </cell>
          <cell r="H922" t="str">
            <v>صنايع شهيد افشردي</v>
          </cell>
          <cell r="P922" t="str">
            <v>130</v>
          </cell>
        </row>
        <row r="923">
          <cell r="A923">
            <v>1302</v>
          </cell>
          <cell r="B923" t="str">
            <v>332008101945</v>
          </cell>
          <cell r="C923" t="str">
            <v>332</v>
          </cell>
          <cell r="D923" t="str">
            <v>332008</v>
          </cell>
          <cell r="E923" t="str">
            <v>ساير حسابها و اسناد پرداختني</v>
          </cell>
          <cell r="F923" t="str">
            <v>ماليات وعوارض بر ارزش افزوده (فروش)</v>
          </cell>
          <cell r="G923" t="str">
            <v>101945</v>
          </cell>
          <cell r="H923" t="str">
            <v>شركت اروم تجهيز گستر</v>
          </cell>
          <cell r="P923" t="str">
            <v>130</v>
          </cell>
        </row>
        <row r="924">
          <cell r="A924">
            <v>1302</v>
          </cell>
          <cell r="B924" t="str">
            <v>332008101798</v>
          </cell>
          <cell r="C924" t="str">
            <v>332</v>
          </cell>
          <cell r="D924" t="str">
            <v>332008</v>
          </cell>
          <cell r="E924" t="str">
            <v>ساير حسابها و اسناد پرداختني</v>
          </cell>
          <cell r="F924" t="str">
            <v>ماليات وعوارض بر ارزش افزوده (فروش)</v>
          </cell>
          <cell r="G924" t="str">
            <v>101798</v>
          </cell>
          <cell r="H924" t="str">
            <v>شركت بازرگاني و خدمات همگام خودرو</v>
          </cell>
          <cell r="P924" t="str">
            <v>130</v>
          </cell>
        </row>
        <row r="925">
          <cell r="A925">
            <v>1302</v>
          </cell>
          <cell r="B925" t="str">
            <v>332008101919</v>
          </cell>
          <cell r="C925" t="str">
            <v>332</v>
          </cell>
          <cell r="D925" t="str">
            <v>332008</v>
          </cell>
          <cell r="E925" t="str">
            <v>ساير حسابها و اسناد پرداختني</v>
          </cell>
          <cell r="F925" t="str">
            <v>ماليات وعوارض بر ارزش افزوده (فروش)</v>
          </cell>
          <cell r="G925" t="str">
            <v>101919</v>
          </cell>
          <cell r="H925" t="str">
            <v>شركت صنعتي آذر كاوش سهند</v>
          </cell>
          <cell r="P925" t="str">
            <v>130</v>
          </cell>
        </row>
        <row r="926">
          <cell r="A926">
            <v>1302</v>
          </cell>
          <cell r="B926" t="str">
            <v>332008101848</v>
          </cell>
          <cell r="C926" t="str">
            <v>332</v>
          </cell>
          <cell r="D926" t="str">
            <v>332008</v>
          </cell>
          <cell r="E926" t="str">
            <v>ساير حسابها و اسناد پرداختني</v>
          </cell>
          <cell r="F926" t="str">
            <v>ماليات وعوارض بر ارزش افزوده (فروش)</v>
          </cell>
          <cell r="G926" t="str">
            <v>101848</v>
          </cell>
          <cell r="H926" t="str">
            <v>شرکت سپهر آذر پويا</v>
          </cell>
          <cell r="P926" t="str">
            <v>130</v>
          </cell>
        </row>
        <row r="927">
          <cell r="A927">
            <v>1302</v>
          </cell>
          <cell r="B927" t="str">
            <v>332008101836</v>
          </cell>
          <cell r="C927" t="str">
            <v>332</v>
          </cell>
          <cell r="D927" t="str">
            <v>332008</v>
          </cell>
          <cell r="E927" t="str">
            <v>ساير حسابها و اسناد پرداختني</v>
          </cell>
          <cell r="F927" t="str">
            <v>ماليات وعوارض بر ارزش افزوده (فروش)</v>
          </cell>
          <cell r="G927" t="str">
            <v>101836</v>
          </cell>
          <cell r="H927" t="str">
            <v>شركت مهندسي و تامين قطعات تراکتور سازي</v>
          </cell>
          <cell r="P927" t="str">
            <v>130</v>
          </cell>
        </row>
        <row r="928">
          <cell r="A928">
            <v>1302</v>
          </cell>
          <cell r="B928" t="str">
            <v>332008101280</v>
          </cell>
          <cell r="C928" t="str">
            <v>332</v>
          </cell>
          <cell r="D928" t="str">
            <v>332008</v>
          </cell>
          <cell r="E928" t="str">
            <v>ساير حسابها و اسناد پرداختني</v>
          </cell>
          <cell r="F928" t="str">
            <v>ماليات وعوارض بر ارزش افزوده (فروش)</v>
          </cell>
          <cell r="G928" t="str">
            <v>101280</v>
          </cell>
          <cell r="H928" t="str">
            <v>شرکت پرسيران</v>
          </cell>
          <cell r="P928" t="str">
            <v>130</v>
          </cell>
        </row>
        <row r="929">
          <cell r="A929">
            <v>1302</v>
          </cell>
          <cell r="B929" t="str">
            <v>332008101542</v>
          </cell>
          <cell r="C929" t="str">
            <v>332</v>
          </cell>
          <cell r="D929" t="str">
            <v>332008</v>
          </cell>
          <cell r="E929" t="str">
            <v>ساير حسابها و اسناد پرداختني</v>
          </cell>
          <cell r="F929" t="str">
            <v>ماليات وعوارض بر ارزش افزوده (فروش)</v>
          </cell>
          <cell r="G929" t="str">
            <v>101542</v>
          </cell>
          <cell r="H929" t="str">
            <v>بلبرينگ سازي</v>
          </cell>
          <cell r="P929" t="str">
            <v>130</v>
          </cell>
        </row>
        <row r="930">
          <cell r="A930">
            <v>1302</v>
          </cell>
          <cell r="B930" t="str">
            <v>332008101226</v>
          </cell>
          <cell r="C930" t="str">
            <v>332</v>
          </cell>
          <cell r="D930" t="str">
            <v>332008</v>
          </cell>
          <cell r="E930" t="str">
            <v>ساير حسابها و اسناد پرداختني</v>
          </cell>
          <cell r="F930" t="str">
            <v>ماليات وعوارض بر ارزش افزوده (فروش)</v>
          </cell>
          <cell r="G930" t="str">
            <v>101226</v>
          </cell>
          <cell r="H930" t="str">
            <v>شركت گاردان پارت سازان</v>
          </cell>
          <cell r="P930" t="str">
            <v>130</v>
          </cell>
        </row>
        <row r="931">
          <cell r="A931">
            <v>1302</v>
          </cell>
          <cell r="B931" t="str">
            <v>332008101235</v>
          </cell>
          <cell r="C931" t="str">
            <v>332</v>
          </cell>
          <cell r="D931" t="str">
            <v>332008</v>
          </cell>
          <cell r="E931" t="str">
            <v>ساير حسابها و اسناد پرداختني</v>
          </cell>
          <cell r="F931" t="str">
            <v>ماليات وعوارض بر ارزش افزوده (فروش)</v>
          </cell>
          <cell r="G931" t="str">
            <v>101235</v>
          </cell>
          <cell r="H931" t="str">
            <v>شرکت فرمان خودرو</v>
          </cell>
          <cell r="P931" t="str">
            <v>130</v>
          </cell>
        </row>
        <row r="932">
          <cell r="A932">
            <v>1302</v>
          </cell>
          <cell r="B932" t="str">
            <v>332008101608</v>
          </cell>
          <cell r="C932" t="str">
            <v>332</v>
          </cell>
          <cell r="D932" t="str">
            <v>332008</v>
          </cell>
          <cell r="E932" t="str">
            <v>ساير حسابها و اسناد پرداختني</v>
          </cell>
          <cell r="F932" t="str">
            <v>ماليات وعوارض بر ارزش افزوده (فروش)</v>
          </cell>
          <cell r="G932" t="str">
            <v>101608</v>
          </cell>
          <cell r="H932" t="str">
            <v>شركت پولاديش</v>
          </cell>
          <cell r="P932" t="str">
            <v>130</v>
          </cell>
        </row>
        <row r="933">
          <cell r="A933">
            <v>1302</v>
          </cell>
          <cell r="B933" t="str">
            <v>332008101508</v>
          </cell>
          <cell r="C933" t="str">
            <v>332</v>
          </cell>
          <cell r="D933" t="str">
            <v>332008</v>
          </cell>
          <cell r="E933" t="str">
            <v>ساير حسابها و اسناد پرداختني</v>
          </cell>
          <cell r="F933" t="str">
            <v>ماليات وعوارض بر ارزش افزوده (فروش)</v>
          </cell>
          <cell r="G933" t="str">
            <v>101508</v>
          </cell>
          <cell r="H933" t="str">
            <v>شركت بنيان ديزل</v>
          </cell>
          <cell r="P933" t="str">
            <v>130</v>
          </cell>
        </row>
        <row r="934">
          <cell r="A934">
            <v>1302</v>
          </cell>
          <cell r="B934" t="str">
            <v>332008101946</v>
          </cell>
          <cell r="C934" t="str">
            <v>332</v>
          </cell>
          <cell r="D934" t="str">
            <v>332008</v>
          </cell>
          <cell r="E934" t="str">
            <v>ساير حسابها و اسناد پرداختني</v>
          </cell>
          <cell r="F934" t="str">
            <v>ماليات وعوارض بر ارزش افزوده (فروش)</v>
          </cell>
          <cell r="G934" t="str">
            <v>101946</v>
          </cell>
          <cell r="H934" t="str">
            <v>شركت ميانرو</v>
          </cell>
          <cell r="P934" t="str">
            <v>130</v>
          </cell>
        </row>
        <row r="935">
          <cell r="A935">
            <v>1302</v>
          </cell>
          <cell r="B935" t="str">
            <v>332008101927</v>
          </cell>
          <cell r="C935" t="str">
            <v>332</v>
          </cell>
          <cell r="D935" t="str">
            <v>332008</v>
          </cell>
          <cell r="E935" t="str">
            <v>ساير حسابها و اسناد پرداختني</v>
          </cell>
          <cell r="F935" t="str">
            <v>ماليات وعوارض بر ارزش افزوده (فروش)</v>
          </cell>
          <cell r="G935" t="str">
            <v>101927</v>
          </cell>
          <cell r="H935" t="str">
            <v>شركت بن خودرو</v>
          </cell>
          <cell r="P935" t="str">
            <v>130</v>
          </cell>
        </row>
        <row r="936">
          <cell r="A936">
            <v>1302</v>
          </cell>
          <cell r="B936" t="str">
            <v>332008101552</v>
          </cell>
          <cell r="C936" t="str">
            <v>332</v>
          </cell>
          <cell r="D936" t="str">
            <v>332008</v>
          </cell>
          <cell r="E936" t="str">
            <v>ساير حسابها و اسناد پرداختني</v>
          </cell>
          <cell r="F936" t="str">
            <v>ماليات وعوارض بر ارزش افزوده (فروش)</v>
          </cell>
          <cell r="G936" t="str">
            <v>101552</v>
          </cell>
          <cell r="H936" t="str">
            <v>گروه مهندسي نوين برش آذرآبادگان</v>
          </cell>
          <cell r="P936" t="str">
            <v>130</v>
          </cell>
        </row>
        <row r="937">
          <cell r="A937">
            <v>1302</v>
          </cell>
          <cell r="B937" t="str">
            <v>332008101851</v>
          </cell>
          <cell r="C937" t="str">
            <v>332</v>
          </cell>
          <cell r="D937" t="str">
            <v>332008</v>
          </cell>
          <cell r="E937" t="str">
            <v>ساير حسابها و اسناد پرداختني</v>
          </cell>
          <cell r="F937" t="str">
            <v>ماليات وعوارض بر ارزش افزوده (فروش)</v>
          </cell>
          <cell r="G937" t="str">
            <v>101851</v>
          </cell>
          <cell r="H937" t="str">
            <v>شركت كيان صنعت خاوران</v>
          </cell>
          <cell r="P937" t="str">
            <v>130</v>
          </cell>
        </row>
        <row r="938">
          <cell r="A938">
            <v>1302</v>
          </cell>
          <cell r="B938" t="str">
            <v>332008101632</v>
          </cell>
          <cell r="C938" t="str">
            <v>332</v>
          </cell>
          <cell r="D938" t="str">
            <v>332008</v>
          </cell>
          <cell r="E938" t="str">
            <v>ساير حسابها و اسناد پرداختني</v>
          </cell>
          <cell r="F938" t="str">
            <v>ماليات وعوارض بر ارزش افزوده (فروش)</v>
          </cell>
          <cell r="G938" t="str">
            <v>101632</v>
          </cell>
          <cell r="H938" t="str">
            <v>شركت همراهان صنعت</v>
          </cell>
          <cell r="P938" t="str">
            <v>130</v>
          </cell>
        </row>
        <row r="939">
          <cell r="A939">
            <v>1302</v>
          </cell>
          <cell r="B939" t="str">
            <v>332008101894</v>
          </cell>
          <cell r="C939" t="str">
            <v>332</v>
          </cell>
          <cell r="D939" t="str">
            <v>332008</v>
          </cell>
          <cell r="E939" t="str">
            <v>ساير حسابها و اسناد پرداختني</v>
          </cell>
          <cell r="F939" t="str">
            <v>ماليات وعوارض بر ارزش افزوده (فروش)</v>
          </cell>
          <cell r="G939" t="str">
            <v>101894</v>
          </cell>
          <cell r="H939" t="str">
            <v>شركت رسا گستر آذر</v>
          </cell>
          <cell r="P939" t="str">
            <v>130</v>
          </cell>
        </row>
        <row r="940">
          <cell r="A940">
            <v>1302</v>
          </cell>
          <cell r="B940" t="str">
            <v>332008101751</v>
          </cell>
          <cell r="C940" t="str">
            <v>332</v>
          </cell>
          <cell r="D940" t="str">
            <v>332008</v>
          </cell>
          <cell r="E940" t="str">
            <v>ساير حسابها و اسناد پرداختني</v>
          </cell>
          <cell r="F940" t="str">
            <v>ماليات وعوارض بر ارزش افزوده (فروش)</v>
          </cell>
          <cell r="G940" t="str">
            <v>101751</v>
          </cell>
          <cell r="H940" t="str">
            <v>قطعه سازي محمودي</v>
          </cell>
          <cell r="P940" t="str">
            <v>130</v>
          </cell>
        </row>
        <row r="941">
          <cell r="A941">
            <v>1302</v>
          </cell>
          <cell r="B941" t="str">
            <v>332008101786</v>
          </cell>
          <cell r="C941" t="str">
            <v>332</v>
          </cell>
          <cell r="D941" t="str">
            <v>332008</v>
          </cell>
          <cell r="E941" t="str">
            <v>ساير حسابها و اسناد پرداختني</v>
          </cell>
          <cell r="F941" t="str">
            <v>ماليات وعوارض بر ارزش افزوده (فروش)</v>
          </cell>
          <cell r="G941" t="str">
            <v>101786</v>
          </cell>
          <cell r="H941" t="str">
            <v>شركت ورق كاران تبريز</v>
          </cell>
          <cell r="P941" t="str">
            <v>130</v>
          </cell>
        </row>
        <row r="942">
          <cell r="A942">
            <v>1302</v>
          </cell>
          <cell r="B942" t="str">
            <v>332008101839</v>
          </cell>
          <cell r="C942" t="str">
            <v>332</v>
          </cell>
          <cell r="D942" t="str">
            <v>332008</v>
          </cell>
          <cell r="E942" t="str">
            <v>ساير حسابها و اسناد پرداختني</v>
          </cell>
          <cell r="F942" t="str">
            <v>ماليات وعوارض بر ارزش افزوده (فروش)</v>
          </cell>
          <cell r="G942" t="str">
            <v>101839</v>
          </cell>
          <cell r="H942" t="str">
            <v>شرکت آذر پاد</v>
          </cell>
          <cell r="P942" t="str">
            <v>130</v>
          </cell>
        </row>
        <row r="943">
          <cell r="A943">
            <v>1302</v>
          </cell>
          <cell r="B943" t="str">
            <v>332008101681</v>
          </cell>
          <cell r="C943" t="str">
            <v>332</v>
          </cell>
          <cell r="D943" t="str">
            <v>332008</v>
          </cell>
          <cell r="E943" t="str">
            <v>ساير حسابها و اسناد پرداختني</v>
          </cell>
          <cell r="F943" t="str">
            <v>ماليات وعوارض بر ارزش افزوده (فروش)</v>
          </cell>
          <cell r="G943" t="str">
            <v>101681</v>
          </cell>
          <cell r="H943" t="str">
            <v>ساج يدك خودرو</v>
          </cell>
          <cell r="P943" t="str">
            <v>130</v>
          </cell>
        </row>
        <row r="944">
          <cell r="A944">
            <v>1302</v>
          </cell>
          <cell r="B944" t="str">
            <v>332008101831</v>
          </cell>
          <cell r="C944" t="str">
            <v>332</v>
          </cell>
          <cell r="D944" t="str">
            <v>332008</v>
          </cell>
          <cell r="E944" t="str">
            <v>ساير حسابها و اسناد پرداختني</v>
          </cell>
          <cell r="F944" t="str">
            <v>ماليات وعوارض بر ارزش افزوده (فروش)</v>
          </cell>
          <cell r="G944" t="str">
            <v>101831</v>
          </cell>
          <cell r="H944" t="str">
            <v>تقي زاده</v>
          </cell>
          <cell r="P944" t="str">
            <v>130</v>
          </cell>
        </row>
        <row r="945">
          <cell r="A945">
            <v>1302</v>
          </cell>
          <cell r="B945" t="str">
            <v>332008101928</v>
          </cell>
          <cell r="C945" t="str">
            <v>332</v>
          </cell>
          <cell r="D945" t="str">
            <v>332008</v>
          </cell>
          <cell r="E945" t="str">
            <v>ساير حسابها و اسناد پرداختني</v>
          </cell>
          <cell r="F945" t="str">
            <v>ماليات وعوارض بر ارزش افزوده (فروش)</v>
          </cell>
          <cell r="G945" t="str">
            <v>101928</v>
          </cell>
          <cell r="H945" t="str">
            <v>شركت پيشگام صنعت تابان</v>
          </cell>
          <cell r="P945" t="str">
            <v>130</v>
          </cell>
        </row>
        <row r="946">
          <cell r="A946">
            <v>1302</v>
          </cell>
          <cell r="B946" t="str">
            <v>332008101808</v>
          </cell>
          <cell r="C946" t="str">
            <v>332</v>
          </cell>
          <cell r="D946" t="str">
            <v>332008</v>
          </cell>
          <cell r="E946" t="str">
            <v>ساير حسابها و اسناد پرداختني</v>
          </cell>
          <cell r="F946" t="str">
            <v>ماليات وعوارض بر ارزش افزوده (فروش)</v>
          </cell>
          <cell r="G946" t="str">
            <v>101808</v>
          </cell>
          <cell r="H946" t="str">
            <v>حسين عهدي (راننده ترانسپورت)</v>
          </cell>
          <cell r="P946" t="str">
            <v>130</v>
          </cell>
        </row>
        <row r="947">
          <cell r="A947">
            <v>1302</v>
          </cell>
          <cell r="B947" t="str">
            <v>332008300177</v>
          </cell>
          <cell r="C947" t="str">
            <v>332</v>
          </cell>
          <cell r="D947" t="str">
            <v>332008</v>
          </cell>
          <cell r="E947" t="str">
            <v>ساير حسابها و اسناد پرداختني</v>
          </cell>
          <cell r="F947" t="str">
            <v>ماليات وعوارض بر ارزش افزوده (فروش)</v>
          </cell>
          <cell r="G947" t="str">
            <v>300177</v>
          </cell>
          <cell r="H947" t="str">
            <v>كاظم پور احمد</v>
          </cell>
          <cell r="P947" t="str">
            <v>130</v>
          </cell>
        </row>
        <row r="948">
          <cell r="A948">
            <v>1302</v>
          </cell>
          <cell r="B948" t="str">
            <v>332008101910</v>
          </cell>
          <cell r="C948" t="str">
            <v>332</v>
          </cell>
          <cell r="D948" t="str">
            <v>332008</v>
          </cell>
          <cell r="E948" t="str">
            <v>ساير حسابها و اسناد پرداختني</v>
          </cell>
          <cell r="F948" t="str">
            <v>ماليات وعوارض بر ارزش افزوده (فروش)</v>
          </cell>
          <cell r="G948" t="str">
            <v>101910</v>
          </cell>
          <cell r="H948" t="str">
            <v>شركت ابزار محركه آذر</v>
          </cell>
          <cell r="P948" t="str">
            <v>130</v>
          </cell>
        </row>
        <row r="949">
          <cell r="A949">
            <v>1302</v>
          </cell>
          <cell r="B949" t="str">
            <v>332008300020</v>
          </cell>
          <cell r="C949" t="str">
            <v>332</v>
          </cell>
          <cell r="D949" t="str">
            <v>332008</v>
          </cell>
          <cell r="E949" t="str">
            <v>ساير حسابها و اسناد پرداختني</v>
          </cell>
          <cell r="F949" t="str">
            <v>ماليات وعوارض بر ارزش افزوده (فروش)</v>
          </cell>
          <cell r="G949" t="str">
            <v>300020</v>
          </cell>
          <cell r="H949" t="str">
            <v>نورپورينگجه جعفر</v>
          </cell>
          <cell r="P949" t="str">
            <v>130</v>
          </cell>
        </row>
        <row r="950">
          <cell r="A950">
            <v>1302</v>
          </cell>
          <cell r="B950" t="str">
            <v>332008101256</v>
          </cell>
          <cell r="C950" t="str">
            <v>332</v>
          </cell>
          <cell r="D950" t="str">
            <v>332008</v>
          </cell>
          <cell r="E950" t="str">
            <v>ساير حسابها و اسناد پرداختني</v>
          </cell>
          <cell r="F950" t="str">
            <v>ماليات وعوارض بر ارزش افزوده (فروش)</v>
          </cell>
          <cell r="G950" t="str">
            <v>101256</v>
          </cell>
          <cell r="H950" t="str">
            <v>كارگاه ادهمي</v>
          </cell>
          <cell r="P950" t="str">
            <v>130</v>
          </cell>
        </row>
        <row r="951">
          <cell r="A951">
            <v>1302</v>
          </cell>
          <cell r="B951" t="str">
            <v>332008101938</v>
          </cell>
          <cell r="C951" t="str">
            <v>332</v>
          </cell>
          <cell r="D951" t="str">
            <v>332008</v>
          </cell>
          <cell r="E951" t="str">
            <v>ساير حسابها و اسناد پرداختني</v>
          </cell>
          <cell r="F951" t="str">
            <v>ماليات وعوارض بر ارزش افزوده (فروش)</v>
          </cell>
          <cell r="G951" t="str">
            <v>101938</v>
          </cell>
          <cell r="H951" t="str">
            <v>شركت دقت فراز آذر</v>
          </cell>
          <cell r="P951" t="str">
            <v>130</v>
          </cell>
        </row>
        <row r="952">
          <cell r="A952">
            <v>1302</v>
          </cell>
          <cell r="B952" t="str">
            <v>332008300276</v>
          </cell>
          <cell r="C952" t="str">
            <v>332</v>
          </cell>
          <cell r="D952" t="str">
            <v>332008</v>
          </cell>
          <cell r="E952" t="str">
            <v>ساير حسابها و اسناد پرداختني</v>
          </cell>
          <cell r="F952" t="str">
            <v>ماليات وعوارض بر ارزش افزوده (فروش)</v>
          </cell>
          <cell r="G952" t="str">
            <v>300276</v>
          </cell>
          <cell r="H952" t="str">
            <v>ملوكي مهرشاد</v>
          </cell>
          <cell r="P952" t="str">
            <v>130</v>
          </cell>
        </row>
        <row r="953">
          <cell r="A953">
            <v>1302</v>
          </cell>
          <cell r="B953" t="str">
            <v>332008101934</v>
          </cell>
          <cell r="C953" t="str">
            <v>332</v>
          </cell>
          <cell r="D953" t="str">
            <v>332008</v>
          </cell>
          <cell r="E953" t="str">
            <v>ساير حسابها و اسناد پرداختني</v>
          </cell>
          <cell r="F953" t="str">
            <v>ماليات وعوارض بر ارزش افزوده (فروش)</v>
          </cell>
          <cell r="G953" t="str">
            <v>101934</v>
          </cell>
          <cell r="H953" t="str">
            <v>گروه صنعتي صيادي</v>
          </cell>
          <cell r="P953" t="str">
            <v>130</v>
          </cell>
        </row>
        <row r="954">
          <cell r="A954">
            <v>1302</v>
          </cell>
          <cell r="B954" t="str">
            <v>332008101876</v>
          </cell>
          <cell r="C954" t="str">
            <v>332</v>
          </cell>
          <cell r="D954" t="str">
            <v>332008</v>
          </cell>
          <cell r="E954" t="str">
            <v>ساير حسابها و اسناد پرداختني</v>
          </cell>
          <cell r="F954" t="str">
            <v>ماليات وعوارض بر ارزش افزوده (فروش)</v>
          </cell>
          <cell r="G954" t="str">
            <v>101876</v>
          </cell>
          <cell r="H954" t="str">
            <v>شرکت سيماب تبريز</v>
          </cell>
          <cell r="P954" t="str">
            <v>130</v>
          </cell>
        </row>
        <row r="955">
          <cell r="A955">
            <v>1302</v>
          </cell>
          <cell r="B955" t="str">
            <v>332008300085</v>
          </cell>
          <cell r="C955" t="str">
            <v>332</v>
          </cell>
          <cell r="D955" t="str">
            <v>332008</v>
          </cell>
          <cell r="E955" t="str">
            <v>ساير حسابها و اسناد پرداختني</v>
          </cell>
          <cell r="F955" t="str">
            <v>ماليات وعوارض بر ارزش افزوده (فروش)</v>
          </cell>
          <cell r="G955" t="str">
            <v>300085</v>
          </cell>
          <cell r="H955" t="str">
            <v>جبارپور يوسف</v>
          </cell>
          <cell r="P955" t="str">
            <v>130</v>
          </cell>
        </row>
        <row r="956">
          <cell r="A956">
            <v>1302</v>
          </cell>
          <cell r="B956" t="str">
            <v>332008101263</v>
          </cell>
          <cell r="C956" t="str">
            <v>332</v>
          </cell>
          <cell r="D956" t="str">
            <v>332008</v>
          </cell>
          <cell r="E956" t="str">
            <v>ساير حسابها و اسناد پرداختني</v>
          </cell>
          <cell r="F956" t="str">
            <v>ماليات وعوارض بر ارزش افزوده (فروش)</v>
          </cell>
          <cell r="G956" t="str">
            <v>101263</v>
          </cell>
          <cell r="H956" t="str">
            <v>شرکت قطعه سازان خودرو دلتا امين</v>
          </cell>
          <cell r="P956" t="str">
            <v>130</v>
          </cell>
        </row>
        <row r="957">
          <cell r="A957">
            <v>1302</v>
          </cell>
          <cell r="B957" t="str">
            <v>332008101795</v>
          </cell>
          <cell r="C957" t="str">
            <v>332</v>
          </cell>
          <cell r="D957" t="str">
            <v>332008</v>
          </cell>
          <cell r="E957" t="str">
            <v>ساير حسابها و اسناد پرداختني</v>
          </cell>
          <cell r="F957" t="str">
            <v>ماليات وعوارض بر ارزش افزوده (فروش)</v>
          </cell>
          <cell r="G957" t="str">
            <v>101795</v>
          </cell>
          <cell r="H957" t="str">
            <v>خدمات فني و مهندسي بهكار صنعت</v>
          </cell>
          <cell r="P957" t="str">
            <v>130</v>
          </cell>
        </row>
        <row r="958">
          <cell r="A958">
            <v>1305</v>
          </cell>
          <cell r="B958" t="str">
            <v>332009102707</v>
          </cell>
          <cell r="C958" t="str">
            <v>332</v>
          </cell>
          <cell r="D958" t="str">
            <v>332009</v>
          </cell>
          <cell r="E958" t="str">
            <v>ساير حسابها و اسناد پرداختني</v>
          </cell>
          <cell r="F958" t="str">
            <v>ماليات عملكرد</v>
          </cell>
          <cell r="G958" t="str">
            <v>102707</v>
          </cell>
          <cell r="H958" t="str">
            <v>ماليات عملكرد سال 89</v>
          </cell>
          <cell r="P958" t="str">
            <v>130</v>
          </cell>
        </row>
        <row r="959">
          <cell r="A959">
            <v>1200</v>
          </cell>
          <cell r="B959" t="str">
            <v>332011101414</v>
          </cell>
          <cell r="C959" t="str">
            <v>332</v>
          </cell>
          <cell r="D959" t="str">
            <v>332011</v>
          </cell>
          <cell r="E959" t="str">
            <v>ساير حسابها و اسناد پرداختني</v>
          </cell>
          <cell r="F959" t="str">
            <v>ماليات تكليفيي پيمانكاران(5% ماده 104ق.م.م)</v>
          </cell>
          <cell r="G959" t="str">
            <v>101414</v>
          </cell>
          <cell r="H959" t="str">
            <v>شركت آذردنده تبريز</v>
          </cell>
          <cell r="P959" t="str">
            <v>120</v>
          </cell>
        </row>
        <row r="960">
          <cell r="A960">
            <v>1200</v>
          </cell>
          <cell r="B960" t="str">
            <v>332011101659</v>
          </cell>
          <cell r="C960" t="str">
            <v>332</v>
          </cell>
          <cell r="D960" t="str">
            <v>332011</v>
          </cell>
          <cell r="E960" t="str">
            <v>ساير حسابها و اسناد پرداختني</v>
          </cell>
          <cell r="F960" t="str">
            <v>ماليات تكليفيي پيمانكاران(5% ماده 104ق.م.م)</v>
          </cell>
          <cell r="G960" t="str">
            <v>101659</v>
          </cell>
          <cell r="H960" t="str">
            <v>آبكاري آريا</v>
          </cell>
          <cell r="P960" t="str">
            <v>120</v>
          </cell>
        </row>
        <row r="961">
          <cell r="A961">
            <v>1200</v>
          </cell>
          <cell r="B961" t="str">
            <v>332011101257</v>
          </cell>
          <cell r="C961" t="str">
            <v>332</v>
          </cell>
          <cell r="D961" t="str">
            <v>332011</v>
          </cell>
          <cell r="E961" t="str">
            <v>ساير حسابها و اسناد پرداختني</v>
          </cell>
          <cell r="F961" t="str">
            <v>ماليات تكليفيي پيمانكاران(5% ماده 104ق.م.م)</v>
          </cell>
          <cell r="G961" t="str">
            <v>101257</v>
          </cell>
          <cell r="H961" t="str">
            <v>كارگاه فرجزاده</v>
          </cell>
          <cell r="P961" t="str">
            <v>120</v>
          </cell>
        </row>
        <row r="962">
          <cell r="A962">
            <v>1200</v>
          </cell>
          <cell r="B962" t="str">
            <v>332011101517</v>
          </cell>
          <cell r="C962" t="str">
            <v>332</v>
          </cell>
          <cell r="D962" t="str">
            <v>332011</v>
          </cell>
          <cell r="E962" t="str">
            <v>ساير حسابها و اسناد پرداختني</v>
          </cell>
          <cell r="F962" t="str">
            <v>ماليات تكليفيي پيمانكاران(5% ماده 104ق.م.م)</v>
          </cell>
          <cell r="G962" t="str">
            <v>101517</v>
          </cell>
          <cell r="H962" t="str">
            <v>كارگاه توليدي صنعتي امين (سنگزني امين)</v>
          </cell>
          <cell r="P962" t="str">
            <v>120</v>
          </cell>
        </row>
        <row r="963">
          <cell r="A963">
            <v>1200</v>
          </cell>
          <cell r="B963" t="str">
            <v>332011101835</v>
          </cell>
          <cell r="C963" t="str">
            <v>332</v>
          </cell>
          <cell r="D963" t="str">
            <v>332011</v>
          </cell>
          <cell r="E963" t="str">
            <v>ساير حسابها و اسناد پرداختني</v>
          </cell>
          <cell r="F963" t="str">
            <v>ماليات تكليفيي پيمانكاران(5% ماده 104ق.م.م)</v>
          </cell>
          <cell r="G963" t="str">
            <v>101835</v>
          </cell>
          <cell r="H963" t="str">
            <v>كارگاه فرامرزي</v>
          </cell>
          <cell r="P963" t="str">
            <v>120</v>
          </cell>
        </row>
        <row r="964">
          <cell r="A964">
            <v>1200</v>
          </cell>
          <cell r="B964" t="str">
            <v>332011101259</v>
          </cell>
          <cell r="C964" t="str">
            <v>332</v>
          </cell>
          <cell r="D964" t="str">
            <v>332011</v>
          </cell>
          <cell r="E964" t="str">
            <v>ساير حسابها و اسناد پرداختني</v>
          </cell>
          <cell r="F964" t="str">
            <v>ماليات تكليفيي پيمانكاران(5% ماده 104ق.م.م)</v>
          </cell>
          <cell r="G964" t="str">
            <v>101259</v>
          </cell>
          <cell r="H964" t="str">
            <v>كارگاه حسينپور خيري</v>
          </cell>
          <cell r="P964" t="str">
            <v>120</v>
          </cell>
        </row>
        <row r="965">
          <cell r="A965">
            <v>1200</v>
          </cell>
          <cell r="B965" t="str">
            <v>332011101293</v>
          </cell>
          <cell r="C965" t="str">
            <v>332</v>
          </cell>
          <cell r="D965" t="str">
            <v>332011</v>
          </cell>
          <cell r="E965" t="str">
            <v>ساير حسابها و اسناد پرداختني</v>
          </cell>
          <cell r="F965" t="str">
            <v>ماليات تكليفيي پيمانكاران(5% ماده 104ق.م.م)</v>
          </cell>
          <cell r="G965" t="str">
            <v>101293</v>
          </cell>
          <cell r="H965" t="str">
            <v>كارگاه المهدي</v>
          </cell>
          <cell r="P965" t="str">
            <v>120</v>
          </cell>
        </row>
        <row r="966">
          <cell r="A966">
            <v>1200</v>
          </cell>
          <cell r="B966" t="str">
            <v>332011101827</v>
          </cell>
          <cell r="C966" t="str">
            <v>332</v>
          </cell>
          <cell r="D966" t="str">
            <v>332011</v>
          </cell>
          <cell r="E966" t="str">
            <v>ساير حسابها و اسناد پرداختني</v>
          </cell>
          <cell r="F966" t="str">
            <v>ماليات تكليفيي پيمانكاران(5% ماده 104ق.م.م)</v>
          </cell>
          <cell r="G966" t="str">
            <v>101827</v>
          </cell>
          <cell r="H966" t="str">
            <v>گروه صنعتي آذر پارت</v>
          </cell>
          <cell r="P966" t="str">
            <v>120</v>
          </cell>
        </row>
        <row r="967">
          <cell r="A967">
            <v>1200</v>
          </cell>
          <cell r="B967" t="str">
            <v>332011101813</v>
          </cell>
          <cell r="C967" t="str">
            <v>332</v>
          </cell>
          <cell r="D967" t="str">
            <v>332011</v>
          </cell>
          <cell r="E967" t="str">
            <v>ساير حسابها و اسناد پرداختني</v>
          </cell>
          <cell r="F967" t="str">
            <v>ماليات تكليفيي پيمانكاران(5% ماده 104ق.م.م)</v>
          </cell>
          <cell r="G967" t="str">
            <v>101813</v>
          </cell>
          <cell r="H967" t="str">
            <v>شركت مبتكران صنايع نوين</v>
          </cell>
          <cell r="P967" t="str">
            <v>120</v>
          </cell>
        </row>
        <row r="968">
          <cell r="A968">
            <v>1200</v>
          </cell>
          <cell r="B968" t="str">
            <v>332011101747</v>
          </cell>
          <cell r="C968" t="str">
            <v>332</v>
          </cell>
          <cell r="D968" t="str">
            <v>332011</v>
          </cell>
          <cell r="E968" t="str">
            <v>ساير حسابها و اسناد پرداختني</v>
          </cell>
          <cell r="F968" t="str">
            <v>ماليات تكليفيي پيمانكاران(5% ماده 104ق.م.م)</v>
          </cell>
          <cell r="G968" t="str">
            <v>101747</v>
          </cell>
          <cell r="H968" t="str">
            <v>كارگاه پوريا صنعت</v>
          </cell>
          <cell r="P968" t="str">
            <v>120</v>
          </cell>
        </row>
        <row r="969">
          <cell r="A969">
            <v>1200</v>
          </cell>
          <cell r="B969" t="str">
            <v>332011101818</v>
          </cell>
          <cell r="C969" t="str">
            <v>332</v>
          </cell>
          <cell r="D969" t="str">
            <v>332011</v>
          </cell>
          <cell r="E969" t="str">
            <v>ساير حسابها و اسناد پرداختني</v>
          </cell>
          <cell r="F969" t="str">
            <v>ماليات تكليفيي پيمانكاران(5% ماده 104ق.م.م)</v>
          </cell>
          <cell r="G969" t="str">
            <v>101818</v>
          </cell>
          <cell r="H969" t="str">
            <v>آبكاري صدف</v>
          </cell>
          <cell r="P969" t="str">
            <v>120</v>
          </cell>
        </row>
        <row r="970">
          <cell r="A970">
            <v>1200</v>
          </cell>
          <cell r="B970" t="str">
            <v>332011101806</v>
          </cell>
          <cell r="C970" t="str">
            <v>332</v>
          </cell>
          <cell r="D970" t="str">
            <v>332011</v>
          </cell>
          <cell r="E970" t="str">
            <v>ساير حسابها و اسناد پرداختني</v>
          </cell>
          <cell r="F970" t="str">
            <v>ماليات تكليفيي پيمانكاران(5% ماده 104ق.م.م)</v>
          </cell>
          <cell r="G970" t="str">
            <v>101806</v>
          </cell>
          <cell r="H970" t="str">
            <v>تراشكاري دقيق صنعت</v>
          </cell>
          <cell r="P970" t="str">
            <v>120</v>
          </cell>
        </row>
        <row r="971">
          <cell r="A971">
            <v>1200</v>
          </cell>
          <cell r="B971" t="str">
            <v>332011101251</v>
          </cell>
          <cell r="C971" t="str">
            <v>332</v>
          </cell>
          <cell r="D971" t="str">
            <v>332011</v>
          </cell>
          <cell r="E971" t="str">
            <v>ساير حسابها و اسناد پرداختني</v>
          </cell>
          <cell r="F971" t="str">
            <v>ماليات تكليفيي پيمانكاران(5% ماده 104ق.م.م)</v>
          </cell>
          <cell r="G971" t="str">
            <v>101251</v>
          </cell>
          <cell r="H971" t="str">
            <v>كارگاه آبكاري لوكس</v>
          </cell>
          <cell r="P971" t="str">
            <v>120</v>
          </cell>
        </row>
        <row r="972">
          <cell r="A972">
            <v>1200</v>
          </cell>
          <cell r="B972" t="str">
            <v>332011101027</v>
          </cell>
          <cell r="C972" t="str">
            <v>332</v>
          </cell>
          <cell r="D972" t="str">
            <v>332011</v>
          </cell>
          <cell r="E972" t="str">
            <v>ساير حسابها و اسناد پرداختني</v>
          </cell>
          <cell r="F972" t="str">
            <v>ماليات تكليفيي پيمانكاران(5% ماده 104ق.م.م)</v>
          </cell>
          <cell r="G972" t="str">
            <v>101027</v>
          </cell>
          <cell r="H972" t="str">
            <v>شرکت نساجي ايران</v>
          </cell>
          <cell r="P972" t="str">
            <v>120</v>
          </cell>
        </row>
        <row r="973">
          <cell r="A973">
            <v>1200</v>
          </cell>
          <cell r="B973" t="str">
            <v>332011101515</v>
          </cell>
          <cell r="C973" t="str">
            <v>332</v>
          </cell>
          <cell r="D973" t="str">
            <v>332011</v>
          </cell>
          <cell r="E973" t="str">
            <v>ساير حسابها و اسناد پرداختني</v>
          </cell>
          <cell r="F973" t="str">
            <v>ماليات تكليفيي پيمانكاران(5% ماده 104ق.م.م)</v>
          </cell>
          <cell r="G973" t="str">
            <v>101515</v>
          </cell>
          <cell r="H973" t="str">
            <v>شرکت پارس صنعت تبريز</v>
          </cell>
          <cell r="P973" t="str">
            <v>120</v>
          </cell>
        </row>
        <row r="974">
          <cell r="A974">
            <v>1200</v>
          </cell>
          <cell r="B974" t="str">
            <v>332011101867</v>
          </cell>
          <cell r="C974" t="str">
            <v>332</v>
          </cell>
          <cell r="D974" t="str">
            <v>332011</v>
          </cell>
          <cell r="E974" t="str">
            <v>ساير حسابها و اسناد پرداختني</v>
          </cell>
          <cell r="F974" t="str">
            <v>ماليات تكليفيي پيمانكاران(5% ماده 104ق.م.م)</v>
          </cell>
          <cell r="G974" t="str">
            <v>101867</v>
          </cell>
          <cell r="H974" t="str">
            <v>كارگاه كات فن آذر</v>
          </cell>
          <cell r="P974" t="str">
            <v>120</v>
          </cell>
        </row>
        <row r="975">
          <cell r="A975">
            <v>1200</v>
          </cell>
          <cell r="B975" t="str">
            <v>332011101686</v>
          </cell>
          <cell r="C975" t="str">
            <v>332</v>
          </cell>
          <cell r="D975" t="str">
            <v>332011</v>
          </cell>
          <cell r="E975" t="str">
            <v>ساير حسابها و اسناد پرداختني</v>
          </cell>
          <cell r="F975" t="str">
            <v>ماليات تكليفيي پيمانكاران(5% ماده 104ق.م.م)</v>
          </cell>
          <cell r="G975" t="str">
            <v>101686</v>
          </cell>
          <cell r="H975" t="str">
            <v>شركت فن گستر</v>
          </cell>
          <cell r="P975" t="str">
            <v>120</v>
          </cell>
        </row>
        <row r="976">
          <cell r="A976">
            <v>1200</v>
          </cell>
          <cell r="B976" t="str">
            <v>332011101240</v>
          </cell>
          <cell r="C976" t="str">
            <v>332</v>
          </cell>
          <cell r="D976" t="str">
            <v>332011</v>
          </cell>
          <cell r="E976" t="str">
            <v>ساير حسابها و اسناد پرداختني</v>
          </cell>
          <cell r="F976" t="str">
            <v>ماليات تكليفيي پيمانكاران(5% ماده 104ق.م.م)</v>
          </cell>
          <cell r="G976" t="str">
            <v>101240</v>
          </cell>
          <cell r="H976" t="str">
            <v>هنر گستر آذر</v>
          </cell>
          <cell r="P976" t="str">
            <v>120</v>
          </cell>
        </row>
        <row r="977">
          <cell r="A977">
            <v>1200</v>
          </cell>
          <cell r="B977" t="str">
            <v>332011101594</v>
          </cell>
          <cell r="C977" t="str">
            <v>332</v>
          </cell>
          <cell r="D977" t="str">
            <v>332011</v>
          </cell>
          <cell r="E977" t="str">
            <v>ساير حسابها و اسناد پرداختني</v>
          </cell>
          <cell r="F977" t="str">
            <v>ماليات تكليفيي پيمانكاران(5% ماده 104ق.م.م)</v>
          </cell>
          <cell r="G977" t="str">
            <v>101594</v>
          </cell>
          <cell r="H977" t="str">
            <v>شركت تك كاران</v>
          </cell>
          <cell r="P977" t="str">
            <v>120</v>
          </cell>
        </row>
        <row r="978">
          <cell r="A978">
            <v>1200</v>
          </cell>
          <cell r="B978" t="str">
            <v>332011101912</v>
          </cell>
          <cell r="C978" t="str">
            <v>332</v>
          </cell>
          <cell r="D978" t="str">
            <v>332011</v>
          </cell>
          <cell r="E978" t="str">
            <v>ساير حسابها و اسناد پرداختني</v>
          </cell>
          <cell r="F978" t="str">
            <v>ماليات تكليفيي پيمانكاران(5% ماده 104ق.م.م)</v>
          </cell>
          <cell r="G978" t="str">
            <v>101912</v>
          </cell>
          <cell r="H978" t="str">
            <v>آبكاري تكنو آب</v>
          </cell>
          <cell r="P978" t="str">
            <v>120</v>
          </cell>
        </row>
        <row r="979">
          <cell r="A979">
            <v>1200</v>
          </cell>
          <cell r="B979" t="str">
            <v>332011101607</v>
          </cell>
          <cell r="C979" t="str">
            <v>332</v>
          </cell>
          <cell r="D979" t="str">
            <v>332011</v>
          </cell>
          <cell r="E979" t="str">
            <v>ساير حسابها و اسناد پرداختني</v>
          </cell>
          <cell r="F979" t="str">
            <v>ماليات تكليفيي پيمانكاران(5% ماده 104ق.م.م)</v>
          </cell>
          <cell r="G979" t="str">
            <v>101607</v>
          </cell>
          <cell r="H979" t="str">
            <v>كارگاه صنعتي پالاديم</v>
          </cell>
          <cell r="P979" t="str">
            <v>120</v>
          </cell>
        </row>
        <row r="980">
          <cell r="A980">
            <v>1200</v>
          </cell>
          <cell r="B980" t="str">
            <v>332011101903</v>
          </cell>
          <cell r="C980" t="str">
            <v>332</v>
          </cell>
          <cell r="D980" t="str">
            <v>332011</v>
          </cell>
          <cell r="E980" t="str">
            <v>ساير حسابها و اسناد پرداختني</v>
          </cell>
          <cell r="F980" t="str">
            <v>ماليات تكليفيي پيمانكاران(5% ماده 104ق.م.م)</v>
          </cell>
          <cell r="G980" t="str">
            <v>101903</v>
          </cell>
          <cell r="H980" t="str">
            <v>شركت تكسان (تهران)</v>
          </cell>
          <cell r="P980" t="str">
            <v>120</v>
          </cell>
        </row>
        <row r="981">
          <cell r="A981">
            <v>1200</v>
          </cell>
          <cell r="B981" t="str">
            <v>332011101264</v>
          </cell>
          <cell r="C981" t="str">
            <v>332</v>
          </cell>
          <cell r="D981" t="str">
            <v>332011</v>
          </cell>
          <cell r="E981" t="str">
            <v>ساير حسابها و اسناد پرداختني</v>
          </cell>
          <cell r="F981" t="str">
            <v>ماليات تكليفيي پيمانكاران(5% ماده 104ق.م.م)</v>
          </cell>
          <cell r="G981" t="str">
            <v>101264</v>
          </cell>
          <cell r="H981" t="str">
            <v>گروه توليدي وصنعتي قطعه فرم</v>
          </cell>
          <cell r="P981" t="str">
            <v>120</v>
          </cell>
        </row>
        <row r="982">
          <cell r="A982">
            <v>1200</v>
          </cell>
          <cell r="B982" t="str">
            <v>332011101879</v>
          </cell>
          <cell r="C982" t="str">
            <v>332</v>
          </cell>
          <cell r="D982" t="str">
            <v>332011</v>
          </cell>
          <cell r="E982" t="str">
            <v>ساير حسابها و اسناد پرداختني</v>
          </cell>
          <cell r="F982" t="str">
            <v>ماليات تكليفيي پيمانكاران(5% ماده 104ق.م.م)</v>
          </cell>
          <cell r="G982" t="str">
            <v>101879</v>
          </cell>
          <cell r="H982" t="str">
            <v>شركت تبريز گوهر</v>
          </cell>
          <cell r="P982" t="str">
            <v>120</v>
          </cell>
        </row>
        <row r="983">
          <cell r="A983">
            <v>1200</v>
          </cell>
          <cell r="B983" t="str">
            <v>332011101242</v>
          </cell>
          <cell r="C983" t="str">
            <v>332</v>
          </cell>
          <cell r="D983" t="str">
            <v>332011</v>
          </cell>
          <cell r="E983" t="str">
            <v>ساير حسابها و اسناد پرداختني</v>
          </cell>
          <cell r="F983" t="str">
            <v>ماليات تكليفيي پيمانكاران(5% ماده 104ق.م.م)</v>
          </cell>
          <cell r="G983" t="str">
            <v>101242</v>
          </cell>
          <cell r="H983" t="str">
            <v>آذر فيلر</v>
          </cell>
          <cell r="P983" t="str">
            <v>120</v>
          </cell>
        </row>
        <row r="984">
          <cell r="A984">
            <v>1300</v>
          </cell>
          <cell r="B984" t="str">
            <v>332012101906</v>
          </cell>
          <cell r="C984" t="str">
            <v>332</v>
          </cell>
          <cell r="D984" t="str">
            <v>332012</v>
          </cell>
          <cell r="E984" t="str">
            <v>ساير حسابها و اسناد پرداختني</v>
          </cell>
          <cell r="F984" t="str">
            <v>حق بيمه قرارداد هاي پيمانكاري</v>
          </cell>
          <cell r="G984" t="str">
            <v>101906</v>
          </cell>
          <cell r="H984" t="str">
            <v>بازرگاني املاك دريا (زاهدي)</v>
          </cell>
          <cell r="P984" t="str">
            <v>130</v>
          </cell>
        </row>
        <row r="985">
          <cell r="A985">
            <v>5409</v>
          </cell>
          <cell r="B985" t="str">
            <v>333001101023</v>
          </cell>
          <cell r="C985" t="str">
            <v>333</v>
          </cell>
          <cell r="D985" t="str">
            <v>333001</v>
          </cell>
          <cell r="E985" t="str">
            <v>پيش دريافتها ( شركتهاي وابسته)</v>
          </cell>
          <cell r="F985" t="str">
            <v>پيش دريافتها از شركتهاي وابسته</v>
          </cell>
          <cell r="G985" t="str">
            <v>101023</v>
          </cell>
          <cell r="H985" t="str">
            <v>شركت سايپا يدك</v>
          </cell>
          <cell r="P985" t="str">
            <v>540</v>
          </cell>
        </row>
        <row r="986">
          <cell r="A986">
            <v>1401</v>
          </cell>
          <cell r="B986" t="str">
            <v>334001101850</v>
          </cell>
          <cell r="C986" t="str">
            <v>334</v>
          </cell>
          <cell r="D986" t="str">
            <v>334001</v>
          </cell>
          <cell r="E986" t="str">
            <v>پيش دريافتها (شركتهاي غيروابسته)</v>
          </cell>
          <cell r="F986" t="str">
            <v>پيش دريافتها از شركتهاي غير وابسته</v>
          </cell>
          <cell r="G986" t="str">
            <v>101850</v>
          </cell>
          <cell r="H986" t="str">
            <v>فريدون رزمجو</v>
          </cell>
          <cell r="P986" t="str">
            <v>140</v>
          </cell>
        </row>
        <row r="987">
          <cell r="A987">
            <v>1402</v>
          </cell>
          <cell r="B987" t="str">
            <v>334001101925</v>
          </cell>
          <cell r="C987" t="str">
            <v>334</v>
          </cell>
          <cell r="D987" t="str">
            <v>334001</v>
          </cell>
          <cell r="E987" t="str">
            <v>پيش دريافتها (شركتهاي غيروابسته)</v>
          </cell>
          <cell r="F987" t="str">
            <v>پيش دريافتها از شركتهاي غير وابسته</v>
          </cell>
          <cell r="G987" t="str">
            <v>101925</v>
          </cell>
          <cell r="H987" t="str">
            <v>صنايع شهيد افشردي</v>
          </cell>
          <cell r="P987" t="str">
            <v>140</v>
          </cell>
        </row>
        <row r="988">
          <cell r="A988">
            <v>1400</v>
          </cell>
          <cell r="B988" t="str">
            <v>334001101860</v>
          </cell>
          <cell r="C988" t="str">
            <v>334</v>
          </cell>
          <cell r="D988" t="str">
            <v>334001</v>
          </cell>
          <cell r="E988" t="str">
            <v>پيش دريافتها (شركتهاي غيروابسته)</v>
          </cell>
          <cell r="F988" t="str">
            <v>پيش دريافتها از شركتهاي غير وابسته</v>
          </cell>
          <cell r="G988" t="str">
            <v>101860</v>
          </cell>
          <cell r="H988" t="str">
            <v>شرکت قطعه سازان سهند</v>
          </cell>
          <cell r="P988" t="str">
            <v>140</v>
          </cell>
        </row>
        <row r="989">
          <cell r="A989">
            <v>1400</v>
          </cell>
          <cell r="B989" t="str">
            <v>334001101393</v>
          </cell>
          <cell r="C989" t="str">
            <v>334</v>
          </cell>
          <cell r="D989" t="str">
            <v>334001</v>
          </cell>
          <cell r="E989" t="str">
            <v>پيش دريافتها (شركتهاي غيروابسته)</v>
          </cell>
          <cell r="F989" t="str">
            <v>پيش دريافتها از شركتهاي غير وابسته</v>
          </cell>
          <cell r="G989" t="str">
            <v>101393</v>
          </cell>
          <cell r="H989" t="str">
            <v>شرکت نيرومحرکه</v>
          </cell>
          <cell r="P989" t="str">
            <v>140</v>
          </cell>
        </row>
        <row r="990">
          <cell r="A990">
            <v>1400</v>
          </cell>
          <cell r="B990" t="str">
            <v>334001101887</v>
          </cell>
          <cell r="C990" t="str">
            <v>334</v>
          </cell>
          <cell r="D990" t="str">
            <v>334001</v>
          </cell>
          <cell r="E990" t="str">
            <v>پيش دريافتها (شركتهاي غيروابسته)</v>
          </cell>
          <cell r="F990" t="str">
            <v>پيش دريافتها از شركتهاي غير وابسته</v>
          </cell>
          <cell r="G990" t="str">
            <v>101887</v>
          </cell>
          <cell r="H990" t="str">
            <v>شركت خوزستان موتور سيكلت</v>
          </cell>
          <cell r="P990" t="str">
            <v>140</v>
          </cell>
        </row>
        <row r="991">
          <cell r="A991">
            <v>1400</v>
          </cell>
          <cell r="B991" t="str">
            <v>334001101946</v>
          </cell>
          <cell r="C991" t="str">
            <v>334</v>
          </cell>
          <cell r="D991" t="str">
            <v>334001</v>
          </cell>
          <cell r="E991" t="str">
            <v>پيش دريافتها (شركتهاي غيروابسته)</v>
          </cell>
          <cell r="F991" t="str">
            <v>پيش دريافتها از شركتهاي غير وابسته</v>
          </cell>
          <cell r="G991" t="str">
            <v>101946</v>
          </cell>
          <cell r="H991" t="str">
            <v>شركت ميانرو</v>
          </cell>
          <cell r="P991" t="str">
            <v>140</v>
          </cell>
        </row>
        <row r="992">
          <cell r="A992">
            <v>1400</v>
          </cell>
          <cell r="B992" t="str">
            <v>334001101897</v>
          </cell>
          <cell r="C992" t="str">
            <v>334</v>
          </cell>
          <cell r="D992" t="str">
            <v>334001</v>
          </cell>
          <cell r="E992" t="str">
            <v>پيش دريافتها (شركتهاي غيروابسته)</v>
          </cell>
          <cell r="F992" t="str">
            <v>پيش دريافتها از شركتهاي غير وابسته</v>
          </cell>
          <cell r="G992" t="str">
            <v>101897</v>
          </cell>
          <cell r="H992" t="str">
            <v>شركت كوشا وران</v>
          </cell>
          <cell r="P992" t="str">
            <v>140</v>
          </cell>
        </row>
        <row r="993">
          <cell r="A993">
            <v>1400</v>
          </cell>
          <cell r="B993" t="str">
            <v>334001101617</v>
          </cell>
          <cell r="C993" t="str">
            <v>334</v>
          </cell>
          <cell r="D993" t="str">
            <v>334001</v>
          </cell>
          <cell r="E993" t="str">
            <v>پيش دريافتها (شركتهاي غيروابسته)</v>
          </cell>
          <cell r="F993" t="str">
            <v>پيش دريافتها از شركتهاي غير وابسته</v>
          </cell>
          <cell r="G993" t="str">
            <v>101617</v>
          </cell>
          <cell r="H993" t="str">
            <v>شركت مجموعه سازان البرز</v>
          </cell>
          <cell r="P993" t="str">
            <v>140</v>
          </cell>
        </row>
        <row r="994">
          <cell r="A994">
            <v>1400</v>
          </cell>
          <cell r="B994" t="str">
            <v>334001101235</v>
          </cell>
          <cell r="C994" t="str">
            <v>334</v>
          </cell>
          <cell r="D994" t="str">
            <v>334001</v>
          </cell>
          <cell r="E994" t="str">
            <v>پيش دريافتها (شركتهاي غيروابسته)</v>
          </cell>
          <cell r="F994" t="str">
            <v>پيش دريافتها از شركتهاي غير وابسته</v>
          </cell>
          <cell r="G994" t="str">
            <v>101235</v>
          </cell>
          <cell r="H994" t="str">
            <v>شرکت فرمان خودرو</v>
          </cell>
          <cell r="P994" t="str">
            <v>140</v>
          </cell>
        </row>
        <row r="995">
          <cell r="A995">
            <v>1400</v>
          </cell>
          <cell r="B995" t="str">
            <v>334001101599</v>
          </cell>
          <cell r="C995" t="str">
            <v>334</v>
          </cell>
          <cell r="D995" t="str">
            <v>334001</v>
          </cell>
          <cell r="E995" t="str">
            <v>پيش دريافتها (شركتهاي غيروابسته)</v>
          </cell>
          <cell r="F995" t="str">
            <v>پيش دريافتها از شركتهاي غير وابسته</v>
          </cell>
          <cell r="G995" t="str">
            <v>101599</v>
          </cell>
          <cell r="H995" t="str">
            <v>غلامرضا اكبري</v>
          </cell>
          <cell r="P995" t="str">
            <v>140</v>
          </cell>
        </row>
        <row r="996">
          <cell r="A996">
            <v>1400</v>
          </cell>
          <cell r="B996" t="str">
            <v>334001101509</v>
          </cell>
          <cell r="C996" t="str">
            <v>334</v>
          </cell>
          <cell r="D996" t="str">
            <v>334001</v>
          </cell>
          <cell r="E996" t="str">
            <v>پيش دريافتها (شركتهاي غيروابسته)</v>
          </cell>
          <cell r="F996" t="str">
            <v>پيش دريافتها از شركتهاي غير وابسته</v>
          </cell>
          <cell r="G996" t="str">
            <v>101509</v>
          </cell>
          <cell r="H996" t="str">
            <v>ماشين كاران اراك</v>
          </cell>
          <cell r="P996" t="str">
            <v>140</v>
          </cell>
        </row>
        <row r="997">
          <cell r="A997">
            <v>1400</v>
          </cell>
          <cell r="B997" t="str">
            <v>334001101542</v>
          </cell>
          <cell r="C997" t="str">
            <v>334</v>
          </cell>
          <cell r="D997" t="str">
            <v>334001</v>
          </cell>
          <cell r="E997" t="str">
            <v>پيش دريافتها (شركتهاي غيروابسته)</v>
          </cell>
          <cell r="F997" t="str">
            <v>پيش دريافتها از شركتهاي غير وابسته</v>
          </cell>
          <cell r="G997" t="str">
            <v>101542</v>
          </cell>
          <cell r="H997" t="str">
            <v>بلبرينگ سازي</v>
          </cell>
          <cell r="P997" t="str">
            <v>140</v>
          </cell>
        </row>
        <row r="998">
          <cell r="A998">
            <v>1400</v>
          </cell>
          <cell r="B998" t="str">
            <v>334001101226</v>
          </cell>
          <cell r="C998" t="str">
            <v>334</v>
          </cell>
          <cell r="D998" t="str">
            <v>334001</v>
          </cell>
          <cell r="E998" t="str">
            <v>پيش دريافتها (شركتهاي غيروابسته)</v>
          </cell>
          <cell r="F998" t="str">
            <v>پيش دريافتها از شركتهاي غير وابسته</v>
          </cell>
          <cell r="G998" t="str">
            <v>101226</v>
          </cell>
          <cell r="H998" t="str">
            <v>شركت گاردان پارت سازان</v>
          </cell>
          <cell r="P998" t="str">
            <v>140</v>
          </cell>
        </row>
        <row r="999">
          <cell r="A999">
            <v>1400</v>
          </cell>
          <cell r="B999" t="str">
            <v>334001101643</v>
          </cell>
          <cell r="C999" t="str">
            <v>334</v>
          </cell>
          <cell r="D999" t="str">
            <v>334001</v>
          </cell>
          <cell r="E999" t="str">
            <v>پيش دريافتها (شركتهاي غيروابسته)</v>
          </cell>
          <cell r="F999" t="str">
            <v>پيش دريافتها از شركتهاي غير وابسته</v>
          </cell>
          <cell r="G999" t="str">
            <v>101643</v>
          </cell>
          <cell r="H999" t="str">
            <v>شركت کاريزاب</v>
          </cell>
          <cell r="P999" t="str">
            <v>140</v>
          </cell>
        </row>
        <row r="1000">
          <cell r="A1000">
            <v>1301</v>
          </cell>
          <cell r="B1000" t="str">
            <v>336001</v>
          </cell>
          <cell r="C1000" t="str">
            <v>336</v>
          </cell>
          <cell r="D1000" t="str">
            <v>336001</v>
          </cell>
          <cell r="E1000" t="str">
            <v>ساير ذخاير</v>
          </cell>
          <cell r="F1000" t="str">
            <v>ذخيره هزينه هاي پرداختني</v>
          </cell>
          <cell r="G1000">
            <v>0</v>
          </cell>
          <cell r="H1000">
            <v>0</v>
          </cell>
          <cell r="P1000" t="str">
            <v>130</v>
          </cell>
        </row>
        <row r="1001">
          <cell r="A1001">
            <v>6500</v>
          </cell>
          <cell r="B1001" t="str">
            <v>336002</v>
          </cell>
          <cell r="C1001" t="str">
            <v>336</v>
          </cell>
          <cell r="D1001" t="str">
            <v>336002</v>
          </cell>
          <cell r="E1001" t="str">
            <v>ساير ذخاير</v>
          </cell>
          <cell r="F1001" t="str">
            <v>ذخيره مطالبات مشكوك الوصول</v>
          </cell>
          <cell r="G1001">
            <v>0</v>
          </cell>
          <cell r="H1001">
            <v>0</v>
          </cell>
          <cell r="P1001" t="str">
            <v>650</v>
          </cell>
        </row>
        <row r="1002">
          <cell r="A1002">
            <v>1600</v>
          </cell>
          <cell r="B1002" t="str">
            <v>337001101026</v>
          </cell>
          <cell r="C1002" t="str">
            <v>337</v>
          </cell>
          <cell r="D1002" t="str">
            <v>337001</v>
          </cell>
          <cell r="E1002" t="str">
            <v>سود سهام پيشنهادي و پرداختي</v>
          </cell>
          <cell r="F1002" t="str">
            <v>سود سهام پرداختني</v>
          </cell>
          <cell r="G1002" t="str">
            <v>101026</v>
          </cell>
          <cell r="H1002" t="str">
            <v>شرکت سايپا</v>
          </cell>
          <cell r="P1002" t="str">
            <v>160</v>
          </cell>
        </row>
        <row r="1003">
          <cell r="A1003">
            <v>1600</v>
          </cell>
          <cell r="B1003" t="str">
            <v>337001101220</v>
          </cell>
          <cell r="C1003" t="str">
            <v>337</v>
          </cell>
          <cell r="D1003" t="str">
            <v>337001</v>
          </cell>
          <cell r="E1003" t="str">
            <v>سود سهام پيشنهادي و پرداختي</v>
          </cell>
          <cell r="F1003" t="str">
            <v>سود سهام پرداختني</v>
          </cell>
          <cell r="G1003" t="str">
            <v>101220</v>
          </cell>
          <cell r="H1003" t="str">
            <v>سازمان گسترش ونوسازي صنايع ايران</v>
          </cell>
          <cell r="P1003" t="str">
            <v>160</v>
          </cell>
        </row>
        <row r="1004">
          <cell r="A1004">
            <v>1720</v>
          </cell>
          <cell r="B1004" t="str">
            <v>338001100110</v>
          </cell>
          <cell r="C1004" t="str">
            <v>338</v>
          </cell>
          <cell r="D1004" t="str">
            <v>338001</v>
          </cell>
          <cell r="E1004" t="str">
            <v>تسهيلات مالي دريافتي</v>
          </cell>
          <cell r="F1004" t="str">
            <v>تسهيلات مالي دريافتني كوتاه مدت</v>
          </cell>
          <cell r="G1004" t="str">
            <v>100110</v>
          </cell>
          <cell r="H1004" t="str">
            <v>بانك ملت پروين جاري 1464405011 (پشتيبان)</v>
          </cell>
          <cell r="P1004" t="str">
            <v>172</v>
          </cell>
        </row>
        <row r="1005">
          <cell r="A1005">
            <v>1800</v>
          </cell>
          <cell r="B1005" t="str">
            <v>442002300094</v>
          </cell>
          <cell r="C1005" t="str">
            <v>442</v>
          </cell>
          <cell r="D1005" t="str">
            <v>442002</v>
          </cell>
          <cell r="E1005" t="str">
            <v>ذخيره مزاياي پايان خدمت كاركنان</v>
          </cell>
          <cell r="F1005" t="str">
            <v>ذخيره مزاياي پايان خدمت  كاركنان</v>
          </cell>
          <cell r="G1005" t="str">
            <v>300094</v>
          </cell>
          <cell r="H1005" t="str">
            <v>محمود شريعتي مهرداد</v>
          </cell>
          <cell r="P1005" t="str">
            <v>180</v>
          </cell>
        </row>
        <row r="1006">
          <cell r="A1006">
            <v>1800</v>
          </cell>
          <cell r="B1006" t="str">
            <v>442002300025</v>
          </cell>
          <cell r="C1006" t="str">
            <v>442</v>
          </cell>
          <cell r="D1006" t="str">
            <v>442002</v>
          </cell>
          <cell r="E1006" t="str">
            <v>ذخيره مزاياي پايان خدمت كاركنان</v>
          </cell>
          <cell r="F1006" t="str">
            <v>ذخيره مزاياي پايان خدمت  كاركنان</v>
          </cell>
          <cell r="G1006" t="str">
            <v>300025</v>
          </cell>
          <cell r="H1006" t="str">
            <v>نيروفر شهين</v>
          </cell>
          <cell r="P1006" t="str">
            <v>180</v>
          </cell>
        </row>
        <row r="1007">
          <cell r="A1007">
            <v>1800</v>
          </cell>
          <cell r="B1007" t="str">
            <v>442002300020</v>
          </cell>
          <cell r="C1007" t="str">
            <v>442</v>
          </cell>
          <cell r="D1007" t="str">
            <v>442002</v>
          </cell>
          <cell r="E1007" t="str">
            <v>ذخيره مزاياي پايان خدمت كاركنان</v>
          </cell>
          <cell r="F1007" t="str">
            <v>ذخيره مزاياي پايان خدمت  كاركنان</v>
          </cell>
          <cell r="G1007" t="str">
            <v>300020</v>
          </cell>
          <cell r="H1007" t="str">
            <v>نورپورينگجه جعفر</v>
          </cell>
          <cell r="P1007" t="str">
            <v>180</v>
          </cell>
        </row>
        <row r="1008">
          <cell r="A1008">
            <v>1800</v>
          </cell>
          <cell r="B1008" t="str">
            <v>442002300054</v>
          </cell>
          <cell r="C1008" t="str">
            <v>442</v>
          </cell>
          <cell r="D1008" t="str">
            <v>442002</v>
          </cell>
          <cell r="E1008" t="str">
            <v>ذخيره مزاياي پايان خدمت كاركنان</v>
          </cell>
          <cell r="F1008" t="str">
            <v>ذخيره مزاياي پايان خدمت  كاركنان</v>
          </cell>
          <cell r="G1008" t="str">
            <v>300054</v>
          </cell>
          <cell r="H1008" t="str">
            <v>اميرحقيان يعقوب</v>
          </cell>
          <cell r="P1008" t="str">
            <v>180</v>
          </cell>
        </row>
        <row r="1009">
          <cell r="A1009">
            <v>1800</v>
          </cell>
          <cell r="B1009" t="str">
            <v>442002300237</v>
          </cell>
          <cell r="C1009" t="str">
            <v>442</v>
          </cell>
          <cell r="D1009" t="str">
            <v>442002</v>
          </cell>
          <cell r="E1009" t="str">
            <v>ذخيره مزاياي پايان خدمت كاركنان</v>
          </cell>
          <cell r="F1009" t="str">
            <v>ذخيره مزاياي پايان خدمت  كاركنان</v>
          </cell>
          <cell r="G1009" t="str">
            <v>300237</v>
          </cell>
          <cell r="H1009" t="str">
            <v>رمضاني فريد مريم</v>
          </cell>
          <cell r="P1009" t="str">
            <v>180</v>
          </cell>
        </row>
        <row r="1010">
          <cell r="A1010">
            <v>1800</v>
          </cell>
          <cell r="B1010" t="str">
            <v>442002300055</v>
          </cell>
          <cell r="C1010" t="str">
            <v>442</v>
          </cell>
          <cell r="D1010" t="str">
            <v>442002</v>
          </cell>
          <cell r="E1010" t="str">
            <v>ذخيره مزاياي پايان خدمت كاركنان</v>
          </cell>
          <cell r="F1010" t="str">
            <v>ذخيره مزاياي پايان خدمت  كاركنان</v>
          </cell>
          <cell r="G1010" t="str">
            <v>300055</v>
          </cell>
          <cell r="H1010" t="str">
            <v>نبوي علمداري شاپور</v>
          </cell>
          <cell r="P1010" t="str">
            <v>180</v>
          </cell>
        </row>
        <row r="1011">
          <cell r="A1011">
            <v>1800</v>
          </cell>
          <cell r="B1011" t="str">
            <v>442002300052</v>
          </cell>
          <cell r="C1011" t="str">
            <v>442</v>
          </cell>
          <cell r="D1011" t="str">
            <v>442002</v>
          </cell>
          <cell r="E1011" t="str">
            <v>ذخيره مزاياي پايان خدمت كاركنان</v>
          </cell>
          <cell r="F1011" t="str">
            <v>ذخيره مزاياي پايان خدمت  كاركنان</v>
          </cell>
          <cell r="G1011" t="str">
            <v>300052</v>
          </cell>
          <cell r="H1011" t="str">
            <v>بخش پور خيراله</v>
          </cell>
          <cell r="P1011" t="str">
            <v>180</v>
          </cell>
        </row>
        <row r="1012">
          <cell r="A1012">
            <v>1800</v>
          </cell>
          <cell r="B1012" t="str">
            <v>442002300050</v>
          </cell>
          <cell r="C1012" t="str">
            <v>442</v>
          </cell>
          <cell r="D1012" t="str">
            <v>442002</v>
          </cell>
          <cell r="E1012" t="str">
            <v>ذخيره مزاياي پايان خدمت كاركنان</v>
          </cell>
          <cell r="F1012" t="str">
            <v>ذخيره مزاياي پايان خدمت  كاركنان</v>
          </cell>
          <cell r="G1012" t="str">
            <v>300050</v>
          </cell>
          <cell r="H1012" t="str">
            <v>شاهد قراملكي علي</v>
          </cell>
          <cell r="P1012" t="str">
            <v>180</v>
          </cell>
        </row>
        <row r="1013">
          <cell r="A1013">
            <v>1800</v>
          </cell>
          <cell r="B1013" t="str">
            <v>442002300062</v>
          </cell>
          <cell r="C1013" t="str">
            <v>442</v>
          </cell>
          <cell r="D1013" t="str">
            <v>442002</v>
          </cell>
          <cell r="E1013" t="str">
            <v>ذخيره مزاياي پايان خدمت كاركنان</v>
          </cell>
          <cell r="F1013" t="str">
            <v>ذخيره مزاياي پايان خدمت  كاركنان</v>
          </cell>
          <cell r="G1013" t="str">
            <v>300062</v>
          </cell>
          <cell r="H1013" t="str">
            <v>شاه رسالي صالح</v>
          </cell>
          <cell r="P1013" t="str">
            <v>180</v>
          </cell>
        </row>
        <row r="1014">
          <cell r="A1014">
            <v>1800</v>
          </cell>
          <cell r="B1014" t="str">
            <v>442002300063</v>
          </cell>
          <cell r="C1014" t="str">
            <v>442</v>
          </cell>
          <cell r="D1014" t="str">
            <v>442002</v>
          </cell>
          <cell r="E1014" t="str">
            <v>ذخيره مزاياي پايان خدمت كاركنان</v>
          </cell>
          <cell r="F1014" t="str">
            <v>ذخيره مزاياي پايان خدمت  كاركنان</v>
          </cell>
          <cell r="G1014" t="str">
            <v>300063</v>
          </cell>
          <cell r="H1014" t="str">
            <v>ايرادي ميرداود</v>
          </cell>
          <cell r="P1014" t="str">
            <v>180</v>
          </cell>
        </row>
        <row r="1015">
          <cell r="A1015">
            <v>1800</v>
          </cell>
          <cell r="B1015" t="str">
            <v>442002300066</v>
          </cell>
          <cell r="C1015" t="str">
            <v>442</v>
          </cell>
          <cell r="D1015" t="str">
            <v>442002</v>
          </cell>
          <cell r="E1015" t="str">
            <v>ذخيره مزاياي پايان خدمت كاركنان</v>
          </cell>
          <cell r="F1015" t="str">
            <v>ذخيره مزاياي پايان خدمت  كاركنان</v>
          </cell>
          <cell r="G1015" t="str">
            <v>300066</v>
          </cell>
          <cell r="H1015" t="str">
            <v>نيرومند يعقوب</v>
          </cell>
          <cell r="P1015" t="str">
            <v>180</v>
          </cell>
        </row>
        <row r="1016">
          <cell r="A1016">
            <v>1800</v>
          </cell>
          <cell r="B1016" t="str">
            <v>442002300081</v>
          </cell>
          <cell r="C1016" t="str">
            <v>442</v>
          </cell>
          <cell r="D1016" t="str">
            <v>442002</v>
          </cell>
          <cell r="E1016" t="str">
            <v>ذخيره مزاياي پايان خدمت كاركنان</v>
          </cell>
          <cell r="F1016" t="str">
            <v>ذخيره مزاياي پايان خدمت  كاركنان</v>
          </cell>
          <cell r="G1016" t="str">
            <v>300081</v>
          </cell>
          <cell r="H1016" t="str">
            <v>بهاري قراجه مرادعلي</v>
          </cell>
          <cell r="P1016" t="str">
            <v>180</v>
          </cell>
        </row>
        <row r="1017">
          <cell r="A1017">
            <v>1800</v>
          </cell>
          <cell r="B1017" t="str">
            <v>442002300051</v>
          </cell>
          <cell r="C1017" t="str">
            <v>442</v>
          </cell>
          <cell r="D1017" t="str">
            <v>442002</v>
          </cell>
          <cell r="E1017" t="str">
            <v>ذخيره مزاياي پايان خدمت كاركنان</v>
          </cell>
          <cell r="F1017" t="str">
            <v>ذخيره مزاياي پايان خدمت  كاركنان</v>
          </cell>
          <cell r="G1017" t="str">
            <v>300051</v>
          </cell>
          <cell r="H1017" t="str">
            <v>فتحي نصرت</v>
          </cell>
          <cell r="P1017" t="str">
            <v>180</v>
          </cell>
        </row>
        <row r="1018">
          <cell r="A1018">
            <v>1800</v>
          </cell>
          <cell r="B1018" t="str">
            <v>442002300235</v>
          </cell>
          <cell r="C1018" t="str">
            <v>442</v>
          </cell>
          <cell r="D1018" t="str">
            <v>442002</v>
          </cell>
          <cell r="E1018" t="str">
            <v>ذخيره مزاياي پايان خدمت كاركنان</v>
          </cell>
          <cell r="F1018" t="str">
            <v>ذخيره مزاياي پايان خدمت  كاركنان</v>
          </cell>
          <cell r="G1018" t="str">
            <v>300235</v>
          </cell>
          <cell r="H1018" t="str">
            <v>حدادپوربدر محمدرضا</v>
          </cell>
          <cell r="P1018" t="str">
            <v>180</v>
          </cell>
        </row>
        <row r="1019">
          <cell r="A1019">
            <v>1800</v>
          </cell>
          <cell r="B1019" t="str">
            <v>442002300076</v>
          </cell>
          <cell r="C1019" t="str">
            <v>442</v>
          </cell>
          <cell r="D1019" t="str">
            <v>442002</v>
          </cell>
          <cell r="E1019" t="str">
            <v>ذخيره مزاياي پايان خدمت كاركنان</v>
          </cell>
          <cell r="F1019" t="str">
            <v>ذخيره مزاياي پايان خدمت  كاركنان</v>
          </cell>
          <cell r="G1019" t="str">
            <v>300076</v>
          </cell>
          <cell r="H1019" t="str">
            <v>همتي مسعود</v>
          </cell>
          <cell r="P1019" t="str">
            <v>180</v>
          </cell>
        </row>
        <row r="1020">
          <cell r="A1020">
            <v>1800</v>
          </cell>
          <cell r="B1020" t="str">
            <v>442002300071</v>
          </cell>
          <cell r="C1020" t="str">
            <v>442</v>
          </cell>
          <cell r="D1020" t="str">
            <v>442002</v>
          </cell>
          <cell r="E1020" t="str">
            <v>ذخيره مزاياي پايان خدمت كاركنان</v>
          </cell>
          <cell r="F1020" t="str">
            <v>ذخيره مزاياي پايان خدمت  كاركنان</v>
          </cell>
          <cell r="G1020" t="str">
            <v>300071</v>
          </cell>
          <cell r="H1020" t="str">
            <v>ضياء سرابي اكبر</v>
          </cell>
          <cell r="P1020" t="str">
            <v>180</v>
          </cell>
        </row>
        <row r="1021">
          <cell r="A1021">
            <v>1800</v>
          </cell>
          <cell r="B1021" t="str">
            <v>442002300068</v>
          </cell>
          <cell r="C1021" t="str">
            <v>442</v>
          </cell>
          <cell r="D1021" t="str">
            <v>442002</v>
          </cell>
          <cell r="E1021" t="str">
            <v>ذخيره مزاياي پايان خدمت كاركنان</v>
          </cell>
          <cell r="F1021" t="str">
            <v>ذخيره مزاياي پايان خدمت  كاركنان</v>
          </cell>
          <cell r="G1021" t="str">
            <v>300068</v>
          </cell>
          <cell r="H1021" t="str">
            <v>صادق زاده سيد محمود</v>
          </cell>
          <cell r="P1021" t="str">
            <v>180</v>
          </cell>
        </row>
        <row r="1022">
          <cell r="A1022">
            <v>1800</v>
          </cell>
          <cell r="B1022" t="str">
            <v>442002300072</v>
          </cell>
          <cell r="C1022" t="str">
            <v>442</v>
          </cell>
          <cell r="D1022" t="str">
            <v>442002</v>
          </cell>
          <cell r="E1022" t="str">
            <v>ذخيره مزاياي پايان خدمت كاركنان</v>
          </cell>
          <cell r="F1022" t="str">
            <v>ذخيره مزاياي پايان خدمت  كاركنان</v>
          </cell>
          <cell r="G1022" t="str">
            <v>300072</v>
          </cell>
          <cell r="H1022" t="str">
            <v>داوري مجد محمدرضا</v>
          </cell>
          <cell r="P1022" t="str">
            <v>180</v>
          </cell>
        </row>
        <row r="1023">
          <cell r="A1023">
            <v>1800</v>
          </cell>
          <cell r="B1023" t="str">
            <v>442002300070</v>
          </cell>
          <cell r="C1023" t="str">
            <v>442</v>
          </cell>
          <cell r="D1023" t="str">
            <v>442002</v>
          </cell>
          <cell r="E1023" t="str">
            <v>ذخيره مزاياي پايان خدمت كاركنان</v>
          </cell>
          <cell r="F1023" t="str">
            <v>ذخيره مزاياي پايان خدمت  كاركنان</v>
          </cell>
          <cell r="G1023" t="str">
            <v>300070</v>
          </cell>
          <cell r="H1023" t="str">
            <v>فريدي نسب كريم</v>
          </cell>
          <cell r="P1023" t="str">
            <v>180</v>
          </cell>
        </row>
        <row r="1024">
          <cell r="A1024">
            <v>1800</v>
          </cell>
          <cell r="B1024" t="str">
            <v>442002300113</v>
          </cell>
          <cell r="C1024" t="str">
            <v>442</v>
          </cell>
          <cell r="D1024" t="str">
            <v>442002</v>
          </cell>
          <cell r="E1024" t="str">
            <v>ذخيره مزاياي پايان خدمت كاركنان</v>
          </cell>
          <cell r="F1024" t="str">
            <v>ذخيره مزاياي پايان خدمت  كاركنان</v>
          </cell>
          <cell r="G1024" t="str">
            <v>300113</v>
          </cell>
          <cell r="H1024" t="str">
            <v>باغباني خضرلو منوچهر</v>
          </cell>
          <cell r="P1024" t="str">
            <v>180</v>
          </cell>
        </row>
        <row r="1025">
          <cell r="A1025">
            <v>1800</v>
          </cell>
          <cell r="B1025" t="str">
            <v>442002300069</v>
          </cell>
          <cell r="C1025" t="str">
            <v>442</v>
          </cell>
          <cell r="D1025" t="str">
            <v>442002</v>
          </cell>
          <cell r="E1025" t="str">
            <v>ذخيره مزاياي پايان خدمت كاركنان</v>
          </cell>
          <cell r="F1025" t="str">
            <v>ذخيره مزاياي پايان خدمت  كاركنان</v>
          </cell>
          <cell r="G1025" t="str">
            <v>300069</v>
          </cell>
          <cell r="H1025" t="str">
            <v>دلمقاني زاده عليرضا</v>
          </cell>
          <cell r="P1025" t="str">
            <v>180</v>
          </cell>
        </row>
        <row r="1026">
          <cell r="A1026">
            <v>1800</v>
          </cell>
          <cell r="B1026" t="str">
            <v>442002300074</v>
          </cell>
          <cell r="C1026" t="str">
            <v>442</v>
          </cell>
          <cell r="D1026" t="str">
            <v>442002</v>
          </cell>
          <cell r="E1026" t="str">
            <v>ذخيره مزاياي پايان خدمت كاركنان</v>
          </cell>
          <cell r="F1026" t="str">
            <v>ذخيره مزاياي پايان خدمت  كاركنان</v>
          </cell>
          <cell r="G1026" t="str">
            <v>300074</v>
          </cell>
          <cell r="H1026" t="str">
            <v>ميرزا عليزاده پهر آباد فريبا</v>
          </cell>
          <cell r="P1026" t="str">
            <v>180</v>
          </cell>
        </row>
        <row r="1027">
          <cell r="A1027">
            <v>1800</v>
          </cell>
          <cell r="B1027" t="str">
            <v>442002300197</v>
          </cell>
          <cell r="C1027" t="str">
            <v>442</v>
          </cell>
          <cell r="D1027" t="str">
            <v>442002</v>
          </cell>
          <cell r="E1027" t="str">
            <v>ذخيره مزاياي پايان خدمت كاركنان</v>
          </cell>
          <cell r="F1027" t="str">
            <v>ذخيره مزاياي پايان خدمت  كاركنان</v>
          </cell>
          <cell r="G1027" t="str">
            <v>300197</v>
          </cell>
          <cell r="H1027" t="str">
            <v>عمراني عبدالناصر</v>
          </cell>
          <cell r="P1027" t="str">
            <v>180</v>
          </cell>
        </row>
        <row r="1028">
          <cell r="A1028">
            <v>1800</v>
          </cell>
          <cell r="B1028" t="str">
            <v>442002300107</v>
          </cell>
          <cell r="C1028" t="str">
            <v>442</v>
          </cell>
          <cell r="D1028" t="str">
            <v>442002</v>
          </cell>
          <cell r="E1028" t="str">
            <v>ذخيره مزاياي پايان خدمت كاركنان</v>
          </cell>
          <cell r="F1028" t="str">
            <v>ذخيره مزاياي پايان خدمت  كاركنان</v>
          </cell>
          <cell r="G1028" t="str">
            <v>300107</v>
          </cell>
          <cell r="H1028" t="str">
            <v>روحي مهر سياوش</v>
          </cell>
          <cell r="P1028" t="str">
            <v>180</v>
          </cell>
        </row>
        <row r="1029">
          <cell r="A1029">
            <v>1800</v>
          </cell>
          <cell r="B1029" t="str">
            <v>442002300077</v>
          </cell>
          <cell r="C1029" t="str">
            <v>442</v>
          </cell>
          <cell r="D1029" t="str">
            <v>442002</v>
          </cell>
          <cell r="E1029" t="str">
            <v>ذخيره مزاياي پايان خدمت كاركنان</v>
          </cell>
          <cell r="F1029" t="str">
            <v>ذخيره مزاياي پايان خدمت  كاركنان</v>
          </cell>
          <cell r="G1029" t="str">
            <v>300077</v>
          </cell>
          <cell r="H1029" t="str">
            <v>واحديان وحيد</v>
          </cell>
          <cell r="P1029" t="str">
            <v>180</v>
          </cell>
        </row>
        <row r="1030">
          <cell r="A1030">
            <v>1800</v>
          </cell>
          <cell r="B1030" t="str">
            <v>442002300090</v>
          </cell>
          <cell r="C1030" t="str">
            <v>442</v>
          </cell>
          <cell r="D1030" t="str">
            <v>442002</v>
          </cell>
          <cell r="E1030" t="str">
            <v>ذخيره مزاياي پايان خدمت كاركنان</v>
          </cell>
          <cell r="F1030" t="str">
            <v>ذخيره مزاياي پايان خدمت  كاركنان</v>
          </cell>
          <cell r="G1030" t="str">
            <v>300090</v>
          </cell>
          <cell r="H1030" t="str">
            <v>شايان مهر ابراهيم</v>
          </cell>
          <cell r="P1030" t="str">
            <v>180</v>
          </cell>
        </row>
        <row r="1031">
          <cell r="A1031">
            <v>1800</v>
          </cell>
          <cell r="B1031" t="str">
            <v>442002300102</v>
          </cell>
          <cell r="C1031" t="str">
            <v>442</v>
          </cell>
          <cell r="D1031" t="str">
            <v>442002</v>
          </cell>
          <cell r="E1031" t="str">
            <v>ذخيره مزاياي پايان خدمت كاركنان</v>
          </cell>
          <cell r="F1031" t="str">
            <v>ذخيره مزاياي پايان خدمت  كاركنان</v>
          </cell>
          <cell r="G1031" t="str">
            <v>300102</v>
          </cell>
          <cell r="H1031" t="str">
            <v>صفري آذر جعفر</v>
          </cell>
          <cell r="P1031" t="str">
            <v>180</v>
          </cell>
        </row>
        <row r="1032">
          <cell r="A1032">
            <v>1800</v>
          </cell>
          <cell r="B1032" t="str">
            <v>442002300057</v>
          </cell>
          <cell r="C1032" t="str">
            <v>442</v>
          </cell>
          <cell r="D1032" t="str">
            <v>442002</v>
          </cell>
          <cell r="E1032" t="str">
            <v>ذخيره مزاياي پايان خدمت كاركنان</v>
          </cell>
          <cell r="F1032" t="str">
            <v>ذخيره مزاياي پايان خدمت  كاركنان</v>
          </cell>
          <cell r="G1032" t="str">
            <v>300057</v>
          </cell>
          <cell r="H1032" t="str">
            <v>سلطاني حميد</v>
          </cell>
          <cell r="P1032" t="str">
            <v>180</v>
          </cell>
        </row>
        <row r="1033">
          <cell r="A1033">
            <v>1800</v>
          </cell>
          <cell r="B1033" t="str">
            <v>442002300101</v>
          </cell>
          <cell r="C1033" t="str">
            <v>442</v>
          </cell>
          <cell r="D1033" t="str">
            <v>442002</v>
          </cell>
          <cell r="E1033" t="str">
            <v>ذخيره مزاياي پايان خدمت كاركنان</v>
          </cell>
          <cell r="F1033" t="str">
            <v>ذخيره مزاياي پايان خدمت  كاركنان</v>
          </cell>
          <cell r="G1033" t="str">
            <v>300101</v>
          </cell>
          <cell r="H1033" t="str">
            <v>شكري جليل</v>
          </cell>
          <cell r="P1033" t="str">
            <v>180</v>
          </cell>
        </row>
        <row r="1034">
          <cell r="A1034">
            <v>1800</v>
          </cell>
          <cell r="B1034" t="str">
            <v>442002300141</v>
          </cell>
          <cell r="C1034" t="str">
            <v>442</v>
          </cell>
          <cell r="D1034" t="str">
            <v>442002</v>
          </cell>
          <cell r="E1034" t="str">
            <v>ذخيره مزاياي پايان خدمت كاركنان</v>
          </cell>
          <cell r="F1034" t="str">
            <v>ذخيره مزاياي پايان خدمت  كاركنان</v>
          </cell>
          <cell r="G1034" t="str">
            <v>300141</v>
          </cell>
          <cell r="H1034" t="str">
            <v>سالك علي اصغر</v>
          </cell>
          <cell r="P1034" t="str">
            <v>180</v>
          </cell>
        </row>
        <row r="1035">
          <cell r="A1035">
            <v>1800</v>
          </cell>
          <cell r="B1035" t="str">
            <v>442002300133</v>
          </cell>
          <cell r="C1035" t="str">
            <v>442</v>
          </cell>
          <cell r="D1035" t="str">
            <v>442002</v>
          </cell>
          <cell r="E1035" t="str">
            <v>ذخيره مزاياي پايان خدمت كاركنان</v>
          </cell>
          <cell r="F1035" t="str">
            <v>ذخيره مزاياي پايان خدمت  كاركنان</v>
          </cell>
          <cell r="G1035" t="str">
            <v>300133</v>
          </cell>
          <cell r="H1035" t="str">
            <v>عليپور كمال</v>
          </cell>
          <cell r="P1035" t="str">
            <v>180</v>
          </cell>
        </row>
        <row r="1036">
          <cell r="A1036">
            <v>1800</v>
          </cell>
          <cell r="B1036" t="str">
            <v>442002300095</v>
          </cell>
          <cell r="C1036" t="str">
            <v>442</v>
          </cell>
          <cell r="D1036" t="str">
            <v>442002</v>
          </cell>
          <cell r="E1036" t="str">
            <v>ذخيره مزاياي پايان خدمت كاركنان</v>
          </cell>
          <cell r="F1036" t="str">
            <v>ذخيره مزاياي پايان خدمت  كاركنان</v>
          </cell>
          <cell r="G1036" t="str">
            <v>300095</v>
          </cell>
          <cell r="H1036" t="str">
            <v>حسين پور فيضي محمد</v>
          </cell>
          <cell r="P1036" t="str">
            <v>180</v>
          </cell>
        </row>
        <row r="1037">
          <cell r="A1037">
            <v>1800</v>
          </cell>
          <cell r="B1037" t="str">
            <v>442002300092</v>
          </cell>
          <cell r="C1037" t="str">
            <v>442</v>
          </cell>
          <cell r="D1037" t="str">
            <v>442002</v>
          </cell>
          <cell r="E1037" t="str">
            <v>ذخيره مزاياي پايان خدمت كاركنان</v>
          </cell>
          <cell r="F1037" t="str">
            <v>ذخيره مزاياي پايان خدمت  كاركنان</v>
          </cell>
          <cell r="G1037" t="str">
            <v>300092</v>
          </cell>
          <cell r="H1037" t="str">
            <v>كولاب محمدحسين</v>
          </cell>
          <cell r="P1037" t="str">
            <v>180</v>
          </cell>
        </row>
        <row r="1038">
          <cell r="A1038">
            <v>1800</v>
          </cell>
          <cell r="B1038" t="str">
            <v>442002300114</v>
          </cell>
          <cell r="C1038" t="str">
            <v>442</v>
          </cell>
          <cell r="D1038" t="str">
            <v>442002</v>
          </cell>
          <cell r="E1038" t="str">
            <v>ذخيره مزاياي پايان خدمت كاركنان</v>
          </cell>
          <cell r="F1038" t="str">
            <v>ذخيره مزاياي پايان خدمت  كاركنان</v>
          </cell>
          <cell r="G1038" t="str">
            <v>300114</v>
          </cell>
          <cell r="H1038" t="str">
            <v>عزيزي جهانگير</v>
          </cell>
          <cell r="P1038" t="str">
            <v>180</v>
          </cell>
        </row>
        <row r="1039">
          <cell r="A1039">
            <v>1800</v>
          </cell>
          <cell r="B1039" t="str">
            <v>442002300085</v>
          </cell>
          <cell r="C1039" t="str">
            <v>442</v>
          </cell>
          <cell r="D1039" t="str">
            <v>442002</v>
          </cell>
          <cell r="E1039" t="str">
            <v>ذخيره مزاياي پايان خدمت كاركنان</v>
          </cell>
          <cell r="F1039" t="str">
            <v>ذخيره مزاياي پايان خدمت  كاركنان</v>
          </cell>
          <cell r="G1039" t="str">
            <v>300085</v>
          </cell>
          <cell r="H1039" t="str">
            <v>جبارپور يوسف</v>
          </cell>
          <cell r="P1039" t="str">
            <v>180</v>
          </cell>
        </row>
        <row r="1040">
          <cell r="A1040">
            <v>1800</v>
          </cell>
          <cell r="B1040" t="str">
            <v>442002300008</v>
          </cell>
          <cell r="C1040" t="str">
            <v>442</v>
          </cell>
          <cell r="D1040" t="str">
            <v>442002</v>
          </cell>
          <cell r="E1040" t="str">
            <v>ذخيره مزاياي پايان خدمت كاركنان</v>
          </cell>
          <cell r="F1040" t="str">
            <v>ذخيره مزاياي پايان خدمت  كاركنان</v>
          </cell>
          <cell r="G1040" t="str">
            <v>300008</v>
          </cell>
          <cell r="H1040" t="str">
            <v>واحد ابراهيم</v>
          </cell>
          <cell r="P1040" t="str">
            <v>180</v>
          </cell>
        </row>
        <row r="1041">
          <cell r="A1041">
            <v>1800</v>
          </cell>
          <cell r="B1041" t="str">
            <v>442002300134</v>
          </cell>
          <cell r="C1041" t="str">
            <v>442</v>
          </cell>
          <cell r="D1041" t="str">
            <v>442002</v>
          </cell>
          <cell r="E1041" t="str">
            <v>ذخيره مزاياي پايان خدمت كاركنان</v>
          </cell>
          <cell r="F1041" t="str">
            <v>ذخيره مزاياي پايان خدمت  كاركنان</v>
          </cell>
          <cell r="G1041" t="str">
            <v>300134</v>
          </cell>
          <cell r="H1041" t="str">
            <v>نكوئي فائق</v>
          </cell>
          <cell r="P1041" t="str">
            <v>180</v>
          </cell>
        </row>
        <row r="1042">
          <cell r="A1042">
            <v>1800</v>
          </cell>
          <cell r="B1042" t="str">
            <v>442002300082</v>
          </cell>
          <cell r="C1042" t="str">
            <v>442</v>
          </cell>
          <cell r="D1042" t="str">
            <v>442002</v>
          </cell>
          <cell r="E1042" t="str">
            <v>ذخيره مزاياي پايان خدمت كاركنان</v>
          </cell>
          <cell r="F1042" t="str">
            <v>ذخيره مزاياي پايان خدمت  كاركنان</v>
          </cell>
          <cell r="G1042" t="str">
            <v>300082</v>
          </cell>
          <cell r="H1042" t="str">
            <v>روحي خطيبي محمدرضا</v>
          </cell>
          <cell r="P1042" t="str">
            <v>180</v>
          </cell>
        </row>
        <row r="1043">
          <cell r="A1043">
            <v>1800</v>
          </cell>
          <cell r="B1043" t="str">
            <v>442002300104</v>
          </cell>
          <cell r="C1043" t="str">
            <v>442</v>
          </cell>
          <cell r="D1043" t="str">
            <v>442002</v>
          </cell>
          <cell r="E1043" t="str">
            <v>ذخيره مزاياي پايان خدمت كاركنان</v>
          </cell>
          <cell r="F1043" t="str">
            <v>ذخيره مزاياي پايان خدمت  كاركنان</v>
          </cell>
          <cell r="G1043" t="str">
            <v>300104</v>
          </cell>
          <cell r="H1043" t="str">
            <v>پور گل محمد جواد</v>
          </cell>
          <cell r="P1043" t="str">
            <v>180</v>
          </cell>
        </row>
        <row r="1044">
          <cell r="A1044">
            <v>1800</v>
          </cell>
          <cell r="B1044" t="str">
            <v>442002300145</v>
          </cell>
          <cell r="C1044" t="str">
            <v>442</v>
          </cell>
          <cell r="D1044" t="str">
            <v>442002</v>
          </cell>
          <cell r="E1044" t="str">
            <v>ذخيره مزاياي پايان خدمت كاركنان</v>
          </cell>
          <cell r="F1044" t="str">
            <v>ذخيره مزاياي پايان خدمت  كاركنان</v>
          </cell>
          <cell r="G1044" t="str">
            <v>300145</v>
          </cell>
          <cell r="H1044" t="str">
            <v>طريقت نيا يعقوب</v>
          </cell>
          <cell r="P1044" t="str">
            <v>180</v>
          </cell>
        </row>
        <row r="1045">
          <cell r="A1045">
            <v>1800</v>
          </cell>
          <cell r="B1045" t="str">
            <v>442002300080</v>
          </cell>
          <cell r="C1045" t="str">
            <v>442</v>
          </cell>
          <cell r="D1045" t="str">
            <v>442002</v>
          </cell>
          <cell r="E1045" t="str">
            <v>ذخيره مزاياي پايان خدمت كاركنان</v>
          </cell>
          <cell r="F1045" t="str">
            <v>ذخيره مزاياي پايان خدمت  كاركنان</v>
          </cell>
          <cell r="G1045" t="str">
            <v>300080</v>
          </cell>
          <cell r="H1045" t="str">
            <v>ابراهيمي مهر آور رحيم</v>
          </cell>
          <cell r="P1045" t="str">
            <v>180</v>
          </cell>
        </row>
        <row r="1046">
          <cell r="A1046">
            <v>1800</v>
          </cell>
          <cell r="B1046" t="str">
            <v>442002300132</v>
          </cell>
          <cell r="C1046" t="str">
            <v>442</v>
          </cell>
          <cell r="D1046" t="str">
            <v>442002</v>
          </cell>
          <cell r="E1046" t="str">
            <v>ذخيره مزاياي پايان خدمت كاركنان</v>
          </cell>
          <cell r="F1046" t="str">
            <v>ذخيره مزاياي پايان خدمت  كاركنان</v>
          </cell>
          <cell r="G1046" t="str">
            <v>300132</v>
          </cell>
          <cell r="H1046" t="str">
            <v>مهرابي افشار عباس</v>
          </cell>
          <cell r="P1046" t="str">
            <v>180</v>
          </cell>
        </row>
        <row r="1047">
          <cell r="A1047">
            <v>1800</v>
          </cell>
          <cell r="B1047" t="str">
            <v>442002300087</v>
          </cell>
          <cell r="C1047" t="str">
            <v>442</v>
          </cell>
          <cell r="D1047" t="str">
            <v>442002</v>
          </cell>
          <cell r="E1047" t="str">
            <v>ذخيره مزاياي پايان خدمت كاركنان</v>
          </cell>
          <cell r="F1047" t="str">
            <v>ذخيره مزاياي پايان خدمت  كاركنان</v>
          </cell>
          <cell r="G1047" t="str">
            <v>300087</v>
          </cell>
          <cell r="H1047" t="str">
            <v>مهدي زاده علوي عليرضا</v>
          </cell>
          <cell r="P1047" t="str">
            <v>180</v>
          </cell>
        </row>
        <row r="1048">
          <cell r="A1048">
            <v>1800</v>
          </cell>
          <cell r="B1048" t="str">
            <v>442002300088</v>
          </cell>
          <cell r="C1048" t="str">
            <v>442</v>
          </cell>
          <cell r="D1048" t="str">
            <v>442002</v>
          </cell>
          <cell r="E1048" t="str">
            <v>ذخيره مزاياي پايان خدمت كاركنان</v>
          </cell>
          <cell r="F1048" t="str">
            <v>ذخيره مزاياي پايان خدمت  كاركنان</v>
          </cell>
          <cell r="G1048" t="str">
            <v>300088</v>
          </cell>
          <cell r="H1048" t="str">
            <v>فرشباف شترباني مرتضي</v>
          </cell>
          <cell r="P1048" t="str">
            <v>180</v>
          </cell>
        </row>
        <row r="1049">
          <cell r="A1049">
            <v>1800</v>
          </cell>
          <cell r="B1049" t="str">
            <v>442002300152</v>
          </cell>
          <cell r="C1049" t="str">
            <v>442</v>
          </cell>
          <cell r="D1049" t="str">
            <v>442002</v>
          </cell>
          <cell r="E1049" t="str">
            <v>ذخيره مزاياي پايان خدمت كاركنان</v>
          </cell>
          <cell r="F1049" t="str">
            <v>ذخيره مزاياي پايان خدمت  كاركنان</v>
          </cell>
          <cell r="G1049" t="str">
            <v>300152</v>
          </cell>
          <cell r="H1049" t="str">
            <v>حسن زاده حميد</v>
          </cell>
          <cell r="P1049" t="str">
            <v>180</v>
          </cell>
        </row>
        <row r="1050">
          <cell r="A1050">
            <v>1800</v>
          </cell>
          <cell r="B1050" t="str">
            <v>442002300142</v>
          </cell>
          <cell r="C1050" t="str">
            <v>442</v>
          </cell>
          <cell r="D1050" t="str">
            <v>442002</v>
          </cell>
          <cell r="E1050" t="str">
            <v>ذخيره مزاياي پايان خدمت كاركنان</v>
          </cell>
          <cell r="F1050" t="str">
            <v>ذخيره مزاياي پايان خدمت  كاركنان</v>
          </cell>
          <cell r="G1050" t="str">
            <v>300142</v>
          </cell>
          <cell r="H1050" t="str">
            <v>فروتني قهرماني احمد</v>
          </cell>
          <cell r="P1050" t="str">
            <v>180</v>
          </cell>
        </row>
        <row r="1051">
          <cell r="A1051">
            <v>1800</v>
          </cell>
          <cell r="B1051" t="str">
            <v>442002300005</v>
          </cell>
          <cell r="C1051" t="str">
            <v>442</v>
          </cell>
          <cell r="D1051" t="str">
            <v>442002</v>
          </cell>
          <cell r="E1051" t="str">
            <v>ذخيره مزاياي پايان خدمت كاركنان</v>
          </cell>
          <cell r="F1051" t="str">
            <v>ذخيره مزاياي پايان خدمت  كاركنان</v>
          </cell>
          <cell r="G1051" t="str">
            <v>300005</v>
          </cell>
          <cell r="H1051" t="str">
            <v>زمانلو محمد رضا</v>
          </cell>
          <cell r="P1051" t="str">
            <v>180</v>
          </cell>
        </row>
        <row r="1052">
          <cell r="A1052">
            <v>1800</v>
          </cell>
          <cell r="B1052" t="str">
            <v>442002300129</v>
          </cell>
          <cell r="C1052" t="str">
            <v>442</v>
          </cell>
          <cell r="D1052" t="str">
            <v>442002</v>
          </cell>
          <cell r="E1052" t="str">
            <v>ذخيره مزاياي پايان خدمت كاركنان</v>
          </cell>
          <cell r="F1052" t="str">
            <v>ذخيره مزاياي پايان خدمت  كاركنان</v>
          </cell>
          <cell r="G1052" t="str">
            <v>300129</v>
          </cell>
          <cell r="H1052" t="str">
            <v>بهاري ناصر</v>
          </cell>
          <cell r="P1052" t="str">
            <v>180</v>
          </cell>
        </row>
        <row r="1053">
          <cell r="A1053">
            <v>1800</v>
          </cell>
          <cell r="B1053" t="str">
            <v>442002300103</v>
          </cell>
          <cell r="C1053" t="str">
            <v>442</v>
          </cell>
          <cell r="D1053" t="str">
            <v>442002</v>
          </cell>
          <cell r="E1053" t="str">
            <v>ذخيره مزاياي پايان خدمت كاركنان</v>
          </cell>
          <cell r="F1053" t="str">
            <v>ذخيره مزاياي پايان خدمت  كاركنان</v>
          </cell>
          <cell r="G1053" t="str">
            <v>300103</v>
          </cell>
          <cell r="H1053" t="str">
            <v>چابك شاهرخ</v>
          </cell>
          <cell r="P1053" t="str">
            <v>180</v>
          </cell>
        </row>
        <row r="1054">
          <cell r="A1054">
            <v>1800</v>
          </cell>
          <cell r="B1054" t="str">
            <v>442002300146</v>
          </cell>
          <cell r="C1054" t="str">
            <v>442</v>
          </cell>
          <cell r="D1054" t="str">
            <v>442002</v>
          </cell>
          <cell r="E1054" t="str">
            <v>ذخيره مزاياي پايان خدمت كاركنان</v>
          </cell>
          <cell r="F1054" t="str">
            <v>ذخيره مزاياي پايان خدمت  كاركنان</v>
          </cell>
          <cell r="G1054" t="str">
            <v>300146</v>
          </cell>
          <cell r="H1054" t="str">
            <v>شمس آذر ميرعلي</v>
          </cell>
          <cell r="P1054" t="str">
            <v>180</v>
          </cell>
        </row>
        <row r="1055">
          <cell r="A1055">
            <v>1800</v>
          </cell>
          <cell r="B1055" t="str">
            <v>442002300126</v>
          </cell>
          <cell r="C1055" t="str">
            <v>442</v>
          </cell>
          <cell r="D1055" t="str">
            <v>442002</v>
          </cell>
          <cell r="E1055" t="str">
            <v>ذخيره مزاياي پايان خدمت كاركنان</v>
          </cell>
          <cell r="F1055" t="str">
            <v>ذخيره مزاياي پايان خدمت  كاركنان</v>
          </cell>
          <cell r="G1055" t="str">
            <v>300126</v>
          </cell>
          <cell r="H1055" t="str">
            <v>جهاني رحيم</v>
          </cell>
          <cell r="P1055" t="str">
            <v>180</v>
          </cell>
        </row>
        <row r="1056">
          <cell r="A1056">
            <v>1800</v>
          </cell>
          <cell r="B1056" t="str">
            <v>442002300139</v>
          </cell>
          <cell r="C1056" t="str">
            <v>442</v>
          </cell>
          <cell r="D1056" t="str">
            <v>442002</v>
          </cell>
          <cell r="E1056" t="str">
            <v>ذخيره مزاياي پايان خدمت كاركنان</v>
          </cell>
          <cell r="F1056" t="str">
            <v>ذخيره مزاياي پايان خدمت  كاركنان</v>
          </cell>
          <cell r="G1056" t="str">
            <v>300139</v>
          </cell>
          <cell r="H1056" t="str">
            <v>هادي قشلاق محمد</v>
          </cell>
          <cell r="P1056" t="str">
            <v>180</v>
          </cell>
        </row>
        <row r="1057">
          <cell r="A1057">
            <v>1800</v>
          </cell>
          <cell r="B1057" t="str">
            <v>442002300154</v>
          </cell>
          <cell r="C1057" t="str">
            <v>442</v>
          </cell>
          <cell r="D1057" t="str">
            <v>442002</v>
          </cell>
          <cell r="E1057" t="str">
            <v>ذخيره مزاياي پايان خدمت كاركنان</v>
          </cell>
          <cell r="F1057" t="str">
            <v>ذخيره مزاياي پايان خدمت  كاركنان</v>
          </cell>
          <cell r="G1057" t="str">
            <v>300154</v>
          </cell>
          <cell r="H1057" t="str">
            <v>زارعي ارزيل مصطفي</v>
          </cell>
          <cell r="P1057" t="str">
            <v>180</v>
          </cell>
        </row>
        <row r="1058">
          <cell r="A1058">
            <v>1800</v>
          </cell>
          <cell r="B1058" t="str">
            <v>442002300075</v>
          </cell>
          <cell r="C1058" t="str">
            <v>442</v>
          </cell>
          <cell r="D1058" t="str">
            <v>442002</v>
          </cell>
          <cell r="E1058" t="str">
            <v>ذخيره مزاياي پايان خدمت كاركنان</v>
          </cell>
          <cell r="F1058" t="str">
            <v>ذخيره مزاياي پايان خدمت  كاركنان</v>
          </cell>
          <cell r="G1058" t="str">
            <v>300075</v>
          </cell>
          <cell r="H1058" t="str">
            <v>نظامي سقين سرا يوسف</v>
          </cell>
          <cell r="P1058" t="str">
            <v>180</v>
          </cell>
        </row>
        <row r="1059">
          <cell r="A1059">
            <v>1800</v>
          </cell>
          <cell r="B1059" t="str">
            <v>442002300131</v>
          </cell>
          <cell r="C1059" t="str">
            <v>442</v>
          </cell>
          <cell r="D1059" t="str">
            <v>442002</v>
          </cell>
          <cell r="E1059" t="str">
            <v>ذخيره مزاياي پايان خدمت كاركنان</v>
          </cell>
          <cell r="F1059" t="str">
            <v>ذخيره مزاياي پايان خدمت  كاركنان</v>
          </cell>
          <cell r="G1059" t="str">
            <v>300131</v>
          </cell>
          <cell r="H1059" t="str">
            <v>شكوهي علي</v>
          </cell>
          <cell r="P1059" t="str">
            <v>180</v>
          </cell>
        </row>
        <row r="1060">
          <cell r="A1060">
            <v>1800</v>
          </cell>
          <cell r="B1060" t="str">
            <v>442002300162</v>
          </cell>
          <cell r="C1060" t="str">
            <v>442</v>
          </cell>
          <cell r="D1060" t="str">
            <v>442002</v>
          </cell>
          <cell r="E1060" t="str">
            <v>ذخيره مزاياي پايان خدمت كاركنان</v>
          </cell>
          <cell r="F1060" t="str">
            <v>ذخيره مزاياي پايان خدمت  كاركنان</v>
          </cell>
          <cell r="G1060" t="str">
            <v>300162</v>
          </cell>
          <cell r="H1060" t="str">
            <v>محمدي جابر</v>
          </cell>
          <cell r="P1060" t="str">
            <v>180</v>
          </cell>
        </row>
        <row r="1061">
          <cell r="A1061">
            <v>1800</v>
          </cell>
          <cell r="B1061" t="str">
            <v>442002300135</v>
          </cell>
          <cell r="C1061" t="str">
            <v>442</v>
          </cell>
          <cell r="D1061" t="str">
            <v>442002</v>
          </cell>
          <cell r="E1061" t="str">
            <v>ذخيره مزاياي پايان خدمت كاركنان</v>
          </cell>
          <cell r="F1061" t="str">
            <v>ذخيره مزاياي پايان خدمت  كاركنان</v>
          </cell>
          <cell r="G1061" t="str">
            <v>300135</v>
          </cell>
          <cell r="H1061" t="str">
            <v>سيفي ديزناب ابراهيم</v>
          </cell>
          <cell r="P1061" t="str">
            <v>180</v>
          </cell>
        </row>
        <row r="1062">
          <cell r="A1062">
            <v>1800</v>
          </cell>
          <cell r="B1062" t="str">
            <v>442002300130</v>
          </cell>
          <cell r="C1062" t="str">
            <v>442</v>
          </cell>
          <cell r="D1062" t="str">
            <v>442002</v>
          </cell>
          <cell r="E1062" t="str">
            <v>ذخيره مزاياي پايان خدمت كاركنان</v>
          </cell>
          <cell r="F1062" t="str">
            <v>ذخيره مزاياي پايان خدمت  كاركنان</v>
          </cell>
          <cell r="G1062" t="str">
            <v>300130</v>
          </cell>
          <cell r="H1062" t="str">
            <v>نوري علي</v>
          </cell>
          <cell r="P1062" t="str">
            <v>180</v>
          </cell>
        </row>
        <row r="1063">
          <cell r="A1063">
            <v>1800</v>
          </cell>
          <cell r="B1063" t="str">
            <v>442002300118</v>
          </cell>
          <cell r="C1063" t="str">
            <v>442</v>
          </cell>
          <cell r="D1063" t="str">
            <v>442002</v>
          </cell>
          <cell r="E1063" t="str">
            <v>ذخيره مزاياي پايان خدمت كاركنان</v>
          </cell>
          <cell r="F1063" t="str">
            <v>ذخيره مزاياي پايان خدمت  كاركنان</v>
          </cell>
          <cell r="G1063" t="str">
            <v>300118</v>
          </cell>
          <cell r="H1063" t="str">
            <v>جعفرزاده بهروز</v>
          </cell>
          <cell r="P1063" t="str">
            <v>180</v>
          </cell>
        </row>
        <row r="1064">
          <cell r="A1064">
            <v>1800</v>
          </cell>
          <cell r="B1064" t="str">
            <v>442002300056</v>
          </cell>
          <cell r="C1064" t="str">
            <v>442</v>
          </cell>
          <cell r="D1064" t="str">
            <v>442002</v>
          </cell>
          <cell r="E1064" t="str">
            <v>ذخيره مزاياي پايان خدمت كاركنان</v>
          </cell>
          <cell r="F1064" t="str">
            <v>ذخيره مزاياي پايان خدمت  كاركنان</v>
          </cell>
          <cell r="G1064" t="str">
            <v>300056</v>
          </cell>
          <cell r="H1064" t="str">
            <v>حسين زاده گورچين اكبر</v>
          </cell>
          <cell r="P1064" t="str">
            <v>180</v>
          </cell>
        </row>
        <row r="1065">
          <cell r="A1065">
            <v>1800</v>
          </cell>
          <cell r="B1065" t="str">
            <v>442002300149</v>
          </cell>
          <cell r="C1065" t="str">
            <v>442</v>
          </cell>
          <cell r="D1065" t="str">
            <v>442002</v>
          </cell>
          <cell r="E1065" t="str">
            <v>ذخيره مزاياي پايان خدمت كاركنان</v>
          </cell>
          <cell r="F1065" t="str">
            <v>ذخيره مزاياي پايان خدمت  كاركنان</v>
          </cell>
          <cell r="G1065" t="str">
            <v>300149</v>
          </cell>
          <cell r="H1065" t="str">
            <v>مردان پور دامن آباد خسرو</v>
          </cell>
          <cell r="P1065" t="str">
            <v>180</v>
          </cell>
        </row>
        <row r="1066">
          <cell r="A1066">
            <v>1800</v>
          </cell>
          <cell r="B1066" t="str">
            <v>442002300140</v>
          </cell>
          <cell r="C1066" t="str">
            <v>442</v>
          </cell>
          <cell r="D1066" t="str">
            <v>442002</v>
          </cell>
          <cell r="E1066" t="str">
            <v>ذخيره مزاياي پايان خدمت كاركنان</v>
          </cell>
          <cell r="F1066" t="str">
            <v>ذخيره مزاياي پايان خدمت  كاركنان</v>
          </cell>
          <cell r="G1066" t="str">
            <v>300140</v>
          </cell>
          <cell r="H1066" t="str">
            <v>بلالكه ناصر</v>
          </cell>
          <cell r="P1066" t="str">
            <v>180</v>
          </cell>
        </row>
        <row r="1067">
          <cell r="A1067">
            <v>1800</v>
          </cell>
          <cell r="B1067" t="str">
            <v>442002300155</v>
          </cell>
          <cell r="C1067" t="str">
            <v>442</v>
          </cell>
          <cell r="D1067" t="str">
            <v>442002</v>
          </cell>
          <cell r="E1067" t="str">
            <v>ذخيره مزاياي پايان خدمت كاركنان</v>
          </cell>
          <cell r="F1067" t="str">
            <v>ذخيره مزاياي پايان خدمت  كاركنان</v>
          </cell>
          <cell r="G1067" t="str">
            <v>300155</v>
          </cell>
          <cell r="H1067" t="str">
            <v>قليپور سفيداني حسين</v>
          </cell>
          <cell r="P1067" t="str">
            <v>180</v>
          </cell>
        </row>
        <row r="1068">
          <cell r="A1068">
            <v>1800</v>
          </cell>
          <cell r="B1068" t="str">
            <v>442002300157</v>
          </cell>
          <cell r="C1068" t="str">
            <v>442</v>
          </cell>
          <cell r="D1068" t="str">
            <v>442002</v>
          </cell>
          <cell r="E1068" t="str">
            <v>ذخيره مزاياي پايان خدمت كاركنان</v>
          </cell>
          <cell r="F1068" t="str">
            <v>ذخيره مزاياي پايان خدمت  كاركنان</v>
          </cell>
          <cell r="G1068" t="str">
            <v>300157</v>
          </cell>
          <cell r="H1068" t="str">
            <v>معصومي خدايار</v>
          </cell>
          <cell r="P1068" t="str">
            <v>180</v>
          </cell>
        </row>
        <row r="1069">
          <cell r="A1069">
            <v>1800</v>
          </cell>
          <cell r="B1069" t="str">
            <v>442002300151</v>
          </cell>
          <cell r="C1069" t="str">
            <v>442</v>
          </cell>
          <cell r="D1069" t="str">
            <v>442002</v>
          </cell>
          <cell r="E1069" t="str">
            <v>ذخيره مزاياي پايان خدمت كاركنان</v>
          </cell>
          <cell r="F1069" t="str">
            <v>ذخيره مزاياي پايان خدمت  كاركنان</v>
          </cell>
          <cell r="G1069" t="str">
            <v>300151</v>
          </cell>
          <cell r="H1069" t="str">
            <v>امجدي رحيم</v>
          </cell>
          <cell r="P1069" t="str">
            <v>180</v>
          </cell>
        </row>
        <row r="1070">
          <cell r="A1070">
            <v>1800</v>
          </cell>
          <cell r="B1070" t="str">
            <v>442002300125</v>
          </cell>
          <cell r="C1070" t="str">
            <v>442</v>
          </cell>
          <cell r="D1070" t="str">
            <v>442002</v>
          </cell>
          <cell r="E1070" t="str">
            <v>ذخيره مزاياي پايان خدمت كاركنان</v>
          </cell>
          <cell r="F1070" t="str">
            <v>ذخيره مزاياي پايان خدمت  كاركنان</v>
          </cell>
          <cell r="G1070" t="str">
            <v>300125</v>
          </cell>
          <cell r="H1070" t="str">
            <v>سلطاني حسين</v>
          </cell>
          <cell r="P1070" t="str">
            <v>180</v>
          </cell>
        </row>
        <row r="1071">
          <cell r="A1071">
            <v>1800</v>
          </cell>
          <cell r="B1071" t="str">
            <v>442002300084</v>
          </cell>
          <cell r="C1071" t="str">
            <v>442</v>
          </cell>
          <cell r="D1071" t="str">
            <v>442002</v>
          </cell>
          <cell r="E1071" t="str">
            <v>ذخيره مزاياي پايان خدمت كاركنان</v>
          </cell>
          <cell r="F1071" t="str">
            <v>ذخيره مزاياي پايان خدمت  كاركنان</v>
          </cell>
          <cell r="G1071" t="str">
            <v>300084</v>
          </cell>
          <cell r="H1071" t="str">
            <v>نوري حسين</v>
          </cell>
          <cell r="P1071" t="str">
            <v>180</v>
          </cell>
        </row>
        <row r="1072">
          <cell r="A1072">
            <v>1800</v>
          </cell>
          <cell r="B1072" t="str">
            <v>442002300128</v>
          </cell>
          <cell r="C1072" t="str">
            <v>442</v>
          </cell>
          <cell r="D1072" t="str">
            <v>442002</v>
          </cell>
          <cell r="E1072" t="str">
            <v>ذخيره مزاياي پايان خدمت كاركنان</v>
          </cell>
          <cell r="F1072" t="str">
            <v>ذخيره مزاياي پايان خدمت  كاركنان</v>
          </cell>
          <cell r="G1072" t="str">
            <v>300128</v>
          </cell>
          <cell r="H1072" t="str">
            <v>محمدباقري لاهوت كريم</v>
          </cell>
          <cell r="P1072" t="str">
            <v>180</v>
          </cell>
        </row>
        <row r="1073">
          <cell r="A1073">
            <v>1800</v>
          </cell>
          <cell r="B1073" t="str">
            <v>442002300143</v>
          </cell>
          <cell r="C1073" t="str">
            <v>442</v>
          </cell>
          <cell r="D1073" t="str">
            <v>442002</v>
          </cell>
          <cell r="E1073" t="str">
            <v>ذخيره مزاياي پايان خدمت كاركنان</v>
          </cell>
          <cell r="F1073" t="str">
            <v>ذخيره مزاياي پايان خدمت  كاركنان</v>
          </cell>
          <cell r="G1073" t="str">
            <v>300143</v>
          </cell>
          <cell r="H1073" t="str">
            <v>وفائي نهر مهدي</v>
          </cell>
          <cell r="P1073" t="str">
            <v>180</v>
          </cell>
        </row>
        <row r="1074">
          <cell r="A1074">
            <v>1800</v>
          </cell>
          <cell r="B1074" t="str">
            <v>442002300136</v>
          </cell>
          <cell r="C1074" t="str">
            <v>442</v>
          </cell>
          <cell r="D1074" t="str">
            <v>442002</v>
          </cell>
          <cell r="E1074" t="str">
            <v>ذخيره مزاياي پايان خدمت كاركنان</v>
          </cell>
          <cell r="F1074" t="str">
            <v>ذخيره مزاياي پايان خدمت  كاركنان</v>
          </cell>
          <cell r="G1074" t="str">
            <v>300136</v>
          </cell>
          <cell r="H1074" t="str">
            <v>تقي پور كهاني محمدرضا</v>
          </cell>
          <cell r="P1074" t="str">
            <v>180</v>
          </cell>
        </row>
        <row r="1075">
          <cell r="A1075">
            <v>1800</v>
          </cell>
          <cell r="B1075" t="str">
            <v>442002300147</v>
          </cell>
          <cell r="C1075" t="str">
            <v>442</v>
          </cell>
          <cell r="D1075" t="str">
            <v>442002</v>
          </cell>
          <cell r="E1075" t="str">
            <v>ذخيره مزاياي پايان خدمت كاركنان</v>
          </cell>
          <cell r="F1075" t="str">
            <v>ذخيره مزاياي پايان خدمت  كاركنان</v>
          </cell>
          <cell r="G1075" t="str">
            <v>300147</v>
          </cell>
          <cell r="H1075" t="str">
            <v>فرشباف عبهري يوسف</v>
          </cell>
          <cell r="P1075" t="str">
            <v>180</v>
          </cell>
        </row>
        <row r="1076">
          <cell r="A1076">
            <v>1800</v>
          </cell>
          <cell r="B1076" t="str">
            <v>442002300148</v>
          </cell>
          <cell r="C1076" t="str">
            <v>442</v>
          </cell>
          <cell r="D1076" t="str">
            <v>442002</v>
          </cell>
          <cell r="E1076" t="str">
            <v>ذخيره مزاياي پايان خدمت كاركنان</v>
          </cell>
          <cell r="F1076" t="str">
            <v>ذخيره مزاياي پايان خدمت  كاركنان</v>
          </cell>
          <cell r="G1076" t="str">
            <v>300148</v>
          </cell>
          <cell r="H1076" t="str">
            <v>شفيعي عنصرودي داريوش</v>
          </cell>
          <cell r="P1076" t="str">
            <v>180</v>
          </cell>
        </row>
        <row r="1077">
          <cell r="A1077">
            <v>1800</v>
          </cell>
          <cell r="B1077" t="str">
            <v>442002300110</v>
          </cell>
          <cell r="C1077" t="str">
            <v>442</v>
          </cell>
          <cell r="D1077" t="str">
            <v>442002</v>
          </cell>
          <cell r="E1077" t="str">
            <v>ذخيره مزاياي پايان خدمت كاركنان</v>
          </cell>
          <cell r="F1077" t="str">
            <v>ذخيره مزاياي پايان خدمت  كاركنان</v>
          </cell>
          <cell r="G1077" t="str">
            <v>300110</v>
          </cell>
          <cell r="H1077" t="str">
            <v>فروغي زهرا</v>
          </cell>
          <cell r="P1077" t="str">
            <v>180</v>
          </cell>
        </row>
        <row r="1078">
          <cell r="A1078">
            <v>1800</v>
          </cell>
          <cell r="B1078" t="str">
            <v>442002300124</v>
          </cell>
          <cell r="C1078" t="str">
            <v>442</v>
          </cell>
          <cell r="D1078" t="str">
            <v>442002</v>
          </cell>
          <cell r="E1078" t="str">
            <v>ذخيره مزاياي پايان خدمت كاركنان</v>
          </cell>
          <cell r="F1078" t="str">
            <v>ذخيره مزاياي پايان خدمت  كاركنان</v>
          </cell>
          <cell r="G1078" t="str">
            <v>300124</v>
          </cell>
          <cell r="H1078" t="str">
            <v>محب حق رحيم</v>
          </cell>
          <cell r="P1078" t="str">
            <v>180</v>
          </cell>
        </row>
        <row r="1079">
          <cell r="A1079">
            <v>1800</v>
          </cell>
          <cell r="B1079" t="str">
            <v>442002300160</v>
          </cell>
          <cell r="C1079" t="str">
            <v>442</v>
          </cell>
          <cell r="D1079" t="str">
            <v>442002</v>
          </cell>
          <cell r="E1079" t="str">
            <v>ذخيره مزاياي پايان خدمت كاركنان</v>
          </cell>
          <cell r="F1079" t="str">
            <v>ذخيره مزاياي پايان خدمت  كاركنان</v>
          </cell>
          <cell r="G1079" t="str">
            <v>300160</v>
          </cell>
          <cell r="H1079" t="str">
            <v>عالم وحيد</v>
          </cell>
          <cell r="P1079" t="str">
            <v>180</v>
          </cell>
        </row>
        <row r="1080">
          <cell r="A1080">
            <v>1800</v>
          </cell>
          <cell r="B1080" t="str">
            <v>442002300156</v>
          </cell>
          <cell r="C1080" t="str">
            <v>442</v>
          </cell>
          <cell r="D1080" t="str">
            <v>442002</v>
          </cell>
          <cell r="E1080" t="str">
            <v>ذخيره مزاياي پايان خدمت كاركنان</v>
          </cell>
          <cell r="F1080" t="str">
            <v>ذخيره مزاياي پايان خدمت  كاركنان</v>
          </cell>
          <cell r="G1080" t="str">
            <v>300156</v>
          </cell>
          <cell r="H1080" t="str">
            <v>حسينيان سيروس</v>
          </cell>
          <cell r="P1080" t="str">
            <v>180</v>
          </cell>
        </row>
        <row r="1081">
          <cell r="A1081">
            <v>1800</v>
          </cell>
          <cell r="B1081" t="str">
            <v>442002300119</v>
          </cell>
          <cell r="C1081" t="str">
            <v>442</v>
          </cell>
          <cell r="D1081" t="str">
            <v>442002</v>
          </cell>
          <cell r="E1081" t="str">
            <v>ذخيره مزاياي پايان خدمت كاركنان</v>
          </cell>
          <cell r="F1081" t="str">
            <v>ذخيره مزاياي پايان خدمت  كاركنان</v>
          </cell>
          <cell r="G1081" t="str">
            <v>300119</v>
          </cell>
          <cell r="H1081" t="str">
            <v>رستم پور مشكنبر حسن</v>
          </cell>
          <cell r="P1081" t="str">
            <v>180</v>
          </cell>
        </row>
        <row r="1082">
          <cell r="A1082">
            <v>1800</v>
          </cell>
          <cell r="B1082" t="str">
            <v>442002300158</v>
          </cell>
          <cell r="C1082" t="str">
            <v>442</v>
          </cell>
          <cell r="D1082" t="str">
            <v>442002</v>
          </cell>
          <cell r="E1082" t="str">
            <v>ذخيره مزاياي پايان خدمت كاركنان</v>
          </cell>
          <cell r="F1082" t="str">
            <v>ذخيره مزاياي پايان خدمت  كاركنان</v>
          </cell>
          <cell r="G1082" t="str">
            <v>300158</v>
          </cell>
          <cell r="H1082" t="str">
            <v>تقي پور متقيان نوبري رحيم</v>
          </cell>
          <cell r="P1082" t="str">
            <v>180</v>
          </cell>
        </row>
        <row r="1083">
          <cell r="A1083">
            <v>1800</v>
          </cell>
          <cell r="B1083" t="str">
            <v>442002300153</v>
          </cell>
          <cell r="C1083" t="str">
            <v>442</v>
          </cell>
          <cell r="D1083" t="str">
            <v>442002</v>
          </cell>
          <cell r="E1083" t="str">
            <v>ذخيره مزاياي پايان خدمت كاركنان</v>
          </cell>
          <cell r="F1083" t="str">
            <v>ذخيره مزاياي پايان خدمت  كاركنان</v>
          </cell>
          <cell r="G1083" t="str">
            <v>300153</v>
          </cell>
          <cell r="H1083" t="str">
            <v>محمدپور مهدوي احمدرضا</v>
          </cell>
          <cell r="P1083" t="str">
            <v>180</v>
          </cell>
        </row>
        <row r="1084">
          <cell r="A1084">
            <v>1800</v>
          </cell>
          <cell r="B1084" t="str">
            <v>442002300096</v>
          </cell>
          <cell r="C1084" t="str">
            <v>442</v>
          </cell>
          <cell r="D1084" t="str">
            <v>442002</v>
          </cell>
          <cell r="E1084" t="str">
            <v>ذخيره مزاياي پايان خدمت كاركنان</v>
          </cell>
          <cell r="F1084" t="str">
            <v>ذخيره مزاياي پايان خدمت  كاركنان</v>
          </cell>
          <cell r="G1084" t="str">
            <v>300096</v>
          </cell>
          <cell r="H1084" t="str">
            <v>امتحاني علي اكبر</v>
          </cell>
          <cell r="P1084" t="str">
            <v>180</v>
          </cell>
        </row>
        <row r="1085">
          <cell r="A1085">
            <v>1800</v>
          </cell>
          <cell r="B1085" t="str">
            <v>442002300137</v>
          </cell>
          <cell r="C1085" t="str">
            <v>442</v>
          </cell>
          <cell r="D1085" t="str">
            <v>442002</v>
          </cell>
          <cell r="E1085" t="str">
            <v>ذخيره مزاياي پايان خدمت كاركنان</v>
          </cell>
          <cell r="F1085" t="str">
            <v>ذخيره مزاياي پايان خدمت  كاركنان</v>
          </cell>
          <cell r="G1085" t="str">
            <v>300137</v>
          </cell>
          <cell r="H1085" t="str">
            <v>ستاري ميرهاشم</v>
          </cell>
          <cell r="P1085" t="str">
            <v>180</v>
          </cell>
        </row>
        <row r="1086">
          <cell r="A1086">
            <v>1800</v>
          </cell>
          <cell r="B1086" t="str">
            <v>442002300083</v>
          </cell>
          <cell r="C1086" t="str">
            <v>442</v>
          </cell>
          <cell r="D1086" t="str">
            <v>442002</v>
          </cell>
          <cell r="E1086" t="str">
            <v>ذخيره مزاياي پايان خدمت كاركنان</v>
          </cell>
          <cell r="F1086" t="str">
            <v>ذخيره مزاياي پايان خدمت  كاركنان</v>
          </cell>
          <cell r="G1086" t="str">
            <v>300083</v>
          </cell>
          <cell r="H1086" t="str">
            <v>ميرزالو جواد</v>
          </cell>
          <cell r="P1086" t="str">
            <v>180</v>
          </cell>
        </row>
        <row r="1087">
          <cell r="A1087">
            <v>1800</v>
          </cell>
          <cell r="B1087" t="str">
            <v>442002300163</v>
          </cell>
          <cell r="C1087" t="str">
            <v>442</v>
          </cell>
          <cell r="D1087" t="str">
            <v>442002</v>
          </cell>
          <cell r="E1087" t="str">
            <v>ذخيره مزاياي پايان خدمت كاركنان</v>
          </cell>
          <cell r="F1087" t="str">
            <v>ذخيره مزاياي پايان خدمت  كاركنان</v>
          </cell>
          <cell r="G1087" t="str">
            <v>300163</v>
          </cell>
          <cell r="H1087" t="str">
            <v>روشناس شهرام</v>
          </cell>
          <cell r="P1087" t="str">
            <v>180</v>
          </cell>
        </row>
        <row r="1088">
          <cell r="A1088">
            <v>1800</v>
          </cell>
          <cell r="B1088" t="str">
            <v>442002300165</v>
          </cell>
          <cell r="C1088" t="str">
            <v>442</v>
          </cell>
          <cell r="D1088" t="str">
            <v>442002</v>
          </cell>
          <cell r="E1088" t="str">
            <v>ذخيره مزاياي پايان خدمت كاركنان</v>
          </cell>
          <cell r="F1088" t="str">
            <v>ذخيره مزاياي پايان خدمت  كاركنان</v>
          </cell>
          <cell r="G1088" t="str">
            <v>300165</v>
          </cell>
          <cell r="H1088" t="str">
            <v>تهم بهنام</v>
          </cell>
          <cell r="P1088" t="str">
            <v>180</v>
          </cell>
        </row>
        <row r="1089">
          <cell r="A1089">
            <v>1800</v>
          </cell>
          <cell r="B1089" t="str">
            <v>442002300048</v>
          </cell>
          <cell r="C1089" t="str">
            <v>442</v>
          </cell>
          <cell r="D1089" t="str">
            <v>442002</v>
          </cell>
          <cell r="E1089" t="str">
            <v>ذخيره مزاياي پايان خدمت كاركنان</v>
          </cell>
          <cell r="F1089" t="str">
            <v>ذخيره مزاياي پايان خدمت  كاركنان</v>
          </cell>
          <cell r="G1089" t="str">
            <v>300048</v>
          </cell>
          <cell r="H1089" t="str">
            <v>ممي پور بارنجي سعيد</v>
          </cell>
          <cell r="P1089" t="str">
            <v>180</v>
          </cell>
        </row>
        <row r="1090">
          <cell r="A1090">
            <v>1800</v>
          </cell>
          <cell r="B1090" t="str">
            <v>442002300202</v>
          </cell>
          <cell r="C1090" t="str">
            <v>442</v>
          </cell>
          <cell r="D1090" t="str">
            <v>442002</v>
          </cell>
          <cell r="E1090" t="str">
            <v>ذخيره مزاياي پايان خدمت كاركنان</v>
          </cell>
          <cell r="F1090" t="str">
            <v>ذخيره مزاياي پايان خدمت  كاركنان</v>
          </cell>
          <cell r="G1090" t="str">
            <v>300202</v>
          </cell>
          <cell r="H1090" t="str">
            <v>لك جواد</v>
          </cell>
          <cell r="P1090" t="str">
            <v>180</v>
          </cell>
        </row>
        <row r="1091">
          <cell r="A1091">
            <v>1800</v>
          </cell>
          <cell r="B1091" t="str">
            <v>442002300067</v>
          </cell>
          <cell r="C1091" t="str">
            <v>442</v>
          </cell>
          <cell r="D1091" t="str">
            <v>442002</v>
          </cell>
          <cell r="E1091" t="str">
            <v>ذخيره مزاياي پايان خدمت كاركنان</v>
          </cell>
          <cell r="F1091" t="str">
            <v>ذخيره مزاياي پايان خدمت  كاركنان</v>
          </cell>
          <cell r="G1091" t="str">
            <v>300067</v>
          </cell>
          <cell r="H1091" t="str">
            <v>صباغي جديد حسن</v>
          </cell>
          <cell r="P1091" t="str">
            <v>180</v>
          </cell>
        </row>
        <row r="1092">
          <cell r="A1092">
            <v>1800</v>
          </cell>
          <cell r="B1092" t="str">
            <v>442002300172</v>
          </cell>
          <cell r="C1092" t="str">
            <v>442</v>
          </cell>
          <cell r="D1092" t="str">
            <v>442002</v>
          </cell>
          <cell r="E1092" t="str">
            <v>ذخيره مزاياي پايان خدمت كاركنان</v>
          </cell>
          <cell r="F1092" t="str">
            <v>ذخيره مزاياي پايان خدمت  كاركنان</v>
          </cell>
          <cell r="G1092" t="str">
            <v>300172</v>
          </cell>
          <cell r="H1092" t="str">
            <v>عليزاد پورسعيدي حامد</v>
          </cell>
          <cell r="P1092" t="str">
            <v>180</v>
          </cell>
        </row>
        <row r="1093">
          <cell r="A1093">
            <v>1800</v>
          </cell>
          <cell r="B1093" t="str">
            <v>442002300171</v>
          </cell>
          <cell r="C1093" t="str">
            <v>442</v>
          </cell>
          <cell r="D1093" t="str">
            <v>442002</v>
          </cell>
          <cell r="E1093" t="str">
            <v>ذخيره مزاياي پايان خدمت كاركنان</v>
          </cell>
          <cell r="F1093" t="str">
            <v>ذخيره مزاياي پايان خدمت  كاركنان</v>
          </cell>
          <cell r="G1093" t="str">
            <v>300171</v>
          </cell>
          <cell r="H1093" t="str">
            <v>اميرحقيان سعيد</v>
          </cell>
          <cell r="P1093" t="str">
            <v>180</v>
          </cell>
        </row>
        <row r="1094">
          <cell r="A1094">
            <v>1800</v>
          </cell>
          <cell r="B1094" t="str">
            <v>442002300170</v>
          </cell>
          <cell r="C1094" t="str">
            <v>442</v>
          </cell>
          <cell r="D1094" t="str">
            <v>442002</v>
          </cell>
          <cell r="E1094" t="str">
            <v>ذخيره مزاياي پايان خدمت كاركنان</v>
          </cell>
          <cell r="F1094" t="str">
            <v>ذخيره مزاياي پايان خدمت  كاركنان</v>
          </cell>
          <cell r="G1094" t="str">
            <v>300170</v>
          </cell>
          <cell r="H1094" t="str">
            <v>فتحي سياوش</v>
          </cell>
          <cell r="P1094" t="str">
            <v>180</v>
          </cell>
        </row>
        <row r="1095">
          <cell r="A1095">
            <v>1800</v>
          </cell>
          <cell r="B1095" t="str">
            <v>442002300168</v>
          </cell>
          <cell r="C1095" t="str">
            <v>442</v>
          </cell>
          <cell r="D1095" t="str">
            <v>442002</v>
          </cell>
          <cell r="E1095" t="str">
            <v>ذخيره مزاياي پايان خدمت كاركنان</v>
          </cell>
          <cell r="F1095" t="str">
            <v>ذخيره مزاياي پايان خدمت  كاركنان</v>
          </cell>
          <cell r="G1095" t="str">
            <v>300168</v>
          </cell>
          <cell r="H1095" t="str">
            <v>بابكان ياشار</v>
          </cell>
          <cell r="P1095" t="str">
            <v>180</v>
          </cell>
        </row>
        <row r="1096">
          <cell r="A1096">
            <v>1800</v>
          </cell>
          <cell r="B1096" t="str">
            <v>442002300169</v>
          </cell>
          <cell r="C1096" t="str">
            <v>442</v>
          </cell>
          <cell r="D1096" t="str">
            <v>442002</v>
          </cell>
          <cell r="E1096" t="str">
            <v>ذخيره مزاياي پايان خدمت كاركنان</v>
          </cell>
          <cell r="F1096" t="str">
            <v>ذخيره مزاياي پايان خدمت  كاركنان</v>
          </cell>
          <cell r="G1096" t="str">
            <v>300169</v>
          </cell>
          <cell r="H1096" t="str">
            <v>منظر خسروشاهي اميرعلي</v>
          </cell>
          <cell r="P1096" t="str">
            <v>180</v>
          </cell>
        </row>
        <row r="1097">
          <cell r="A1097">
            <v>1800</v>
          </cell>
          <cell r="B1097" t="str">
            <v>442002300144</v>
          </cell>
          <cell r="C1097" t="str">
            <v>442</v>
          </cell>
          <cell r="D1097" t="str">
            <v>442002</v>
          </cell>
          <cell r="E1097" t="str">
            <v>ذخيره مزاياي پايان خدمت كاركنان</v>
          </cell>
          <cell r="F1097" t="str">
            <v>ذخيره مزاياي پايان خدمت  كاركنان</v>
          </cell>
          <cell r="G1097" t="str">
            <v>300144</v>
          </cell>
          <cell r="H1097" t="str">
            <v>آقائي كومله نادر</v>
          </cell>
          <cell r="P1097" t="str">
            <v>180</v>
          </cell>
        </row>
        <row r="1098">
          <cell r="A1098">
            <v>1800</v>
          </cell>
          <cell r="B1098" t="str">
            <v>442002300173</v>
          </cell>
          <cell r="C1098" t="str">
            <v>442</v>
          </cell>
          <cell r="D1098" t="str">
            <v>442002</v>
          </cell>
          <cell r="E1098" t="str">
            <v>ذخيره مزاياي پايان خدمت كاركنان</v>
          </cell>
          <cell r="F1098" t="str">
            <v>ذخيره مزاياي پايان خدمت  كاركنان</v>
          </cell>
          <cell r="G1098" t="str">
            <v>300173</v>
          </cell>
          <cell r="H1098" t="str">
            <v>قنبري اهري محمدرضا</v>
          </cell>
          <cell r="P1098" t="str">
            <v>180</v>
          </cell>
        </row>
        <row r="1099">
          <cell r="A1099">
            <v>1800</v>
          </cell>
          <cell r="B1099" t="str">
            <v>442002300174</v>
          </cell>
          <cell r="C1099" t="str">
            <v>442</v>
          </cell>
          <cell r="D1099" t="str">
            <v>442002</v>
          </cell>
          <cell r="E1099" t="str">
            <v>ذخيره مزاياي پايان خدمت كاركنان</v>
          </cell>
          <cell r="F1099" t="str">
            <v>ذخيره مزاياي پايان خدمت  كاركنان</v>
          </cell>
          <cell r="G1099" t="str">
            <v>300174</v>
          </cell>
          <cell r="H1099" t="str">
            <v>سراجي عنصرودي محمد</v>
          </cell>
          <cell r="P1099" t="str">
            <v>180</v>
          </cell>
        </row>
        <row r="1100">
          <cell r="A1100">
            <v>1800</v>
          </cell>
          <cell r="B1100" t="str">
            <v>442002300213</v>
          </cell>
          <cell r="C1100" t="str">
            <v>442</v>
          </cell>
          <cell r="D1100" t="str">
            <v>442002</v>
          </cell>
          <cell r="E1100" t="str">
            <v>ذخيره مزاياي پايان خدمت كاركنان</v>
          </cell>
          <cell r="F1100" t="str">
            <v>ذخيره مزاياي پايان خدمت  كاركنان</v>
          </cell>
          <cell r="G1100" t="str">
            <v>300213</v>
          </cell>
          <cell r="H1100" t="str">
            <v>وطني رضا</v>
          </cell>
          <cell r="P1100" t="str">
            <v>180</v>
          </cell>
        </row>
        <row r="1101">
          <cell r="A1101">
            <v>1800</v>
          </cell>
          <cell r="B1101" t="str">
            <v>442002300208</v>
          </cell>
          <cell r="C1101" t="str">
            <v>442</v>
          </cell>
          <cell r="D1101" t="str">
            <v>442002</v>
          </cell>
          <cell r="E1101" t="str">
            <v>ذخيره مزاياي پايان خدمت كاركنان</v>
          </cell>
          <cell r="F1101" t="str">
            <v>ذخيره مزاياي پايان خدمت  كاركنان</v>
          </cell>
          <cell r="G1101" t="str">
            <v>300208</v>
          </cell>
          <cell r="H1101" t="str">
            <v>جعفرزاده رسول</v>
          </cell>
          <cell r="P1101" t="str">
            <v>180</v>
          </cell>
        </row>
        <row r="1102">
          <cell r="A1102">
            <v>1800</v>
          </cell>
          <cell r="B1102" t="str">
            <v>442002300182</v>
          </cell>
          <cell r="C1102" t="str">
            <v>442</v>
          </cell>
          <cell r="D1102" t="str">
            <v>442002</v>
          </cell>
          <cell r="E1102" t="str">
            <v>ذخيره مزاياي پايان خدمت كاركنان</v>
          </cell>
          <cell r="F1102" t="str">
            <v>ذخيره مزاياي پايان خدمت  كاركنان</v>
          </cell>
          <cell r="G1102" t="str">
            <v>300182</v>
          </cell>
          <cell r="H1102" t="str">
            <v>اصلاني مقدم علي</v>
          </cell>
          <cell r="P1102" t="str">
            <v>180</v>
          </cell>
        </row>
        <row r="1103">
          <cell r="A1103">
            <v>1800</v>
          </cell>
          <cell r="B1103" t="str">
            <v>442002300218</v>
          </cell>
          <cell r="C1103" t="str">
            <v>442</v>
          </cell>
          <cell r="D1103" t="str">
            <v>442002</v>
          </cell>
          <cell r="E1103" t="str">
            <v>ذخيره مزاياي پايان خدمت كاركنان</v>
          </cell>
          <cell r="F1103" t="str">
            <v>ذخيره مزاياي پايان خدمت  كاركنان</v>
          </cell>
          <cell r="G1103" t="str">
            <v>300218</v>
          </cell>
          <cell r="H1103" t="str">
            <v>يحيي پور داخل مرتضي</v>
          </cell>
          <cell r="P1103" t="str">
            <v>180</v>
          </cell>
        </row>
        <row r="1104">
          <cell r="A1104">
            <v>1800</v>
          </cell>
          <cell r="B1104" t="str">
            <v>442002300181</v>
          </cell>
          <cell r="C1104" t="str">
            <v>442</v>
          </cell>
          <cell r="D1104" t="str">
            <v>442002</v>
          </cell>
          <cell r="E1104" t="str">
            <v>ذخيره مزاياي پايان خدمت كاركنان</v>
          </cell>
          <cell r="F1104" t="str">
            <v>ذخيره مزاياي پايان خدمت  كاركنان</v>
          </cell>
          <cell r="G1104" t="str">
            <v>300181</v>
          </cell>
          <cell r="H1104" t="str">
            <v>وظيفه واثق مهدي</v>
          </cell>
          <cell r="P1104" t="str">
            <v>180</v>
          </cell>
        </row>
        <row r="1105">
          <cell r="A1105">
            <v>1800</v>
          </cell>
          <cell r="B1105" t="str">
            <v>442002300176</v>
          </cell>
          <cell r="C1105" t="str">
            <v>442</v>
          </cell>
          <cell r="D1105" t="str">
            <v>442002</v>
          </cell>
          <cell r="E1105" t="str">
            <v>ذخيره مزاياي پايان خدمت كاركنان</v>
          </cell>
          <cell r="F1105" t="str">
            <v>ذخيره مزاياي پايان خدمت  كاركنان</v>
          </cell>
          <cell r="G1105" t="str">
            <v>300176</v>
          </cell>
          <cell r="H1105" t="str">
            <v>قليپور قراجه بهروز</v>
          </cell>
          <cell r="P1105" t="str">
            <v>180</v>
          </cell>
        </row>
        <row r="1106">
          <cell r="A1106">
            <v>1800</v>
          </cell>
          <cell r="B1106" t="str">
            <v>442002300183</v>
          </cell>
          <cell r="C1106" t="str">
            <v>442</v>
          </cell>
          <cell r="D1106" t="str">
            <v>442002</v>
          </cell>
          <cell r="E1106" t="str">
            <v>ذخيره مزاياي پايان خدمت كاركنان</v>
          </cell>
          <cell r="F1106" t="str">
            <v>ذخيره مزاياي پايان خدمت  كاركنان</v>
          </cell>
          <cell r="G1106" t="str">
            <v>300183</v>
          </cell>
          <cell r="H1106" t="str">
            <v>سليماني رضا</v>
          </cell>
          <cell r="P1106" t="str">
            <v>180</v>
          </cell>
        </row>
        <row r="1107">
          <cell r="A1107">
            <v>1800</v>
          </cell>
          <cell r="B1107" t="str">
            <v>442002300187</v>
          </cell>
          <cell r="C1107" t="str">
            <v>442</v>
          </cell>
          <cell r="D1107" t="str">
            <v>442002</v>
          </cell>
          <cell r="E1107" t="str">
            <v>ذخيره مزاياي پايان خدمت كاركنان</v>
          </cell>
          <cell r="F1107" t="str">
            <v>ذخيره مزاياي پايان خدمت  كاركنان</v>
          </cell>
          <cell r="G1107" t="str">
            <v>300187</v>
          </cell>
          <cell r="H1107" t="str">
            <v>حاجي حيدري ممقاني مهدي</v>
          </cell>
          <cell r="P1107" t="str">
            <v>180</v>
          </cell>
        </row>
        <row r="1108">
          <cell r="A1108">
            <v>1800</v>
          </cell>
          <cell r="B1108" t="str">
            <v>442002300177</v>
          </cell>
          <cell r="C1108" t="str">
            <v>442</v>
          </cell>
          <cell r="D1108" t="str">
            <v>442002</v>
          </cell>
          <cell r="E1108" t="str">
            <v>ذخيره مزاياي پايان خدمت كاركنان</v>
          </cell>
          <cell r="F1108" t="str">
            <v>ذخيره مزاياي پايان خدمت  كاركنان</v>
          </cell>
          <cell r="G1108" t="str">
            <v>300177</v>
          </cell>
          <cell r="H1108" t="str">
            <v>كاظم پور احمد</v>
          </cell>
          <cell r="P1108" t="str">
            <v>180</v>
          </cell>
        </row>
        <row r="1109">
          <cell r="A1109">
            <v>1800</v>
          </cell>
          <cell r="B1109" t="str">
            <v>442002300196</v>
          </cell>
          <cell r="C1109" t="str">
            <v>442</v>
          </cell>
          <cell r="D1109" t="str">
            <v>442002</v>
          </cell>
          <cell r="E1109" t="str">
            <v>ذخيره مزاياي پايان خدمت كاركنان</v>
          </cell>
          <cell r="F1109" t="str">
            <v>ذخيره مزاياي پايان خدمت  كاركنان</v>
          </cell>
          <cell r="G1109" t="str">
            <v>300196</v>
          </cell>
          <cell r="H1109" t="str">
            <v>حسيني سيد جواد</v>
          </cell>
          <cell r="P1109" t="str">
            <v>180</v>
          </cell>
        </row>
        <row r="1110">
          <cell r="A1110">
            <v>1800</v>
          </cell>
          <cell r="B1110" t="str">
            <v>442002300007</v>
          </cell>
          <cell r="C1110" t="str">
            <v>442</v>
          </cell>
          <cell r="D1110" t="str">
            <v>442002</v>
          </cell>
          <cell r="E1110" t="str">
            <v>ذخيره مزاياي پايان خدمت كاركنان</v>
          </cell>
          <cell r="F1110" t="str">
            <v>ذخيره مزاياي پايان خدمت  كاركنان</v>
          </cell>
          <cell r="G1110" t="str">
            <v>300007</v>
          </cell>
          <cell r="H1110" t="str">
            <v>عبدالهي خليل</v>
          </cell>
          <cell r="P1110" t="str">
            <v>180</v>
          </cell>
        </row>
        <row r="1111">
          <cell r="A1111">
            <v>1800</v>
          </cell>
          <cell r="B1111" t="str">
            <v>442002300159</v>
          </cell>
          <cell r="C1111" t="str">
            <v>442</v>
          </cell>
          <cell r="D1111" t="str">
            <v>442002</v>
          </cell>
          <cell r="E1111" t="str">
            <v>ذخيره مزاياي پايان خدمت كاركنان</v>
          </cell>
          <cell r="F1111" t="str">
            <v>ذخيره مزاياي پايان خدمت  كاركنان</v>
          </cell>
          <cell r="G1111" t="str">
            <v>300159</v>
          </cell>
          <cell r="H1111" t="str">
            <v>شيرزاده اكبر</v>
          </cell>
          <cell r="P1111" t="str">
            <v>180</v>
          </cell>
        </row>
        <row r="1112">
          <cell r="A1112">
            <v>1800</v>
          </cell>
          <cell r="B1112" t="str">
            <v>442002300234</v>
          </cell>
          <cell r="C1112" t="str">
            <v>442</v>
          </cell>
          <cell r="D1112" t="str">
            <v>442002</v>
          </cell>
          <cell r="E1112" t="str">
            <v>ذخيره مزاياي پايان خدمت كاركنان</v>
          </cell>
          <cell r="F1112" t="str">
            <v>ذخيره مزاياي پايان خدمت  كاركنان</v>
          </cell>
          <cell r="G1112" t="str">
            <v>300234</v>
          </cell>
          <cell r="H1112" t="str">
            <v>عبداله ميرشكارلو عليرضا</v>
          </cell>
          <cell r="P1112" t="str">
            <v>180</v>
          </cell>
        </row>
        <row r="1113">
          <cell r="A1113">
            <v>1800</v>
          </cell>
          <cell r="B1113" t="str">
            <v>442002300200</v>
          </cell>
          <cell r="C1113" t="str">
            <v>442</v>
          </cell>
          <cell r="D1113" t="str">
            <v>442002</v>
          </cell>
          <cell r="E1113" t="str">
            <v>ذخيره مزاياي پايان خدمت كاركنان</v>
          </cell>
          <cell r="F1113" t="str">
            <v>ذخيره مزاياي پايان خدمت  كاركنان</v>
          </cell>
          <cell r="G1113" t="str">
            <v>300200</v>
          </cell>
          <cell r="H1113" t="str">
            <v>محمد كريمي حامد</v>
          </cell>
          <cell r="P1113" t="str">
            <v>180</v>
          </cell>
        </row>
        <row r="1114">
          <cell r="A1114">
            <v>1800</v>
          </cell>
          <cell r="B1114" t="str">
            <v>442002300263</v>
          </cell>
          <cell r="C1114" t="str">
            <v>442</v>
          </cell>
          <cell r="D1114" t="str">
            <v>442002</v>
          </cell>
          <cell r="E1114" t="str">
            <v>ذخيره مزاياي پايان خدمت كاركنان</v>
          </cell>
          <cell r="F1114" t="str">
            <v>ذخيره مزاياي پايان خدمت  كاركنان</v>
          </cell>
          <cell r="G1114" t="str">
            <v>300263</v>
          </cell>
          <cell r="H1114" t="str">
            <v>خدائي محمودي رضا</v>
          </cell>
          <cell r="P1114" t="str">
            <v>180</v>
          </cell>
        </row>
        <row r="1115">
          <cell r="A1115">
            <v>1800</v>
          </cell>
          <cell r="B1115" t="str">
            <v>442002300001</v>
          </cell>
          <cell r="C1115" t="str">
            <v>442</v>
          </cell>
          <cell r="D1115" t="str">
            <v>442002</v>
          </cell>
          <cell r="E1115" t="str">
            <v>ذخيره مزاياي پايان خدمت كاركنان</v>
          </cell>
          <cell r="F1115" t="str">
            <v>ذخيره مزاياي پايان خدمت  كاركنان</v>
          </cell>
          <cell r="G1115" t="str">
            <v>300001</v>
          </cell>
          <cell r="H1115" t="str">
            <v>فتاحي رسول</v>
          </cell>
          <cell r="P1115" t="str">
            <v>180</v>
          </cell>
        </row>
        <row r="1116">
          <cell r="A1116">
            <v>1800</v>
          </cell>
          <cell r="B1116" t="str">
            <v>442002300274</v>
          </cell>
          <cell r="C1116" t="str">
            <v>442</v>
          </cell>
          <cell r="D1116" t="str">
            <v>442002</v>
          </cell>
          <cell r="E1116" t="str">
            <v>ذخيره مزاياي پايان خدمت كاركنان</v>
          </cell>
          <cell r="F1116" t="str">
            <v>ذخيره مزاياي پايان خدمت  كاركنان</v>
          </cell>
          <cell r="G1116" t="str">
            <v>300274</v>
          </cell>
          <cell r="H1116" t="str">
            <v>مومني ميرمسعود</v>
          </cell>
          <cell r="P1116" t="str">
            <v>180</v>
          </cell>
        </row>
        <row r="1117">
          <cell r="A1117">
            <v>1800</v>
          </cell>
          <cell r="B1117" t="str">
            <v>442002300264</v>
          </cell>
          <cell r="C1117" t="str">
            <v>442</v>
          </cell>
          <cell r="D1117" t="str">
            <v>442002</v>
          </cell>
          <cell r="E1117" t="str">
            <v>ذخيره مزاياي پايان خدمت كاركنان</v>
          </cell>
          <cell r="F1117" t="str">
            <v>ذخيره مزاياي پايان خدمت  كاركنان</v>
          </cell>
          <cell r="G1117" t="str">
            <v>300264</v>
          </cell>
          <cell r="H1117" t="str">
            <v>جليل پور صابرجوي حسين</v>
          </cell>
          <cell r="P1117" t="str">
            <v>180</v>
          </cell>
        </row>
        <row r="1118">
          <cell r="A1118">
            <v>1800</v>
          </cell>
          <cell r="B1118" t="str">
            <v>442002300198</v>
          </cell>
          <cell r="C1118" t="str">
            <v>442</v>
          </cell>
          <cell r="D1118" t="str">
            <v>442002</v>
          </cell>
          <cell r="E1118" t="str">
            <v>ذخيره مزاياي پايان خدمت كاركنان</v>
          </cell>
          <cell r="F1118" t="str">
            <v>ذخيره مزاياي پايان خدمت  كاركنان</v>
          </cell>
          <cell r="G1118" t="str">
            <v>300198</v>
          </cell>
          <cell r="H1118" t="str">
            <v>ميرزائي شكور</v>
          </cell>
          <cell r="P1118" t="str">
            <v>180</v>
          </cell>
        </row>
        <row r="1119">
          <cell r="A1119">
            <v>1800</v>
          </cell>
          <cell r="B1119" t="str">
            <v>442002300206</v>
          </cell>
          <cell r="C1119" t="str">
            <v>442</v>
          </cell>
          <cell r="D1119" t="str">
            <v>442002</v>
          </cell>
          <cell r="E1119" t="str">
            <v>ذخيره مزاياي پايان خدمت كاركنان</v>
          </cell>
          <cell r="F1119" t="str">
            <v>ذخيره مزاياي پايان خدمت  كاركنان</v>
          </cell>
          <cell r="G1119" t="str">
            <v>300206</v>
          </cell>
          <cell r="H1119" t="str">
            <v>كامران هزه بران محمدرضا</v>
          </cell>
          <cell r="P1119" t="str">
            <v>180</v>
          </cell>
        </row>
        <row r="1120">
          <cell r="A1120">
            <v>1800</v>
          </cell>
          <cell r="B1120" t="str">
            <v>442002300204</v>
          </cell>
          <cell r="C1120" t="str">
            <v>442</v>
          </cell>
          <cell r="D1120" t="str">
            <v>442002</v>
          </cell>
          <cell r="E1120" t="str">
            <v>ذخيره مزاياي پايان خدمت كاركنان</v>
          </cell>
          <cell r="F1120" t="str">
            <v>ذخيره مزاياي پايان خدمت  كاركنان</v>
          </cell>
          <cell r="G1120" t="str">
            <v>300204</v>
          </cell>
          <cell r="H1120" t="str">
            <v>قازانچائي جواد</v>
          </cell>
          <cell r="P1120" t="str">
            <v>180</v>
          </cell>
        </row>
        <row r="1121">
          <cell r="A1121">
            <v>1800</v>
          </cell>
          <cell r="B1121" t="str">
            <v>442002300189</v>
          </cell>
          <cell r="C1121" t="str">
            <v>442</v>
          </cell>
          <cell r="D1121" t="str">
            <v>442002</v>
          </cell>
          <cell r="E1121" t="str">
            <v>ذخيره مزاياي پايان خدمت كاركنان</v>
          </cell>
          <cell r="F1121" t="str">
            <v>ذخيره مزاياي پايان خدمت  كاركنان</v>
          </cell>
          <cell r="G1121" t="str">
            <v>300189</v>
          </cell>
          <cell r="H1121" t="str">
            <v>داناي يوسف</v>
          </cell>
          <cell r="P1121" t="str">
            <v>180</v>
          </cell>
        </row>
        <row r="1122">
          <cell r="A1122">
            <v>1800</v>
          </cell>
          <cell r="B1122" t="str">
            <v>442002300195</v>
          </cell>
          <cell r="C1122" t="str">
            <v>442</v>
          </cell>
          <cell r="D1122" t="str">
            <v>442002</v>
          </cell>
          <cell r="E1122" t="str">
            <v>ذخيره مزاياي پايان خدمت كاركنان</v>
          </cell>
          <cell r="F1122" t="str">
            <v>ذخيره مزاياي پايان خدمت  كاركنان</v>
          </cell>
          <cell r="G1122" t="str">
            <v>300195</v>
          </cell>
          <cell r="H1122" t="str">
            <v>حريري كهنموئي علي</v>
          </cell>
          <cell r="P1122" t="str">
            <v>180</v>
          </cell>
        </row>
        <row r="1123">
          <cell r="A1123">
            <v>1800</v>
          </cell>
          <cell r="B1123" t="str">
            <v>442002300247</v>
          </cell>
          <cell r="C1123" t="str">
            <v>442</v>
          </cell>
          <cell r="D1123" t="str">
            <v>442002</v>
          </cell>
          <cell r="E1123" t="str">
            <v>ذخيره مزاياي پايان خدمت كاركنان</v>
          </cell>
          <cell r="F1123" t="str">
            <v>ذخيره مزاياي پايان خدمت  كاركنان</v>
          </cell>
          <cell r="G1123" t="str">
            <v>300247</v>
          </cell>
          <cell r="H1123" t="str">
            <v>حسن زاده علي بيك كندي مطلب</v>
          </cell>
          <cell r="P1123" t="str">
            <v>180</v>
          </cell>
        </row>
        <row r="1124">
          <cell r="A1124">
            <v>1800</v>
          </cell>
          <cell r="B1124" t="str">
            <v>442002300220</v>
          </cell>
          <cell r="C1124" t="str">
            <v>442</v>
          </cell>
          <cell r="D1124" t="str">
            <v>442002</v>
          </cell>
          <cell r="E1124" t="str">
            <v>ذخيره مزاياي پايان خدمت كاركنان</v>
          </cell>
          <cell r="F1124" t="str">
            <v>ذخيره مزاياي پايان خدمت  كاركنان</v>
          </cell>
          <cell r="G1124" t="str">
            <v>300220</v>
          </cell>
          <cell r="H1124" t="str">
            <v>صحت مند قره بابا يوسف</v>
          </cell>
          <cell r="P1124" t="str">
            <v>180</v>
          </cell>
        </row>
        <row r="1125">
          <cell r="A1125">
            <v>1800</v>
          </cell>
          <cell r="B1125" t="str">
            <v>442002300216</v>
          </cell>
          <cell r="C1125" t="str">
            <v>442</v>
          </cell>
          <cell r="D1125" t="str">
            <v>442002</v>
          </cell>
          <cell r="E1125" t="str">
            <v>ذخيره مزاياي پايان خدمت كاركنان</v>
          </cell>
          <cell r="F1125" t="str">
            <v>ذخيره مزاياي پايان خدمت  كاركنان</v>
          </cell>
          <cell r="G1125" t="str">
            <v>300216</v>
          </cell>
          <cell r="H1125" t="str">
            <v>علي زاده اقبالي نژاد محمدباقر</v>
          </cell>
          <cell r="P1125" t="str">
            <v>180</v>
          </cell>
        </row>
        <row r="1126">
          <cell r="A1126">
            <v>1800</v>
          </cell>
          <cell r="B1126" t="str">
            <v>442002300253</v>
          </cell>
          <cell r="C1126" t="str">
            <v>442</v>
          </cell>
          <cell r="D1126" t="str">
            <v>442002</v>
          </cell>
          <cell r="E1126" t="str">
            <v>ذخيره مزاياي پايان خدمت كاركنان</v>
          </cell>
          <cell r="F1126" t="str">
            <v>ذخيره مزاياي پايان خدمت  كاركنان</v>
          </cell>
          <cell r="G1126" t="str">
            <v>300253</v>
          </cell>
          <cell r="H1126" t="str">
            <v>جعفريان حسن</v>
          </cell>
          <cell r="P1126" t="str">
            <v>180</v>
          </cell>
        </row>
        <row r="1127">
          <cell r="A1127">
            <v>1800</v>
          </cell>
          <cell r="B1127" t="str">
            <v>442002300199</v>
          </cell>
          <cell r="C1127" t="str">
            <v>442</v>
          </cell>
          <cell r="D1127" t="str">
            <v>442002</v>
          </cell>
          <cell r="E1127" t="str">
            <v>ذخيره مزاياي پايان خدمت كاركنان</v>
          </cell>
          <cell r="F1127" t="str">
            <v>ذخيره مزاياي پايان خدمت  كاركنان</v>
          </cell>
          <cell r="G1127" t="str">
            <v>300199</v>
          </cell>
          <cell r="H1127" t="str">
            <v>ناصح قراملكي مهدي</v>
          </cell>
          <cell r="P1127" t="str">
            <v>180</v>
          </cell>
        </row>
        <row r="1128">
          <cell r="A1128">
            <v>1800</v>
          </cell>
          <cell r="B1128" t="str">
            <v>442002300231</v>
          </cell>
          <cell r="C1128" t="str">
            <v>442</v>
          </cell>
          <cell r="D1128" t="str">
            <v>442002</v>
          </cell>
          <cell r="E1128" t="str">
            <v>ذخيره مزاياي پايان خدمت كاركنان</v>
          </cell>
          <cell r="F1128" t="str">
            <v>ذخيره مزاياي پايان خدمت  كاركنان</v>
          </cell>
          <cell r="G1128" t="str">
            <v>300231</v>
          </cell>
          <cell r="H1128" t="str">
            <v>تمدن خشكناب رضا</v>
          </cell>
          <cell r="P1128" t="str">
            <v>180</v>
          </cell>
        </row>
        <row r="1129">
          <cell r="A1129">
            <v>1800</v>
          </cell>
          <cell r="B1129" t="str">
            <v>442002300185</v>
          </cell>
          <cell r="C1129" t="str">
            <v>442</v>
          </cell>
          <cell r="D1129" t="str">
            <v>442002</v>
          </cell>
          <cell r="E1129" t="str">
            <v>ذخيره مزاياي پايان خدمت كاركنان</v>
          </cell>
          <cell r="F1129" t="str">
            <v>ذخيره مزاياي پايان خدمت  كاركنان</v>
          </cell>
          <cell r="G1129" t="str">
            <v>300185</v>
          </cell>
          <cell r="H1129" t="str">
            <v>عوني عليرضا</v>
          </cell>
          <cell r="P1129" t="str">
            <v>180</v>
          </cell>
        </row>
        <row r="1130">
          <cell r="A1130">
            <v>1800</v>
          </cell>
          <cell r="B1130" t="str">
            <v>442002300191</v>
          </cell>
          <cell r="C1130" t="str">
            <v>442</v>
          </cell>
          <cell r="D1130" t="str">
            <v>442002</v>
          </cell>
          <cell r="E1130" t="str">
            <v>ذخيره مزاياي پايان خدمت كاركنان</v>
          </cell>
          <cell r="F1130" t="str">
            <v>ذخيره مزاياي پايان خدمت  كاركنان</v>
          </cell>
          <cell r="G1130" t="str">
            <v>300191</v>
          </cell>
          <cell r="H1130" t="str">
            <v>باقر قازيار رشيد</v>
          </cell>
          <cell r="P1130" t="str">
            <v>180</v>
          </cell>
        </row>
        <row r="1131">
          <cell r="A1131">
            <v>1800</v>
          </cell>
          <cell r="B1131" t="str">
            <v>442002300214</v>
          </cell>
          <cell r="C1131" t="str">
            <v>442</v>
          </cell>
          <cell r="D1131" t="str">
            <v>442002</v>
          </cell>
          <cell r="E1131" t="str">
            <v>ذخيره مزاياي پايان خدمت كاركنان</v>
          </cell>
          <cell r="F1131" t="str">
            <v>ذخيره مزاياي پايان خدمت  كاركنان</v>
          </cell>
          <cell r="G1131" t="str">
            <v>300214</v>
          </cell>
          <cell r="H1131" t="str">
            <v>صنعتي قراملكي عليرضا</v>
          </cell>
          <cell r="P1131" t="str">
            <v>180</v>
          </cell>
        </row>
        <row r="1132">
          <cell r="A1132">
            <v>1800</v>
          </cell>
          <cell r="B1132" t="str">
            <v>442002300241</v>
          </cell>
          <cell r="C1132" t="str">
            <v>442</v>
          </cell>
          <cell r="D1132" t="str">
            <v>442002</v>
          </cell>
          <cell r="E1132" t="str">
            <v>ذخيره مزاياي پايان خدمت كاركنان</v>
          </cell>
          <cell r="F1132" t="str">
            <v>ذخيره مزاياي پايان خدمت  كاركنان</v>
          </cell>
          <cell r="G1132" t="str">
            <v>300241</v>
          </cell>
          <cell r="H1132" t="str">
            <v>همتي قراملكي عليرضا</v>
          </cell>
          <cell r="P1132" t="str">
            <v>180</v>
          </cell>
        </row>
        <row r="1133">
          <cell r="A1133">
            <v>1800</v>
          </cell>
          <cell r="B1133" t="str">
            <v>442002300205</v>
          </cell>
          <cell r="C1133" t="str">
            <v>442</v>
          </cell>
          <cell r="D1133" t="str">
            <v>442002</v>
          </cell>
          <cell r="E1133" t="str">
            <v>ذخيره مزاياي پايان خدمت كاركنان</v>
          </cell>
          <cell r="F1133" t="str">
            <v>ذخيره مزاياي پايان خدمت  كاركنان</v>
          </cell>
          <cell r="G1133" t="str">
            <v>300205</v>
          </cell>
          <cell r="H1133" t="str">
            <v>ميرفتاح زاده سيد يوسف</v>
          </cell>
          <cell r="P1133" t="str">
            <v>180</v>
          </cell>
        </row>
        <row r="1134">
          <cell r="A1134">
            <v>1800</v>
          </cell>
          <cell r="B1134" t="str">
            <v>442002300259</v>
          </cell>
          <cell r="C1134" t="str">
            <v>442</v>
          </cell>
          <cell r="D1134" t="str">
            <v>442002</v>
          </cell>
          <cell r="E1134" t="str">
            <v>ذخيره مزاياي پايان خدمت كاركنان</v>
          </cell>
          <cell r="F1134" t="str">
            <v>ذخيره مزاياي پايان خدمت  كاركنان</v>
          </cell>
          <cell r="G1134" t="str">
            <v>300259</v>
          </cell>
          <cell r="H1134" t="str">
            <v>ميلي علي</v>
          </cell>
          <cell r="P1134" t="str">
            <v>180</v>
          </cell>
        </row>
        <row r="1135">
          <cell r="A1135">
            <v>1800</v>
          </cell>
          <cell r="B1135" t="str">
            <v>442002300257</v>
          </cell>
          <cell r="C1135" t="str">
            <v>442</v>
          </cell>
          <cell r="D1135" t="str">
            <v>442002</v>
          </cell>
          <cell r="E1135" t="str">
            <v>ذخيره مزاياي پايان خدمت كاركنان</v>
          </cell>
          <cell r="F1135" t="str">
            <v>ذخيره مزاياي پايان خدمت  كاركنان</v>
          </cell>
          <cell r="G1135" t="str">
            <v>300257</v>
          </cell>
          <cell r="H1135" t="str">
            <v>برادران حسن زاده وحيد</v>
          </cell>
          <cell r="P1135" t="str">
            <v>180</v>
          </cell>
        </row>
        <row r="1136">
          <cell r="A1136">
            <v>1800</v>
          </cell>
          <cell r="B1136" t="str">
            <v>442002300248</v>
          </cell>
          <cell r="C1136" t="str">
            <v>442</v>
          </cell>
          <cell r="D1136" t="str">
            <v>442002</v>
          </cell>
          <cell r="E1136" t="str">
            <v>ذخيره مزاياي پايان خدمت كاركنان</v>
          </cell>
          <cell r="F1136" t="str">
            <v>ذخيره مزاياي پايان خدمت  كاركنان</v>
          </cell>
          <cell r="G1136" t="str">
            <v>300248</v>
          </cell>
          <cell r="H1136" t="str">
            <v>واحدي باويل محمدحسين</v>
          </cell>
          <cell r="P1136" t="str">
            <v>180</v>
          </cell>
        </row>
        <row r="1137">
          <cell r="A1137">
            <v>1800</v>
          </cell>
          <cell r="B1137" t="str">
            <v>442002300194</v>
          </cell>
          <cell r="C1137" t="str">
            <v>442</v>
          </cell>
          <cell r="D1137" t="str">
            <v>442002</v>
          </cell>
          <cell r="E1137" t="str">
            <v>ذخيره مزاياي پايان خدمت كاركنان</v>
          </cell>
          <cell r="F1137" t="str">
            <v>ذخيره مزاياي پايان خدمت  كاركنان</v>
          </cell>
          <cell r="G1137" t="str">
            <v>300194</v>
          </cell>
          <cell r="H1137" t="str">
            <v>كارگر شهرام</v>
          </cell>
          <cell r="P1137" t="str">
            <v>180</v>
          </cell>
        </row>
        <row r="1138">
          <cell r="A1138">
            <v>1800</v>
          </cell>
          <cell r="B1138" t="str">
            <v>442002300250</v>
          </cell>
          <cell r="C1138" t="str">
            <v>442</v>
          </cell>
          <cell r="D1138" t="str">
            <v>442002</v>
          </cell>
          <cell r="E1138" t="str">
            <v>ذخيره مزاياي پايان خدمت كاركنان</v>
          </cell>
          <cell r="F1138" t="str">
            <v>ذخيره مزاياي پايان خدمت  كاركنان</v>
          </cell>
          <cell r="G1138" t="str">
            <v>300250</v>
          </cell>
          <cell r="H1138" t="str">
            <v>برزگر قراملكي محمد</v>
          </cell>
          <cell r="P1138" t="str">
            <v>180</v>
          </cell>
        </row>
        <row r="1139">
          <cell r="A1139">
            <v>1800</v>
          </cell>
          <cell r="B1139" t="str">
            <v>442002300261</v>
          </cell>
          <cell r="C1139" t="str">
            <v>442</v>
          </cell>
          <cell r="D1139" t="str">
            <v>442002</v>
          </cell>
          <cell r="E1139" t="str">
            <v>ذخيره مزاياي پايان خدمت كاركنان</v>
          </cell>
          <cell r="F1139" t="str">
            <v>ذخيره مزاياي پايان خدمت  كاركنان</v>
          </cell>
          <cell r="G1139" t="str">
            <v>300261</v>
          </cell>
          <cell r="H1139" t="str">
            <v>دليري اقدم وحيد</v>
          </cell>
          <cell r="P1139" t="str">
            <v>180</v>
          </cell>
        </row>
        <row r="1140">
          <cell r="A1140">
            <v>1800</v>
          </cell>
          <cell r="B1140" t="str">
            <v>442002300240</v>
          </cell>
          <cell r="C1140" t="str">
            <v>442</v>
          </cell>
          <cell r="D1140" t="str">
            <v>442002</v>
          </cell>
          <cell r="E1140" t="str">
            <v>ذخيره مزاياي پايان خدمت كاركنان</v>
          </cell>
          <cell r="F1140" t="str">
            <v>ذخيره مزاياي پايان خدمت  كاركنان</v>
          </cell>
          <cell r="G1140" t="str">
            <v>300240</v>
          </cell>
          <cell r="H1140" t="str">
            <v>شاهد قراملكي ابوالقاسم</v>
          </cell>
          <cell r="P1140" t="str">
            <v>180</v>
          </cell>
        </row>
        <row r="1141">
          <cell r="A1141">
            <v>1800</v>
          </cell>
          <cell r="B1141" t="str">
            <v>442002300244</v>
          </cell>
          <cell r="C1141" t="str">
            <v>442</v>
          </cell>
          <cell r="D1141" t="str">
            <v>442002</v>
          </cell>
          <cell r="E1141" t="str">
            <v>ذخيره مزاياي پايان خدمت كاركنان</v>
          </cell>
          <cell r="F1141" t="str">
            <v>ذخيره مزاياي پايان خدمت  كاركنان</v>
          </cell>
          <cell r="G1141" t="str">
            <v>300244</v>
          </cell>
          <cell r="H1141" t="str">
            <v>بزمي حسن</v>
          </cell>
          <cell r="P1141" t="str">
            <v>180</v>
          </cell>
        </row>
        <row r="1142">
          <cell r="A1142">
            <v>1800</v>
          </cell>
          <cell r="B1142" t="str">
            <v>442002300260</v>
          </cell>
          <cell r="C1142" t="str">
            <v>442</v>
          </cell>
          <cell r="D1142" t="str">
            <v>442002</v>
          </cell>
          <cell r="E1142" t="str">
            <v>ذخيره مزاياي پايان خدمت كاركنان</v>
          </cell>
          <cell r="F1142" t="str">
            <v>ذخيره مزاياي پايان خدمت  كاركنان</v>
          </cell>
          <cell r="G1142" t="str">
            <v>300260</v>
          </cell>
          <cell r="H1142" t="str">
            <v>منزوي صوفياني مسعود</v>
          </cell>
          <cell r="P1142" t="str">
            <v>180</v>
          </cell>
        </row>
        <row r="1143">
          <cell r="A1143">
            <v>1800</v>
          </cell>
          <cell r="B1143" t="str">
            <v>442002300242</v>
          </cell>
          <cell r="C1143" t="str">
            <v>442</v>
          </cell>
          <cell r="D1143" t="str">
            <v>442002</v>
          </cell>
          <cell r="E1143" t="str">
            <v>ذخيره مزاياي پايان خدمت كاركنان</v>
          </cell>
          <cell r="F1143" t="str">
            <v>ذخيره مزاياي پايان خدمت  كاركنان</v>
          </cell>
          <cell r="G1143" t="str">
            <v>300242</v>
          </cell>
          <cell r="H1143" t="str">
            <v>زبردست قراملكي حسن</v>
          </cell>
          <cell r="P1143" t="str">
            <v>180</v>
          </cell>
        </row>
        <row r="1144">
          <cell r="A1144">
            <v>1800</v>
          </cell>
          <cell r="B1144" t="str">
            <v>442002300239</v>
          </cell>
          <cell r="C1144" t="str">
            <v>442</v>
          </cell>
          <cell r="D1144" t="str">
            <v>442002</v>
          </cell>
          <cell r="E1144" t="str">
            <v>ذخيره مزاياي پايان خدمت كاركنان</v>
          </cell>
          <cell r="F1144" t="str">
            <v>ذخيره مزاياي پايان خدمت  كاركنان</v>
          </cell>
          <cell r="G1144" t="str">
            <v>300239</v>
          </cell>
          <cell r="H1144" t="str">
            <v>بهرامي قراملكي محمدعلي</v>
          </cell>
          <cell r="P1144" t="str">
            <v>180</v>
          </cell>
        </row>
        <row r="1145">
          <cell r="A1145">
            <v>1800</v>
          </cell>
          <cell r="B1145" t="str">
            <v>442002300249</v>
          </cell>
          <cell r="C1145" t="str">
            <v>442</v>
          </cell>
          <cell r="D1145" t="str">
            <v>442002</v>
          </cell>
          <cell r="E1145" t="str">
            <v>ذخيره مزاياي پايان خدمت كاركنان</v>
          </cell>
          <cell r="F1145" t="str">
            <v>ذخيره مزاياي پايان خدمت  كاركنان</v>
          </cell>
          <cell r="G1145" t="str">
            <v>300249</v>
          </cell>
          <cell r="H1145" t="str">
            <v>آقاداداش كرامتي داود</v>
          </cell>
          <cell r="P1145" t="str">
            <v>180</v>
          </cell>
        </row>
        <row r="1146">
          <cell r="A1146">
            <v>1800</v>
          </cell>
          <cell r="B1146" t="str">
            <v>442002300225</v>
          </cell>
          <cell r="C1146" t="str">
            <v>442</v>
          </cell>
          <cell r="D1146" t="str">
            <v>442002</v>
          </cell>
          <cell r="E1146" t="str">
            <v>ذخيره مزاياي پايان خدمت كاركنان</v>
          </cell>
          <cell r="F1146" t="str">
            <v>ذخيره مزاياي پايان خدمت  كاركنان</v>
          </cell>
          <cell r="G1146" t="str">
            <v>300225</v>
          </cell>
          <cell r="H1146" t="str">
            <v>نيك پور رسول</v>
          </cell>
          <cell r="P1146" t="str">
            <v>180</v>
          </cell>
        </row>
        <row r="1147">
          <cell r="A1147">
            <v>1800</v>
          </cell>
          <cell r="B1147" t="str">
            <v>442002300226</v>
          </cell>
          <cell r="C1147" t="str">
            <v>442</v>
          </cell>
          <cell r="D1147" t="str">
            <v>442002</v>
          </cell>
          <cell r="E1147" t="str">
            <v>ذخيره مزاياي پايان خدمت كاركنان</v>
          </cell>
          <cell r="F1147" t="str">
            <v>ذخيره مزاياي پايان خدمت  كاركنان</v>
          </cell>
          <cell r="G1147" t="str">
            <v>300226</v>
          </cell>
          <cell r="H1147" t="str">
            <v>طاهباز هادي</v>
          </cell>
          <cell r="P1147" t="str">
            <v>180</v>
          </cell>
        </row>
        <row r="1148">
          <cell r="A1148">
            <v>1800</v>
          </cell>
          <cell r="B1148" t="str">
            <v>442002300210</v>
          </cell>
          <cell r="C1148" t="str">
            <v>442</v>
          </cell>
          <cell r="D1148" t="str">
            <v>442002</v>
          </cell>
          <cell r="E1148" t="str">
            <v>ذخيره مزاياي پايان خدمت كاركنان</v>
          </cell>
          <cell r="F1148" t="str">
            <v>ذخيره مزاياي پايان خدمت  كاركنان</v>
          </cell>
          <cell r="G1148" t="str">
            <v>300210</v>
          </cell>
          <cell r="H1148" t="str">
            <v>احمدي نژاد مجيد</v>
          </cell>
          <cell r="P1148" t="str">
            <v>180</v>
          </cell>
        </row>
        <row r="1149">
          <cell r="A1149">
            <v>1800</v>
          </cell>
          <cell r="B1149" t="str">
            <v>442002300245</v>
          </cell>
          <cell r="C1149" t="str">
            <v>442</v>
          </cell>
          <cell r="D1149" t="str">
            <v>442002</v>
          </cell>
          <cell r="E1149" t="str">
            <v>ذخيره مزاياي پايان خدمت كاركنان</v>
          </cell>
          <cell r="F1149" t="str">
            <v>ذخيره مزاياي پايان خدمت  كاركنان</v>
          </cell>
          <cell r="G1149" t="str">
            <v>300245</v>
          </cell>
          <cell r="H1149" t="str">
            <v>غفاري افشرد كريم</v>
          </cell>
          <cell r="P1149" t="str">
            <v>180</v>
          </cell>
        </row>
        <row r="1150">
          <cell r="A1150">
            <v>1800</v>
          </cell>
          <cell r="B1150" t="str">
            <v>442002300219</v>
          </cell>
          <cell r="C1150" t="str">
            <v>442</v>
          </cell>
          <cell r="D1150" t="str">
            <v>442002</v>
          </cell>
          <cell r="E1150" t="str">
            <v>ذخيره مزاياي پايان خدمت كاركنان</v>
          </cell>
          <cell r="F1150" t="str">
            <v>ذخيره مزاياي پايان خدمت  كاركنان</v>
          </cell>
          <cell r="G1150" t="str">
            <v>300219</v>
          </cell>
          <cell r="H1150" t="str">
            <v>سلماني كريم</v>
          </cell>
          <cell r="P1150" t="str">
            <v>180</v>
          </cell>
        </row>
        <row r="1151">
          <cell r="A1151">
            <v>1800</v>
          </cell>
          <cell r="B1151" t="str">
            <v>442002300311</v>
          </cell>
          <cell r="C1151" t="str">
            <v>442</v>
          </cell>
          <cell r="D1151" t="str">
            <v>442002</v>
          </cell>
          <cell r="E1151" t="str">
            <v>ذخيره مزاياي پايان خدمت كاركنان</v>
          </cell>
          <cell r="F1151" t="str">
            <v>ذخيره مزاياي پايان خدمت  كاركنان</v>
          </cell>
          <cell r="G1151" t="str">
            <v>300311</v>
          </cell>
          <cell r="H1151" t="str">
            <v>فيروزي رسول</v>
          </cell>
          <cell r="P1151" t="str">
            <v>180</v>
          </cell>
        </row>
        <row r="1152">
          <cell r="A1152">
            <v>1800</v>
          </cell>
          <cell r="B1152" t="str">
            <v>442002300223</v>
          </cell>
          <cell r="C1152" t="str">
            <v>442</v>
          </cell>
          <cell r="D1152" t="str">
            <v>442002</v>
          </cell>
          <cell r="E1152" t="str">
            <v>ذخيره مزاياي پايان خدمت كاركنان</v>
          </cell>
          <cell r="F1152" t="str">
            <v>ذخيره مزاياي پايان خدمت  كاركنان</v>
          </cell>
          <cell r="G1152" t="str">
            <v>300223</v>
          </cell>
          <cell r="H1152" t="str">
            <v>حسيني ميرصمد</v>
          </cell>
          <cell r="P1152" t="str">
            <v>180</v>
          </cell>
        </row>
        <row r="1153">
          <cell r="A1153">
            <v>1800</v>
          </cell>
          <cell r="B1153" t="str">
            <v>442002300222</v>
          </cell>
          <cell r="C1153" t="str">
            <v>442</v>
          </cell>
          <cell r="D1153" t="str">
            <v>442002</v>
          </cell>
          <cell r="E1153" t="str">
            <v>ذخيره مزاياي پايان خدمت كاركنان</v>
          </cell>
          <cell r="F1153" t="str">
            <v>ذخيره مزاياي پايان خدمت  كاركنان</v>
          </cell>
          <cell r="G1153" t="str">
            <v>300222</v>
          </cell>
          <cell r="H1153" t="str">
            <v>شكري احمد</v>
          </cell>
          <cell r="P1153" t="str">
            <v>180</v>
          </cell>
        </row>
        <row r="1154">
          <cell r="A1154">
            <v>1800</v>
          </cell>
          <cell r="B1154" t="str">
            <v>442002300201</v>
          </cell>
          <cell r="C1154" t="str">
            <v>442</v>
          </cell>
          <cell r="D1154" t="str">
            <v>442002</v>
          </cell>
          <cell r="E1154" t="str">
            <v>ذخيره مزاياي پايان خدمت كاركنان</v>
          </cell>
          <cell r="F1154" t="str">
            <v>ذخيره مزاياي پايان خدمت  كاركنان</v>
          </cell>
          <cell r="G1154" t="str">
            <v>300201</v>
          </cell>
          <cell r="H1154" t="str">
            <v>حسين زاده فرد سجاد</v>
          </cell>
          <cell r="P1154" t="str">
            <v>180</v>
          </cell>
        </row>
        <row r="1155">
          <cell r="A1155">
            <v>1800</v>
          </cell>
          <cell r="B1155" t="str">
            <v>442002300211</v>
          </cell>
          <cell r="C1155" t="str">
            <v>442</v>
          </cell>
          <cell r="D1155" t="str">
            <v>442002</v>
          </cell>
          <cell r="E1155" t="str">
            <v>ذخيره مزاياي پايان خدمت كاركنان</v>
          </cell>
          <cell r="F1155" t="str">
            <v>ذخيره مزاياي پايان خدمت  كاركنان</v>
          </cell>
          <cell r="G1155" t="str">
            <v>300211</v>
          </cell>
          <cell r="H1155" t="str">
            <v>جعفرنژاد عليرضا</v>
          </cell>
          <cell r="P1155" t="str">
            <v>180</v>
          </cell>
        </row>
        <row r="1156">
          <cell r="A1156">
            <v>1800</v>
          </cell>
          <cell r="B1156" t="str">
            <v>442002300224</v>
          </cell>
          <cell r="C1156" t="str">
            <v>442</v>
          </cell>
          <cell r="D1156" t="str">
            <v>442002</v>
          </cell>
          <cell r="E1156" t="str">
            <v>ذخيره مزاياي پايان خدمت كاركنان</v>
          </cell>
          <cell r="F1156" t="str">
            <v>ذخيره مزاياي پايان خدمت  كاركنان</v>
          </cell>
          <cell r="G1156" t="str">
            <v>300224</v>
          </cell>
          <cell r="H1156" t="str">
            <v>زنده شعر بهمن</v>
          </cell>
          <cell r="P1156" t="str">
            <v>180</v>
          </cell>
        </row>
        <row r="1157">
          <cell r="A1157">
            <v>1800</v>
          </cell>
          <cell r="B1157" t="str">
            <v>442002300230</v>
          </cell>
          <cell r="C1157" t="str">
            <v>442</v>
          </cell>
          <cell r="D1157" t="str">
            <v>442002</v>
          </cell>
          <cell r="E1157" t="str">
            <v>ذخيره مزاياي پايان خدمت كاركنان</v>
          </cell>
          <cell r="F1157" t="str">
            <v>ذخيره مزاياي پايان خدمت  كاركنان</v>
          </cell>
          <cell r="G1157" t="str">
            <v>300230</v>
          </cell>
          <cell r="H1157" t="str">
            <v>ابراهيمي حامد صمد</v>
          </cell>
          <cell r="P1157" t="str">
            <v>180</v>
          </cell>
        </row>
        <row r="1158">
          <cell r="A1158">
            <v>1800</v>
          </cell>
          <cell r="B1158" t="str">
            <v>442002300238</v>
          </cell>
          <cell r="C1158" t="str">
            <v>442</v>
          </cell>
          <cell r="D1158" t="str">
            <v>442002</v>
          </cell>
          <cell r="E1158" t="str">
            <v>ذخيره مزاياي پايان خدمت كاركنان</v>
          </cell>
          <cell r="F1158" t="str">
            <v>ذخيره مزاياي پايان خدمت  كاركنان</v>
          </cell>
          <cell r="G1158" t="str">
            <v>300238</v>
          </cell>
          <cell r="H1158" t="str">
            <v>شكوهي لله لو علي</v>
          </cell>
          <cell r="P1158" t="str">
            <v>180</v>
          </cell>
        </row>
        <row r="1159">
          <cell r="A1159">
            <v>1800</v>
          </cell>
          <cell r="B1159" t="str">
            <v>442002300251</v>
          </cell>
          <cell r="C1159" t="str">
            <v>442</v>
          </cell>
          <cell r="D1159" t="str">
            <v>442002</v>
          </cell>
          <cell r="E1159" t="str">
            <v>ذخيره مزاياي پايان خدمت كاركنان</v>
          </cell>
          <cell r="F1159" t="str">
            <v>ذخيره مزاياي پايان خدمت  كاركنان</v>
          </cell>
          <cell r="G1159" t="str">
            <v>300251</v>
          </cell>
          <cell r="H1159" t="str">
            <v>تبرخي تبريزي فرهاد</v>
          </cell>
          <cell r="P1159" t="str">
            <v>180</v>
          </cell>
        </row>
        <row r="1160">
          <cell r="A1160">
            <v>1800</v>
          </cell>
          <cell r="B1160" t="str">
            <v>442002300252</v>
          </cell>
          <cell r="C1160" t="str">
            <v>442</v>
          </cell>
          <cell r="D1160" t="str">
            <v>442002</v>
          </cell>
          <cell r="E1160" t="str">
            <v>ذخيره مزاياي پايان خدمت كاركنان</v>
          </cell>
          <cell r="F1160" t="str">
            <v>ذخيره مزاياي پايان خدمت  كاركنان</v>
          </cell>
          <cell r="G1160" t="str">
            <v>300252</v>
          </cell>
          <cell r="H1160" t="str">
            <v>رنجبران عين الدين محمدرضا</v>
          </cell>
          <cell r="P1160" t="str">
            <v>180</v>
          </cell>
        </row>
        <row r="1161">
          <cell r="A1161">
            <v>1800</v>
          </cell>
          <cell r="B1161" t="str">
            <v>442002300305</v>
          </cell>
          <cell r="C1161" t="str">
            <v>442</v>
          </cell>
          <cell r="D1161" t="str">
            <v>442002</v>
          </cell>
          <cell r="E1161" t="str">
            <v>ذخيره مزاياي پايان خدمت كاركنان</v>
          </cell>
          <cell r="F1161" t="str">
            <v>ذخيره مزاياي پايان خدمت  كاركنان</v>
          </cell>
          <cell r="G1161" t="str">
            <v>300305</v>
          </cell>
          <cell r="H1161" t="str">
            <v>خضرلوي اقدم رضا</v>
          </cell>
          <cell r="P1161" t="str">
            <v>180</v>
          </cell>
        </row>
        <row r="1162">
          <cell r="A1162">
            <v>1800</v>
          </cell>
          <cell r="B1162" t="str">
            <v>442002300215</v>
          </cell>
          <cell r="C1162" t="str">
            <v>442</v>
          </cell>
          <cell r="D1162" t="str">
            <v>442002</v>
          </cell>
          <cell r="E1162" t="str">
            <v>ذخيره مزاياي پايان خدمت كاركنان</v>
          </cell>
          <cell r="F1162" t="str">
            <v>ذخيره مزاياي پايان خدمت  كاركنان</v>
          </cell>
          <cell r="G1162" t="str">
            <v>300215</v>
          </cell>
          <cell r="H1162" t="str">
            <v>هژبر جواد</v>
          </cell>
          <cell r="P1162" t="str">
            <v>180</v>
          </cell>
        </row>
        <row r="1163">
          <cell r="A1163">
            <v>1800</v>
          </cell>
          <cell r="B1163" t="str">
            <v>442002300306</v>
          </cell>
          <cell r="C1163" t="str">
            <v>442</v>
          </cell>
          <cell r="D1163" t="str">
            <v>442002</v>
          </cell>
          <cell r="E1163" t="str">
            <v>ذخيره مزاياي پايان خدمت كاركنان</v>
          </cell>
          <cell r="F1163" t="str">
            <v>ذخيره مزاياي پايان خدمت  كاركنان</v>
          </cell>
          <cell r="G1163" t="str">
            <v>300306</v>
          </cell>
          <cell r="H1163" t="str">
            <v>نوري بهروز</v>
          </cell>
          <cell r="P1163" t="str">
            <v>180</v>
          </cell>
        </row>
        <row r="1164">
          <cell r="A1164">
            <v>1800</v>
          </cell>
          <cell r="B1164" t="str">
            <v>442002300298</v>
          </cell>
          <cell r="C1164" t="str">
            <v>442</v>
          </cell>
          <cell r="D1164" t="str">
            <v>442002</v>
          </cell>
          <cell r="E1164" t="str">
            <v>ذخيره مزاياي پايان خدمت كاركنان</v>
          </cell>
          <cell r="F1164" t="str">
            <v>ذخيره مزاياي پايان خدمت  كاركنان</v>
          </cell>
          <cell r="G1164" t="str">
            <v>300298</v>
          </cell>
          <cell r="H1164" t="str">
            <v>جبرئيلي اميد</v>
          </cell>
          <cell r="P1164" t="str">
            <v>180</v>
          </cell>
        </row>
        <row r="1165">
          <cell r="A1165">
            <v>1800</v>
          </cell>
          <cell r="B1165" t="str">
            <v>442002300307</v>
          </cell>
          <cell r="C1165" t="str">
            <v>442</v>
          </cell>
          <cell r="D1165" t="str">
            <v>442002</v>
          </cell>
          <cell r="E1165" t="str">
            <v>ذخيره مزاياي پايان خدمت كاركنان</v>
          </cell>
          <cell r="F1165" t="str">
            <v>ذخيره مزاياي پايان خدمت  كاركنان</v>
          </cell>
          <cell r="G1165" t="str">
            <v>300307</v>
          </cell>
          <cell r="H1165" t="str">
            <v>سعيدي قراملكي حسين</v>
          </cell>
          <cell r="P1165" t="str">
            <v>180</v>
          </cell>
        </row>
        <row r="1166">
          <cell r="A1166">
            <v>1800</v>
          </cell>
          <cell r="B1166" t="str">
            <v>442002300256</v>
          </cell>
          <cell r="C1166" t="str">
            <v>442</v>
          </cell>
          <cell r="D1166" t="str">
            <v>442002</v>
          </cell>
          <cell r="E1166" t="str">
            <v>ذخيره مزاياي پايان خدمت كاركنان</v>
          </cell>
          <cell r="F1166" t="str">
            <v>ذخيره مزاياي پايان خدمت  كاركنان</v>
          </cell>
          <cell r="G1166" t="str">
            <v>300256</v>
          </cell>
          <cell r="H1166" t="str">
            <v>نادري بركجه پرويز</v>
          </cell>
          <cell r="P1166" t="str">
            <v>180</v>
          </cell>
        </row>
        <row r="1167">
          <cell r="A1167">
            <v>1800</v>
          </cell>
          <cell r="B1167" t="str">
            <v>442002300262</v>
          </cell>
          <cell r="C1167" t="str">
            <v>442</v>
          </cell>
          <cell r="D1167" t="str">
            <v>442002</v>
          </cell>
          <cell r="E1167" t="str">
            <v>ذخيره مزاياي پايان خدمت كاركنان</v>
          </cell>
          <cell r="F1167" t="str">
            <v>ذخيره مزاياي پايان خدمت  كاركنان</v>
          </cell>
          <cell r="G1167" t="str">
            <v>300262</v>
          </cell>
          <cell r="H1167" t="str">
            <v>عزت پور نقاره كوب آيدين</v>
          </cell>
          <cell r="P1167" t="str">
            <v>180</v>
          </cell>
        </row>
        <row r="1168">
          <cell r="A1168">
            <v>1800</v>
          </cell>
          <cell r="B1168" t="str">
            <v>442002300271</v>
          </cell>
          <cell r="C1168" t="str">
            <v>442</v>
          </cell>
          <cell r="D1168" t="str">
            <v>442002</v>
          </cell>
          <cell r="E1168" t="str">
            <v>ذخيره مزاياي پايان خدمت كاركنان</v>
          </cell>
          <cell r="F1168" t="str">
            <v>ذخيره مزاياي پايان خدمت  كاركنان</v>
          </cell>
          <cell r="G1168" t="str">
            <v>300271</v>
          </cell>
          <cell r="H1168" t="str">
            <v>واحدي باويل مهدي</v>
          </cell>
          <cell r="P1168" t="str">
            <v>180</v>
          </cell>
        </row>
        <row r="1169">
          <cell r="A1169">
            <v>1800</v>
          </cell>
          <cell r="B1169" t="str">
            <v>442002300304</v>
          </cell>
          <cell r="C1169" t="str">
            <v>442</v>
          </cell>
          <cell r="D1169" t="str">
            <v>442002</v>
          </cell>
          <cell r="E1169" t="str">
            <v>ذخيره مزاياي پايان خدمت كاركنان</v>
          </cell>
          <cell r="F1169" t="str">
            <v>ذخيره مزاياي پايان خدمت  كاركنان</v>
          </cell>
          <cell r="G1169" t="str">
            <v>300304</v>
          </cell>
          <cell r="H1169" t="str">
            <v>محمد نژاد سعيد</v>
          </cell>
          <cell r="P1169" t="str">
            <v>180</v>
          </cell>
        </row>
        <row r="1170">
          <cell r="A1170">
            <v>1800</v>
          </cell>
          <cell r="B1170" t="str">
            <v>442002300254</v>
          </cell>
          <cell r="C1170" t="str">
            <v>442</v>
          </cell>
          <cell r="D1170" t="str">
            <v>442002</v>
          </cell>
          <cell r="E1170" t="str">
            <v>ذخيره مزاياي پايان خدمت كاركنان</v>
          </cell>
          <cell r="F1170" t="str">
            <v>ذخيره مزاياي پايان خدمت  كاركنان</v>
          </cell>
          <cell r="G1170" t="str">
            <v>300254</v>
          </cell>
          <cell r="H1170" t="str">
            <v>زمانلو مهدي</v>
          </cell>
          <cell r="P1170" t="str">
            <v>180</v>
          </cell>
        </row>
        <row r="1171">
          <cell r="A1171">
            <v>1800</v>
          </cell>
          <cell r="B1171" t="str">
            <v>442002300308</v>
          </cell>
          <cell r="C1171" t="str">
            <v>442</v>
          </cell>
          <cell r="D1171" t="str">
            <v>442002</v>
          </cell>
          <cell r="E1171" t="str">
            <v>ذخيره مزاياي پايان خدمت كاركنان</v>
          </cell>
          <cell r="F1171" t="str">
            <v>ذخيره مزاياي پايان خدمت  كاركنان</v>
          </cell>
          <cell r="G1171" t="str">
            <v>300308</v>
          </cell>
          <cell r="H1171" t="str">
            <v>شاه قاسمي مهرداد</v>
          </cell>
          <cell r="P1171" t="str">
            <v>180</v>
          </cell>
        </row>
        <row r="1172">
          <cell r="A1172">
            <v>1800</v>
          </cell>
          <cell r="B1172" t="str">
            <v>442002300310</v>
          </cell>
          <cell r="C1172" t="str">
            <v>442</v>
          </cell>
          <cell r="D1172" t="str">
            <v>442002</v>
          </cell>
          <cell r="E1172" t="str">
            <v>ذخيره مزاياي پايان خدمت كاركنان</v>
          </cell>
          <cell r="F1172" t="str">
            <v>ذخيره مزاياي پايان خدمت  كاركنان</v>
          </cell>
          <cell r="G1172" t="str">
            <v>300310</v>
          </cell>
          <cell r="H1172" t="str">
            <v>نوري مسعود</v>
          </cell>
          <cell r="P1172" t="str">
            <v>180</v>
          </cell>
        </row>
        <row r="1173">
          <cell r="A1173">
            <v>1800</v>
          </cell>
          <cell r="B1173" t="str">
            <v>442002300314</v>
          </cell>
          <cell r="C1173" t="str">
            <v>442</v>
          </cell>
          <cell r="D1173" t="str">
            <v>442002</v>
          </cell>
          <cell r="E1173" t="str">
            <v>ذخيره مزاياي پايان خدمت كاركنان</v>
          </cell>
          <cell r="F1173" t="str">
            <v>ذخيره مزاياي پايان خدمت  كاركنان</v>
          </cell>
          <cell r="G1173" t="str">
            <v>300314</v>
          </cell>
          <cell r="H1173" t="str">
            <v>صالح زاده احد</v>
          </cell>
          <cell r="P1173" t="str">
            <v>180</v>
          </cell>
        </row>
        <row r="1174">
          <cell r="A1174">
            <v>1800</v>
          </cell>
          <cell r="B1174" t="str">
            <v>442002300312</v>
          </cell>
          <cell r="C1174" t="str">
            <v>442</v>
          </cell>
          <cell r="D1174" t="str">
            <v>442002</v>
          </cell>
          <cell r="E1174" t="str">
            <v>ذخيره مزاياي پايان خدمت كاركنان</v>
          </cell>
          <cell r="F1174" t="str">
            <v>ذخيره مزاياي پايان خدمت  كاركنان</v>
          </cell>
          <cell r="G1174" t="str">
            <v>300312</v>
          </cell>
          <cell r="H1174" t="str">
            <v>غنيمتي محمد</v>
          </cell>
          <cell r="P1174" t="str">
            <v>180</v>
          </cell>
        </row>
        <row r="1175">
          <cell r="A1175">
            <v>1800</v>
          </cell>
          <cell r="B1175" t="str">
            <v>442002300313</v>
          </cell>
          <cell r="C1175" t="str">
            <v>442</v>
          </cell>
          <cell r="D1175" t="str">
            <v>442002</v>
          </cell>
          <cell r="E1175" t="str">
            <v>ذخيره مزاياي پايان خدمت كاركنان</v>
          </cell>
          <cell r="F1175" t="str">
            <v>ذخيره مزاياي پايان خدمت  كاركنان</v>
          </cell>
          <cell r="G1175" t="str">
            <v>300313</v>
          </cell>
          <cell r="H1175" t="str">
            <v>ايران زاد محمدهادي</v>
          </cell>
          <cell r="P1175" t="str">
            <v>180</v>
          </cell>
        </row>
        <row r="1176">
          <cell r="A1176">
            <v>1800</v>
          </cell>
          <cell r="B1176" t="str">
            <v>442002300319</v>
          </cell>
          <cell r="C1176" t="str">
            <v>442</v>
          </cell>
          <cell r="D1176" t="str">
            <v>442002</v>
          </cell>
          <cell r="E1176" t="str">
            <v>ذخيره مزاياي پايان خدمت كاركنان</v>
          </cell>
          <cell r="F1176" t="str">
            <v>ذخيره مزاياي پايان خدمت  كاركنان</v>
          </cell>
          <cell r="G1176" t="str">
            <v>300319</v>
          </cell>
          <cell r="H1176" t="str">
            <v>پيماني امير</v>
          </cell>
          <cell r="P1176" t="str">
            <v>180</v>
          </cell>
        </row>
        <row r="1177">
          <cell r="A1177">
            <v>1800</v>
          </cell>
          <cell r="B1177" t="str">
            <v>442002300315</v>
          </cell>
          <cell r="C1177" t="str">
            <v>442</v>
          </cell>
          <cell r="D1177" t="str">
            <v>442002</v>
          </cell>
          <cell r="E1177" t="str">
            <v>ذخيره مزاياي پايان خدمت كاركنان</v>
          </cell>
          <cell r="F1177" t="str">
            <v>ذخيره مزاياي پايان خدمت  كاركنان</v>
          </cell>
          <cell r="G1177" t="str">
            <v>300315</v>
          </cell>
          <cell r="H1177" t="str">
            <v>زينالي علي</v>
          </cell>
          <cell r="P1177" t="str">
            <v>180</v>
          </cell>
        </row>
        <row r="1178">
          <cell r="A1178">
            <v>1800</v>
          </cell>
          <cell r="B1178" t="str">
            <v>442002300033</v>
          </cell>
          <cell r="C1178" t="str">
            <v>442</v>
          </cell>
          <cell r="D1178" t="str">
            <v>442002</v>
          </cell>
          <cell r="E1178" t="str">
            <v>ذخيره مزاياي پايان خدمت كاركنان</v>
          </cell>
          <cell r="F1178" t="str">
            <v>ذخيره مزاياي پايان خدمت  كاركنان</v>
          </cell>
          <cell r="G1178" t="str">
            <v>300033</v>
          </cell>
          <cell r="H1178" t="str">
            <v>احمد زاده حمامي رضا</v>
          </cell>
          <cell r="P1178" t="str">
            <v>180</v>
          </cell>
        </row>
        <row r="1179">
          <cell r="A1179">
            <v>1900</v>
          </cell>
          <cell r="B1179" t="str">
            <v>550001101026</v>
          </cell>
          <cell r="C1179" t="str">
            <v>550</v>
          </cell>
          <cell r="D1179" t="str">
            <v>550001</v>
          </cell>
          <cell r="E1179" t="str">
            <v>سرمايه</v>
          </cell>
          <cell r="F1179" t="str">
            <v>سرمايه ثبت شده</v>
          </cell>
          <cell r="G1179" t="str">
            <v>101026</v>
          </cell>
          <cell r="H1179" t="str">
            <v>شرکت سايپا</v>
          </cell>
          <cell r="P1179" t="str">
            <v>190</v>
          </cell>
        </row>
        <row r="1180">
          <cell r="A1180">
            <v>1901</v>
          </cell>
          <cell r="B1180" t="str">
            <v>550001101220</v>
          </cell>
          <cell r="C1180" t="str">
            <v>550</v>
          </cell>
          <cell r="D1180" t="str">
            <v>550001</v>
          </cell>
          <cell r="E1180" t="str">
            <v>سرمايه</v>
          </cell>
          <cell r="F1180" t="str">
            <v>سرمايه ثبت شده</v>
          </cell>
          <cell r="G1180" t="str">
            <v>101220</v>
          </cell>
          <cell r="H1180" t="str">
            <v>سازمان گسترش ونوسازي صنايع ايران</v>
          </cell>
          <cell r="P1180" t="str">
            <v>190</v>
          </cell>
        </row>
        <row r="1181">
          <cell r="A1181">
            <v>20</v>
          </cell>
          <cell r="B1181" t="str">
            <v>551001</v>
          </cell>
          <cell r="C1181" t="str">
            <v>551</v>
          </cell>
          <cell r="D1181" t="str">
            <v>551001</v>
          </cell>
          <cell r="E1181" t="str">
            <v>اندوخته ها</v>
          </cell>
          <cell r="F1181" t="str">
            <v>اندوخته قانوني</v>
          </cell>
          <cell r="G1181">
            <v>0</v>
          </cell>
          <cell r="H1181">
            <v>0</v>
          </cell>
          <cell r="P1181" t="str">
            <v>20</v>
          </cell>
        </row>
        <row r="1182">
          <cell r="A1182">
            <v>121</v>
          </cell>
          <cell r="B1182" t="str">
            <v>553001</v>
          </cell>
          <cell r="C1182" t="str">
            <v>553</v>
          </cell>
          <cell r="D1182" t="str">
            <v>553001</v>
          </cell>
          <cell r="E1182" t="str">
            <v>سود(زيان)انباشته</v>
          </cell>
          <cell r="F1182" t="str">
            <v>سود و يا زيان سنوات قبل</v>
          </cell>
          <cell r="G1182">
            <v>0</v>
          </cell>
          <cell r="H1182">
            <v>0</v>
          </cell>
          <cell r="P1182" t="str">
            <v>121</v>
          </cell>
        </row>
        <row r="1183">
          <cell r="A1183" t="str">
            <v>كد را وارد كنيد</v>
          </cell>
          <cell r="B1183" t="str">
            <v>556001000833</v>
          </cell>
          <cell r="C1183" t="str">
            <v>556</v>
          </cell>
          <cell r="D1183" t="str">
            <v>556001</v>
          </cell>
          <cell r="E1183" t="str">
            <v>مازاد ناشي از تجديد ارزيابي دارائيهاي ثابت</v>
          </cell>
          <cell r="F1183" t="str">
            <v>مازاد ناشي از تجديد ارزيابي زمين</v>
          </cell>
          <cell r="G1183" t="str">
            <v>000833</v>
          </cell>
          <cell r="H1183" t="str">
            <v>زمين</v>
          </cell>
          <cell r="P1183" t="str">
            <v xml:space="preserve">كد </v>
          </cell>
        </row>
        <row r="1184">
          <cell r="A1184">
            <v>2100</v>
          </cell>
          <cell r="B1184" t="str">
            <v>660001000001</v>
          </cell>
          <cell r="C1184" t="str">
            <v>660</v>
          </cell>
          <cell r="D1184" t="str">
            <v>660001</v>
          </cell>
          <cell r="E1184" t="str">
            <v>فروش و درآمد حاصل ازارائه خدمات</v>
          </cell>
          <cell r="F1184" t="str">
            <v>فروش قطعات خودرو</v>
          </cell>
          <cell r="G1184" t="str">
            <v>000001</v>
          </cell>
          <cell r="H1184" t="str">
            <v>كليپر پرايد</v>
          </cell>
          <cell r="P1184" t="str">
            <v>210</v>
          </cell>
        </row>
        <row r="1185">
          <cell r="A1185">
            <v>2102</v>
          </cell>
          <cell r="B1185" t="str">
            <v>660001000003</v>
          </cell>
          <cell r="C1185" t="str">
            <v>660</v>
          </cell>
          <cell r="D1185" t="str">
            <v>660001</v>
          </cell>
          <cell r="E1185" t="str">
            <v>فروش و درآمد حاصل ازارائه خدمات</v>
          </cell>
          <cell r="F1185" t="str">
            <v>فروش قطعات خودرو</v>
          </cell>
          <cell r="G1185" t="str">
            <v>000003</v>
          </cell>
          <cell r="H1185" t="str">
            <v>اكسل عقب نيسان(كفشك)</v>
          </cell>
          <cell r="P1185" t="str">
            <v>210</v>
          </cell>
        </row>
        <row r="1186">
          <cell r="A1186">
            <v>2101</v>
          </cell>
          <cell r="B1186" t="str">
            <v>660001000002</v>
          </cell>
          <cell r="C1186" t="str">
            <v>660</v>
          </cell>
          <cell r="D1186" t="str">
            <v>660001</v>
          </cell>
          <cell r="E1186" t="str">
            <v>فروش و درآمد حاصل ازارائه خدمات</v>
          </cell>
          <cell r="F1186" t="str">
            <v>فروش قطعات خودرو</v>
          </cell>
          <cell r="G1186" t="str">
            <v>000002</v>
          </cell>
          <cell r="H1186" t="str">
            <v>اكسل جلو نيسان</v>
          </cell>
          <cell r="P1186" t="str">
            <v>210</v>
          </cell>
        </row>
        <row r="1187">
          <cell r="A1187">
            <v>2103</v>
          </cell>
          <cell r="B1187" t="str">
            <v>660001000005</v>
          </cell>
          <cell r="C1187" t="str">
            <v>660</v>
          </cell>
          <cell r="D1187" t="str">
            <v>660001</v>
          </cell>
          <cell r="E1187" t="str">
            <v>فروش و درآمد حاصل ازارائه خدمات</v>
          </cell>
          <cell r="F1187" t="str">
            <v>فروش قطعات خودرو</v>
          </cell>
          <cell r="G1187" t="str">
            <v>000005</v>
          </cell>
          <cell r="H1187" t="str">
            <v>قيفي نيسان</v>
          </cell>
          <cell r="P1187" t="str">
            <v>210</v>
          </cell>
        </row>
        <row r="1188">
          <cell r="A1188">
            <v>2130</v>
          </cell>
          <cell r="B1188" t="str">
            <v>660001000007</v>
          </cell>
          <cell r="C1188" t="str">
            <v>660</v>
          </cell>
          <cell r="D1188" t="str">
            <v>660001</v>
          </cell>
          <cell r="E1188" t="str">
            <v>فروش و درآمد حاصل ازارائه خدمات</v>
          </cell>
          <cell r="F1188" t="str">
            <v>فروش قطعات خودرو</v>
          </cell>
          <cell r="G1188" t="str">
            <v>000007</v>
          </cell>
          <cell r="H1188" t="str">
            <v>ساير قطعات خودرو</v>
          </cell>
          <cell r="P1188" t="str">
            <v>213</v>
          </cell>
        </row>
        <row r="1189">
          <cell r="A1189">
            <v>2104</v>
          </cell>
          <cell r="B1189" t="str">
            <v>660001000006</v>
          </cell>
          <cell r="C1189" t="str">
            <v>660</v>
          </cell>
          <cell r="D1189" t="str">
            <v>660001</v>
          </cell>
          <cell r="E1189" t="str">
            <v>فروش و درآمد حاصل ازارائه خدمات</v>
          </cell>
          <cell r="F1189" t="str">
            <v>فروش قطعات خودرو</v>
          </cell>
          <cell r="G1189" t="str">
            <v>000006</v>
          </cell>
          <cell r="H1189" t="str">
            <v>كشويي نيسان</v>
          </cell>
          <cell r="P1189" t="str">
            <v>210</v>
          </cell>
        </row>
        <row r="1190">
          <cell r="A1190">
            <v>2106</v>
          </cell>
          <cell r="B1190" t="str">
            <v>660001000020</v>
          </cell>
          <cell r="C1190" t="str">
            <v>660</v>
          </cell>
          <cell r="D1190" t="str">
            <v>660001</v>
          </cell>
          <cell r="E1190" t="str">
            <v>فروش و درآمد حاصل ازارائه خدمات</v>
          </cell>
          <cell r="F1190" t="str">
            <v>فروش قطعات خودرو</v>
          </cell>
          <cell r="G1190" t="str">
            <v>000020</v>
          </cell>
          <cell r="H1190" t="str">
            <v>مستر و بوستر پرايد</v>
          </cell>
          <cell r="P1190" t="str">
            <v>210</v>
          </cell>
        </row>
        <row r="1191">
          <cell r="A1191">
            <v>2109</v>
          </cell>
          <cell r="B1191" t="str">
            <v>660002000004</v>
          </cell>
          <cell r="C1191" t="str">
            <v>660</v>
          </cell>
          <cell r="D1191" t="str">
            <v>660002</v>
          </cell>
          <cell r="E1191" t="str">
            <v>فروش و درآمد حاصل ازارائه خدمات</v>
          </cell>
          <cell r="F1191" t="str">
            <v>فروش ساخت ابزارآلات</v>
          </cell>
          <cell r="G1191" t="str">
            <v>000004</v>
          </cell>
          <cell r="H1191" t="str">
            <v>ساخت گيج</v>
          </cell>
          <cell r="P1191" t="str">
            <v>210</v>
          </cell>
        </row>
        <row r="1192">
          <cell r="A1192">
            <v>2131</v>
          </cell>
          <cell r="B1192" t="str">
            <v>660003000009</v>
          </cell>
          <cell r="C1192" t="str">
            <v>660</v>
          </cell>
          <cell r="D1192" t="str">
            <v>660003</v>
          </cell>
          <cell r="E1192" t="str">
            <v>فروش و درآمد حاصل ازارائه خدمات</v>
          </cell>
          <cell r="F1192" t="str">
            <v>فروش ارائه خدمات</v>
          </cell>
          <cell r="G1192" t="str">
            <v>000009</v>
          </cell>
          <cell r="H1192" t="str">
            <v>خدمات كاليبراسيون</v>
          </cell>
          <cell r="P1192" t="str">
            <v>213</v>
          </cell>
        </row>
        <row r="1193">
          <cell r="A1193">
            <v>2132</v>
          </cell>
          <cell r="B1193" t="str">
            <v>660003000010</v>
          </cell>
          <cell r="C1193" t="str">
            <v>660</v>
          </cell>
          <cell r="D1193" t="str">
            <v>660003</v>
          </cell>
          <cell r="E1193" t="str">
            <v>فروش و درآمد حاصل ازارائه خدمات</v>
          </cell>
          <cell r="F1193" t="str">
            <v>فروش ارائه خدمات</v>
          </cell>
          <cell r="G1193" t="str">
            <v>000010</v>
          </cell>
          <cell r="H1193" t="str">
            <v>خدمات سنگزني</v>
          </cell>
          <cell r="P1193" t="str">
            <v>213</v>
          </cell>
        </row>
        <row r="1194">
          <cell r="A1194">
            <v>2139</v>
          </cell>
          <cell r="B1194" t="str">
            <v>660003000013</v>
          </cell>
          <cell r="C1194" t="str">
            <v>660</v>
          </cell>
          <cell r="D1194" t="str">
            <v>660003</v>
          </cell>
          <cell r="E1194" t="str">
            <v>فروش و درآمد حاصل ازارائه خدمات</v>
          </cell>
          <cell r="F1194" t="str">
            <v>فروش ارائه خدمات</v>
          </cell>
          <cell r="G1194" t="str">
            <v>000013</v>
          </cell>
          <cell r="H1194" t="str">
            <v>خدمات تست و آناليز مواد</v>
          </cell>
          <cell r="P1194" t="str">
            <v>213</v>
          </cell>
        </row>
        <row r="1195">
          <cell r="A1195">
            <v>2139</v>
          </cell>
          <cell r="B1195" t="str">
            <v>660003000011</v>
          </cell>
          <cell r="C1195" t="str">
            <v>660</v>
          </cell>
          <cell r="D1195" t="str">
            <v>660003</v>
          </cell>
          <cell r="E1195" t="str">
            <v>فروش و درآمد حاصل ازارائه خدمات</v>
          </cell>
          <cell r="F1195" t="str">
            <v>فروش ارائه خدمات</v>
          </cell>
          <cell r="G1195" t="str">
            <v>000011</v>
          </cell>
          <cell r="H1195" t="str">
            <v>خدمات ساخت فيكسچر</v>
          </cell>
          <cell r="P1195" t="str">
            <v>213</v>
          </cell>
        </row>
        <row r="1196">
          <cell r="A1196">
            <v>2139</v>
          </cell>
          <cell r="B1196" t="str">
            <v>660003000014</v>
          </cell>
          <cell r="C1196" t="str">
            <v>660</v>
          </cell>
          <cell r="D1196" t="str">
            <v>660003</v>
          </cell>
          <cell r="E1196" t="str">
            <v>فروش و درآمد حاصل ازارائه خدمات</v>
          </cell>
          <cell r="F1196" t="str">
            <v>فروش ارائه خدمات</v>
          </cell>
          <cell r="G1196" t="str">
            <v>000014</v>
          </cell>
          <cell r="H1196" t="str">
            <v>خدمات اندازه گيري</v>
          </cell>
          <cell r="P1196" t="str">
            <v>213</v>
          </cell>
        </row>
        <row r="1197">
          <cell r="A1197">
            <v>2139</v>
          </cell>
          <cell r="B1197" t="str">
            <v>660003000016</v>
          </cell>
          <cell r="C1197" t="str">
            <v>660</v>
          </cell>
          <cell r="D1197" t="str">
            <v>660003</v>
          </cell>
          <cell r="E1197" t="str">
            <v>فروش و درآمد حاصل ازارائه خدمات</v>
          </cell>
          <cell r="F1197" t="str">
            <v>فروش ارائه خدمات</v>
          </cell>
          <cell r="G1197" t="str">
            <v>000016</v>
          </cell>
          <cell r="H1197" t="str">
            <v>خدمات متفرقه</v>
          </cell>
          <cell r="P1197" t="str">
            <v>213</v>
          </cell>
        </row>
        <row r="1198">
          <cell r="A1198">
            <v>2104</v>
          </cell>
          <cell r="B1198" t="str">
            <v>661001000006</v>
          </cell>
          <cell r="C1198" t="str">
            <v>661</v>
          </cell>
          <cell r="D1198" t="str">
            <v>661001</v>
          </cell>
          <cell r="E1198" t="str">
            <v>برگشت از فروش و تخفيفات</v>
          </cell>
          <cell r="F1198" t="str">
            <v>برگشت از فروش قطعات خودرو</v>
          </cell>
          <cell r="G1198" t="str">
            <v>000006</v>
          </cell>
          <cell r="H1198" t="str">
            <v>كشويي نيسان</v>
          </cell>
          <cell r="P1198" t="str">
            <v>210</v>
          </cell>
        </row>
        <row r="1199">
          <cell r="A1199">
            <v>2162</v>
          </cell>
          <cell r="B1199" t="str">
            <v>661001000003</v>
          </cell>
          <cell r="C1199" t="str">
            <v>661</v>
          </cell>
          <cell r="D1199" t="str">
            <v>661001</v>
          </cell>
          <cell r="E1199" t="str">
            <v>برگشت از فروش و تخفيفات</v>
          </cell>
          <cell r="F1199" t="str">
            <v>برگشت از فروش قطعات خودرو</v>
          </cell>
          <cell r="G1199" t="str">
            <v>000003</v>
          </cell>
          <cell r="H1199" t="str">
            <v>اكسل عقب نيسان(كفشك)</v>
          </cell>
          <cell r="P1199" t="str">
            <v>216</v>
          </cell>
        </row>
        <row r="1200">
          <cell r="A1200">
            <v>2160</v>
          </cell>
          <cell r="B1200" t="str">
            <v>661001000001</v>
          </cell>
          <cell r="C1200" t="str">
            <v>661</v>
          </cell>
          <cell r="D1200" t="str">
            <v>661001</v>
          </cell>
          <cell r="E1200" t="str">
            <v>برگشت از فروش و تخفيفات</v>
          </cell>
          <cell r="F1200" t="str">
            <v>برگشت از فروش قطعات خودرو</v>
          </cell>
          <cell r="G1200" t="str">
            <v>000001</v>
          </cell>
          <cell r="H1200" t="str">
            <v>كليپر پرايد</v>
          </cell>
          <cell r="P1200" t="str">
            <v>216</v>
          </cell>
        </row>
        <row r="1201">
          <cell r="A1201">
            <v>2106</v>
          </cell>
          <cell r="B1201" t="str">
            <v>661001000020</v>
          </cell>
          <cell r="C1201" t="str">
            <v>661</v>
          </cell>
          <cell r="D1201" t="str">
            <v>661001</v>
          </cell>
          <cell r="E1201" t="str">
            <v>برگشت از فروش و تخفيفات</v>
          </cell>
          <cell r="F1201" t="str">
            <v>برگشت از فروش قطعات خودرو</v>
          </cell>
          <cell r="G1201" t="str">
            <v>000020</v>
          </cell>
          <cell r="H1201" t="str">
            <v>مستر و بوستر پرايد</v>
          </cell>
          <cell r="P1201" t="str">
            <v>210</v>
          </cell>
        </row>
        <row r="1202">
          <cell r="A1202">
            <v>2169</v>
          </cell>
          <cell r="B1202" t="str">
            <v>661002000004</v>
          </cell>
          <cell r="C1202" t="str">
            <v>661</v>
          </cell>
          <cell r="D1202" t="str">
            <v>661002</v>
          </cell>
          <cell r="E1202" t="str">
            <v>برگشت از فروش و تخفيفات</v>
          </cell>
          <cell r="F1202" t="str">
            <v>برگشت از فروش ساخت ابزارآلات</v>
          </cell>
          <cell r="G1202" t="str">
            <v>000004</v>
          </cell>
          <cell r="H1202" t="str">
            <v>ساخت گيج</v>
          </cell>
          <cell r="P1202" t="str">
            <v>216</v>
          </cell>
        </row>
        <row r="1203">
          <cell r="A1203">
            <v>2168</v>
          </cell>
          <cell r="B1203" t="str">
            <v>661011000007</v>
          </cell>
          <cell r="C1203" t="str">
            <v>661</v>
          </cell>
          <cell r="D1203" t="str">
            <v>661011</v>
          </cell>
          <cell r="E1203" t="str">
            <v>برگشت از فروش و تخفيفات</v>
          </cell>
          <cell r="F1203" t="str">
            <v>تخفيفات فروش قطعات خودرو</v>
          </cell>
          <cell r="G1203" t="str">
            <v>000007</v>
          </cell>
          <cell r="H1203" t="str">
            <v>ساير قطعات خودرو</v>
          </cell>
          <cell r="P1203" t="str">
            <v>216</v>
          </cell>
        </row>
        <row r="1204">
          <cell r="A1204">
            <v>2169</v>
          </cell>
          <cell r="B1204" t="str">
            <v>661012000004</v>
          </cell>
          <cell r="C1204" t="str">
            <v>661</v>
          </cell>
          <cell r="D1204" t="str">
            <v>661012</v>
          </cell>
          <cell r="E1204" t="str">
            <v>برگشت از فروش و تخفيفات</v>
          </cell>
          <cell r="F1204" t="str">
            <v>تخفيفات فروش ساخت ابزارآلات</v>
          </cell>
          <cell r="G1204" t="str">
            <v>000004</v>
          </cell>
          <cell r="H1204" t="str">
            <v>ساخت گيج</v>
          </cell>
          <cell r="P1204" t="str">
            <v>216</v>
          </cell>
        </row>
        <row r="1205">
          <cell r="A1205">
            <v>2550</v>
          </cell>
          <cell r="B1205" t="str">
            <v>662001000017</v>
          </cell>
          <cell r="C1205" t="str">
            <v>662</v>
          </cell>
          <cell r="D1205" t="str">
            <v>662001</v>
          </cell>
          <cell r="E1205" t="str">
            <v>ساير درآمدها و هزينه ها ي عملياتي</v>
          </cell>
          <cell r="F1205" t="str">
            <v>فروش ضايعات</v>
          </cell>
          <cell r="G1205" t="str">
            <v>000017</v>
          </cell>
          <cell r="H1205" t="str">
            <v>درآمد هاي عملياتي</v>
          </cell>
          <cell r="P1205" t="str">
            <v>255</v>
          </cell>
        </row>
        <row r="1206">
          <cell r="A1206">
            <v>2705</v>
          </cell>
          <cell r="B1206" t="str">
            <v>663002000018</v>
          </cell>
          <cell r="C1206" t="str">
            <v>663</v>
          </cell>
          <cell r="D1206" t="str">
            <v>663002</v>
          </cell>
          <cell r="E1206" t="str">
            <v>ساير درآمدها و هزينه ها ي غيرغملياتي</v>
          </cell>
          <cell r="F1206" t="str">
            <v>ساير درآمدهاوهزينه هاي غير عملياتي</v>
          </cell>
          <cell r="G1206" t="str">
            <v>000018</v>
          </cell>
          <cell r="H1206" t="str">
            <v>درآمد هاي غير عملياتي</v>
          </cell>
          <cell r="P1206" t="str">
            <v>270</v>
          </cell>
        </row>
        <row r="1207">
          <cell r="A1207">
            <v>2701</v>
          </cell>
          <cell r="B1207" t="str">
            <v>663003</v>
          </cell>
          <cell r="C1207" t="str">
            <v>663</v>
          </cell>
          <cell r="D1207" t="str">
            <v>663003</v>
          </cell>
          <cell r="E1207" t="str">
            <v>ساير درآمدها و هزينه ها ي غيرغملياتي</v>
          </cell>
          <cell r="F1207" t="str">
            <v>سود دريافتي از بانك</v>
          </cell>
          <cell r="G1207">
            <v>0</v>
          </cell>
          <cell r="H1207">
            <v>0</v>
          </cell>
          <cell r="P1207" t="str">
            <v>270</v>
          </cell>
        </row>
        <row r="1208">
          <cell r="A1208">
            <v>2240</v>
          </cell>
          <cell r="B1208" t="str">
            <v>880001800103</v>
          </cell>
          <cell r="C1208" t="str">
            <v>880</v>
          </cell>
          <cell r="D1208" t="str">
            <v>880001</v>
          </cell>
          <cell r="E1208" t="str">
            <v>دستمزد و مزايا</v>
          </cell>
          <cell r="F1208" t="str">
            <v>دستمزد ثابت</v>
          </cell>
          <cell r="G1208" t="str">
            <v>800103</v>
          </cell>
          <cell r="H1208" t="str">
            <v>مرکز ساخت و توليد</v>
          </cell>
          <cell r="P1208" t="str">
            <v>224</v>
          </cell>
        </row>
        <row r="1209">
          <cell r="A1209">
            <v>2200</v>
          </cell>
          <cell r="B1209" t="str">
            <v>880001800100</v>
          </cell>
          <cell r="C1209" t="str">
            <v>880</v>
          </cell>
          <cell r="D1209" t="str">
            <v>880001</v>
          </cell>
          <cell r="E1209" t="str">
            <v>دستمزد و مزايا</v>
          </cell>
          <cell r="F1209" t="str">
            <v>دستمزد ثابت</v>
          </cell>
          <cell r="G1209" t="str">
            <v>800100</v>
          </cell>
          <cell r="H1209" t="str">
            <v>مونتاژ</v>
          </cell>
          <cell r="P1209" t="str">
            <v>220</v>
          </cell>
        </row>
        <row r="1210">
          <cell r="A1210">
            <v>2300</v>
          </cell>
          <cell r="B1210" t="str">
            <v>880001800303</v>
          </cell>
          <cell r="C1210" t="str">
            <v>880</v>
          </cell>
          <cell r="D1210" t="str">
            <v>880001</v>
          </cell>
          <cell r="E1210" t="str">
            <v>دستمزد و مزايا</v>
          </cell>
          <cell r="F1210" t="str">
            <v>دستمزد ثابت</v>
          </cell>
          <cell r="G1210" t="str">
            <v>800303</v>
          </cell>
          <cell r="H1210" t="str">
            <v>برنامه ريزي</v>
          </cell>
          <cell r="P1210" t="str">
            <v>230</v>
          </cell>
        </row>
        <row r="1211">
          <cell r="A1211">
            <v>2400</v>
          </cell>
          <cell r="B1211" t="str">
            <v>880001800403</v>
          </cell>
          <cell r="C1211" t="str">
            <v>880</v>
          </cell>
          <cell r="D1211" t="str">
            <v>880001</v>
          </cell>
          <cell r="E1211" t="str">
            <v>دستمزد و مزايا</v>
          </cell>
          <cell r="F1211" t="str">
            <v>دستمزد ثابت</v>
          </cell>
          <cell r="G1211" t="str">
            <v>800403</v>
          </cell>
          <cell r="H1211" t="str">
            <v>امو ر اداري</v>
          </cell>
          <cell r="P1211" t="str">
            <v>240</v>
          </cell>
        </row>
        <row r="1212">
          <cell r="A1212">
            <v>2240</v>
          </cell>
          <cell r="B1212" t="str">
            <v>880001800104</v>
          </cell>
          <cell r="C1212" t="str">
            <v>880</v>
          </cell>
          <cell r="D1212" t="str">
            <v>880001</v>
          </cell>
          <cell r="E1212" t="str">
            <v>دستمزد و مزايا</v>
          </cell>
          <cell r="F1212" t="str">
            <v>دستمزد ثابت</v>
          </cell>
          <cell r="G1212" t="str">
            <v>800104</v>
          </cell>
          <cell r="H1212" t="str">
            <v>کنترل کيفي</v>
          </cell>
          <cell r="P1212" t="str">
            <v>224</v>
          </cell>
        </row>
        <row r="1213">
          <cell r="A1213">
            <v>2300</v>
          </cell>
          <cell r="B1213" t="str">
            <v>880001800302</v>
          </cell>
          <cell r="C1213" t="str">
            <v>880</v>
          </cell>
          <cell r="D1213" t="str">
            <v>880001</v>
          </cell>
          <cell r="E1213" t="str">
            <v>دستمزد و مزايا</v>
          </cell>
          <cell r="F1213" t="str">
            <v>دستمزد ثابت</v>
          </cell>
          <cell r="G1213" t="str">
            <v>800302</v>
          </cell>
          <cell r="H1213" t="str">
            <v>خدمات فني</v>
          </cell>
          <cell r="P1213" t="str">
            <v>230</v>
          </cell>
        </row>
        <row r="1214">
          <cell r="A1214">
            <v>2261</v>
          </cell>
          <cell r="B1214" t="str">
            <v>880001800202</v>
          </cell>
          <cell r="C1214" t="str">
            <v>880</v>
          </cell>
          <cell r="D1214" t="str">
            <v>880001</v>
          </cell>
          <cell r="E1214" t="str">
            <v>دستمزد و مزايا</v>
          </cell>
          <cell r="F1214" t="str">
            <v>دستمزد ثابت</v>
          </cell>
          <cell r="G1214" t="str">
            <v>800202</v>
          </cell>
          <cell r="H1214" t="str">
            <v>عمومي ساخت و توليد</v>
          </cell>
          <cell r="P1214" t="str">
            <v>226</v>
          </cell>
        </row>
        <row r="1215">
          <cell r="A1215">
            <v>2400</v>
          </cell>
          <cell r="B1215" t="str">
            <v>880001800401</v>
          </cell>
          <cell r="C1215" t="str">
            <v>880</v>
          </cell>
          <cell r="D1215" t="str">
            <v>880001</v>
          </cell>
          <cell r="E1215" t="str">
            <v>دستمزد و مزايا</v>
          </cell>
          <cell r="F1215" t="str">
            <v>دستمزد ثابت</v>
          </cell>
          <cell r="G1215" t="str">
            <v>800401</v>
          </cell>
          <cell r="H1215" t="str">
            <v>مديريت</v>
          </cell>
          <cell r="P1215" t="str">
            <v>240</v>
          </cell>
        </row>
        <row r="1216">
          <cell r="A1216">
            <v>2400</v>
          </cell>
          <cell r="B1216" t="str">
            <v>880001800400</v>
          </cell>
          <cell r="C1216" t="str">
            <v>880</v>
          </cell>
          <cell r="D1216" t="str">
            <v>880001</v>
          </cell>
          <cell r="E1216" t="str">
            <v>دستمزد و مزايا</v>
          </cell>
          <cell r="F1216" t="str">
            <v>دستمزد ثابت</v>
          </cell>
          <cell r="G1216" t="str">
            <v>800400</v>
          </cell>
          <cell r="H1216" t="str">
            <v>امور مالي</v>
          </cell>
          <cell r="P1216" t="str">
            <v>240</v>
          </cell>
        </row>
        <row r="1217">
          <cell r="A1217">
            <v>2240</v>
          </cell>
          <cell r="B1217" t="str">
            <v>880001800101</v>
          </cell>
          <cell r="C1217" t="str">
            <v>880</v>
          </cell>
          <cell r="D1217" t="str">
            <v>880001</v>
          </cell>
          <cell r="E1217" t="str">
            <v>دستمزد و مزايا</v>
          </cell>
          <cell r="F1217" t="str">
            <v>دستمزد ثابت</v>
          </cell>
          <cell r="G1217" t="str">
            <v>800101</v>
          </cell>
          <cell r="H1217" t="str">
            <v>تحقيقات مهندسي</v>
          </cell>
          <cell r="P1217" t="str">
            <v>224</v>
          </cell>
        </row>
        <row r="1218">
          <cell r="A1218">
            <v>2240</v>
          </cell>
          <cell r="B1218" t="str">
            <v>880001800107</v>
          </cell>
          <cell r="C1218" t="str">
            <v>880</v>
          </cell>
          <cell r="D1218" t="str">
            <v>880001</v>
          </cell>
          <cell r="E1218" t="str">
            <v>دستمزد و مزايا</v>
          </cell>
          <cell r="F1218" t="str">
            <v>دستمزد ثابت</v>
          </cell>
          <cell r="G1218" t="str">
            <v>800107</v>
          </cell>
          <cell r="H1218" t="str">
            <v>خط گيج</v>
          </cell>
          <cell r="P1218" t="str">
            <v>224</v>
          </cell>
        </row>
        <row r="1219">
          <cell r="A1219">
            <v>2300</v>
          </cell>
          <cell r="B1219" t="str">
            <v>880001800301</v>
          </cell>
          <cell r="C1219" t="str">
            <v>880</v>
          </cell>
          <cell r="D1219" t="str">
            <v>880001</v>
          </cell>
          <cell r="E1219" t="str">
            <v>دستمزد و مزايا</v>
          </cell>
          <cell r="F1219" t="str">
            <v>دستمزد ثابت</v>
          </cell>
          <cell r="G1219" t="str">
            <v>800301</v>
          </cell>
          <cell r="H1219" t="str">
            <v>حراست</v>
          </cell>
          <cell r="P1219" t="str">
            <v>230</v>
          </cell>
        </row>
        <row r="1220">
          <cell r="A1220">
            <v>2500</v>
          </cell>
          <cell r="B1220" t="str">
            <v>880001800500</v>
          </cell>
          <cell r="C1220" t="str">
            <v>880</v>
          </cell>
          <cell r="D1220" t="str">
            <v>880001</v>
          </cell>
          <cell r="E1220" t="str">
            <v>دستمزد و مزايا</v>
          </cell>
          <cell r="F1220" t="str">
            <v>دستمزد ثابت</v>
          </cell>
          <cell r="G1220" t="str">
            <v>800500</v>
          </cell>
          <cell r="H1220" t="str">
            <v>فروش</v>
          </cell>
          <cell r="P1220" t="str">
            <v>250</v>
          </cell>
        </row>
        <row r="1221">
          <cell r="A1221">
            <v>2300</v>
          </cell>
          <cell r="B1221" t="str">
            <v>880001800304</v>
          </cell>
          <cell r="C1221" t="str">
            <v>880</v>
          </cell>
          <cell r="D1221" t="str">
            <v>880001</v>
          </cell>
          <cell r="E1221" t="str">
            <v>دستمزد و مزايا</v>
          </cell>
          <cell r="F1221" t="str">
            <v>دستمزد ثابت</v>
          </cell>
          <cell r="G1221" t="str">
            <v>800304</v>
          </cell>
          <cell r="H1221" t="str">
            <v>تدارکات و تامين قطعات</v>
          </cell>
          <cell r="P1221" t="str">
            <v>230</v>
          </cell>
        </row>
        <row r="1222">
          <cell r="A1222">
            <v>2240</v>
          </cell>
          <cell r="B1222" t="str">
            <v>880001800105</v>
          </cell>
          <cell r="C1222" t="str">
            <v>880</v>
          </cell>
          <cell r="D1222" t="str">
            <v>880001</v>
          </cell>
          <cell r="E1222" t="str">
            <v>دستمزد و مزايا</v>
          </cell>
          <cell r="F1222" t="str">
            <v>دستمزد ثابت</v>
          </cell>
          <cell r="G1222" t="str">
            <v>800105</v>
          </cell>
          <cell r="H1222" t="str">
            <v>مترولوژي</v>
          </cell>
          <cell r="P1222" t="str">
            <v>224</v>
          </cell>
        </row>
        <row r="1223">
          <cell r="A1223">
            <v>2400</v>
          </cell>
          <cell r="B1223" t="str">
            <v>880001800402</v>
          </cell>
          <cell r="C1223" t="str">
            <v>880</v>
          </cell>
          <cell r="D1223" t="str">
            <v>880001</v>
          </cell>
          <cell r="E1223" t="str">
            <v>دستمزد و مزايا</v>
          </cell>
          <cell r="F1223" t="str">
            <v>دستمزد ثابت</v>
          </cell>
          <cell r="G1223" t="str">
            <v>800402</v>
          </cell>
          <cell r="H1223" t="str">
            <v>دفتر تهران</v>
          </cell>
          <cell r="P1223" t="str">
            <v>240</v>
          </cell>
        </row>
        <row r="1224">
          <cell r="A1224">
            <v>2261</v>
          </cell>
          <cell r="B1224" t="str">
            <v>880001800203</v>
          </cell>
          <cell r="C1224" t="str">
            <v>880</v>
          </cell>
          <cell r="D1224" t="str">
            <v>880001</v>
          </cell>
          <cell r="E1224" t="str">
            <v>دستمزد و مزايا</v>
          </cell>
          <cell r="F1224" t="str">
            <v>دستمزد ثابت</v>
          </cell>
          <cell r="G1224" t="str">
            <v>800203</v>
          </cell>
          <cell r="H1224" t="str">
            <v>عمومي کنترل کيفي</v>
          </cell>
          <cell r="P1224" t="str">
            <v>226</v>
          </cell>
        </row>
        <row r="1225">
          <cell r="A1225">
            <v>2261</v>
          </cell>
          <cell r="B1225" t="str">
            <v>880001800206</v>
          </cell>
          <cell r="C1225" t="str">
            <v>880</v>
          </cell>
          <cell r="D1225" t="str">
            <v>880001</v>
          </cell>
          <cell r="E1225" t="str">
            <v>دستمزد و مزايا</v>
          </cell>
          <cell r="F1225" t="str">
            <v>دستمزد ثابت</v>
          </cell>
          <cell r="G1225" t="str">
            <v>800206</v>
          </cell>
          <cell r="H1225" t="str">
            <v>عمومي خط گيج</v>
          </cell>
          <cell r="P1225" t="str">
            <v>226</v>
          </cell>
        </row>
        <row r="1226">
          <cell r="A1226">
            <v>2300</v>
          </cell>
          <cell r="B1226" t="str">
            <v>880001800305</v>
          </cell>
          <cell r="C1226" t="str">
            <v>880</v>
          </cell>
          <cell r="D1226" t="str">
            <v>880001</v>
          </cell>
          <cell r="E1226" t="str">
            <v>دستمزد و مزايا</v>
          </cell>
          <cell r="F1226" t="str">
            <v>دستمزد ثابت</v>
          </cell>
          <cell r="G1226" t="str">
            <v>800305</v>
          </cell>
          <cell r="H1226" t="str">
            <v>طرح و توسعه سيستمها</v>
          </cell>
          <cell r="P1226" t="str">
            <v>230</v>
          </cell>
        </row>
        <row r="1227">
          <cell r="A1227">
            <v>2221</v>
          </cell>
          <cell r="B1227" t="str">
            <v>880001800200</v>
          </cell>
          <cell r="C1227" t="str">
            <v>880</v>
          </cell>
          <cell r="D1227" t="str">
            <v>880001</v>
          </cell>
          <cell r="E1227" t="str">
            <v>دستمزد و مزايا</v>
          </cell>
          <cell r="F1227" t="str">
            <v>دستمزد ثابت</v>
          </cell>
          <cell r="G1227" t="str">
            <v>800200</v>
          </cell>
          <cell r="H1227" t="str">
            <v>عمومي مونتاژ</v>
          </cell>
          <cell r="P1227" t="str">
            <v>222</v>
          </cell>
        </row>
        <row r="1228">
          <cell r="A1228">
            <v>2261</v>
          </cell>
          <cell r="B1228" t="str">
            <v>880001800201</v>
          </cell>
          <cell r="C1228" t="str">
            <v>880</v>
          </cell>
          <cell r="D1228" t="str">
            <v>880001</v>
          </cell>
          <cell r="E1228" t="str">
            <v>دستمزد و مزايا</v>
          </cell>
          <cell r="F1228" t="str">
            <v>دستمزد ثابت</v>
          </cell>
          <cell r="G1228" t="str">
            <v>800201</v>
          </cell>
          <cell r="H1228" t="str">
            <v>عمومي تحقيقات و مهندسي</v>
          </cell>
          <cell r="P1228" t="str">
            <v>226</v>
          </cell>
        </row>
        <row r="1229">
          <cell r="A1229">
            <v>2240</v>
          </cell>
          <cell r="B1229" t="str">
            <v>880001800102</v>
          </cell>
          <cell r="C1229" t="str">
            <v>880</v>
          </cell>
          <cell r="D1229" t="str">
            <v>880001</v>
          </cell>
          <cell r="E1229" t="str">
            <v>دستمزد و مزايا</v>
          </cell>
          <cell r="F1229" t="str">
            <v>دستمزد ثابت</v>
          </cell>
          <cell r="G1229" t="str">
            <v>800102</v>
          </cell>
          <cell r="H1229" t="str">
            <v>عمليات حرارتي و آبکاري</v>
          </cell>
          <cell r="P1229" t="str">
            <v>224</v>
          </cell>
        </row>
        <row r="1230">
          <cell r="A1230">
            <v>2240</v>
          </cell>
          <cell r="B1230" t="str">
            <v>880001800106</v>
          </cell>
          <cell r="C1230" t="str">
            <v>880</v>
          </cell>
          <cell r="D1230" t="str">
            <v>880001</v>
          </cell>
          <cell r="E1230" t="str">
            <v>دستمزد و مزايا</v>
          </cell>
          <cell r="F1230" t="str">
            <v>دستمزد ثابت</v>
          </cell>
          <cell r="G1230" t="str">
            <v>800106</v>
          </cell>
          <cell r="H1230" t="str">
            <v>تست مواد وشيمي</v>
          </cell>
          <cell r="P1230" t="str">
            <v>224</v>
          </cell>
        </row>
        <row r="1231">
          <cell r="A1231">
            <v>2240</v>
          </cell>
          <cell r="B1231" t="str">
            <v>880002800103</v>
          </cell>
          <cell r="C1231" t="str">
            <v>880</v>
          </cell>
          <cell r="D1231" t="str">
            <v>880002</v>
          </cell>
          <cell r="E1231" t="str">
            <v>دستمزد و مزايا</v>
          </cell>
          <cell r="F1231" t="str">
            <v>اضافه كاري</v>
          </cell>
          <cell r="G1231" t="str">
            <v>800103</v>
          </cell>
          <cell r="H1231" t="str">
            <v>مرکز ساخت و توليد</v>
          </cell>
          <cell r="P1231" t="str">
            <v>224</v>
          </cell>
        </row>
        <row r="1232">
          <cell r="A1232">
            <v>2300</v>
          </cell>
          <cell r="B1232" t="str">
            <v>880002800302</v>
          </cell>
          <cell r="C1232" t="str">
            <v>880</v>
          </cell>
          <cell r="D1232" t="str">
            <v>880002</v>
          </cell>
          <cell r="E1232" t="str">
            <v>دستمزد و مزايا</v>
          </cell>
          <cell r="F1232" t="str">
            <v>اضافه كاري</v>
          </cell>
          <cell r="G1232" t="str">
            <v>800302</v>
          </cell>
          <cell r="H1232" t="str">
            <v>خدمات فني</v>
          </cell>
          <cell r="P1232" t="str">
            <v>230</v>
          </cell>
        </row>
        <row r="1233">
          <cell r="A1233">
            <v>2300</v>
          </cell>
          <cell r="B1233" t="str">
            <v>880002800303</v>
          </cell>
          <cell r="C1233" t="str">
            <v>880</v>
          </cell>
          <cell r="D1233" t="str">
            <v>880002</v>
          </cell>
          <cell r="E1233" t="str">
            <v>دستمزد و مزايا</v>
          </cell>
          <cell r="F1233" t="str">
            <v>اضافه كاري</v>
          </cell>
          <cell r="G1233" t="str">
            <v>800303</v>
          </cell>
          <cell r="H1233" t="str">
            <v>برنامه ريزي</v>
          </cell>
          <cell r="P1233" t="str">
            <v>230</v>
          </cell>
        </row>
        <row r="1234">
          <cell r="A1234">
            <v>2400</v>
          </cell>
          <cell r="B1234" t="str">
            <v>880002800401</v>
          </cell>
          <cell r="C1234" t="str">
            <v>880</v>
          </cell>
          <cell r="D1234" t="str">
            <v>880002</v>
          </cell>
          <cell r="E1234" t="str">
            <v>دستمزد و مزايا</v>
          </cell>
          <cell r="F1234" t="str">
            <v>اضافه كاري</v>
          </cell>
          <cell r="G1234" t="str">
            <v>800401</v>
          </cell>
          <cell r="H1234" t="str">
            <v>مديريت</v>
          </cell>
          <cell r="P1234" t="str">
            <v>240</v>
          </cell>
        </row>
        <row r="1235">
          <cell r="A1235">
            <v>2400</v>
          </cell>
          <cell r="B1235" t="str">
            <v>880002800403</v>
          </cell>
          <cell r="C1235" t="str">
            <v>880</v>
          </cell>
          <cell r="D1235" t="str">
            <v>880002</v>
          </cell>
          <cell r="E1235" t="str">
            <v>دستمزد و مزايا</v>
          </cell>
          <cell r="F1235" t="str">
            <v>اضافه كاري</v>
          </cell>
          <cell r="G1235" t="str">
            <v>800403</v>
          </cell>
          <cell r="H1235" t="str">
            <v>امو ر اداري</v>
          </cell>
          <cell r="P1235" t="str">
            <v>240</v>
          </cell>
        </row>
        <row r="1236">
          <cell r="A1236">
            <v>2300</v>
          </cell>
          <cell r="B1236" t="str">
            <v>880002800301</v>
          </cell>
          <cell r="C1236" t="str">
            <v>880</v>
          </cell>
          <cell r="D1236" t="str">
            <v>880002</v>
          </cell>
          <cell r="E1236" t="str">
            <v>دستمزد و مزايا</v>
          </cell>
          <cell r="F1236" t="str">
            <v>اضافه كاري</v>
          </cell>
          <cell r="G1236" t="str">
            <v>800301</v>
          </cell>
          <cell r="H1236" t="str">
            <v>حراست</v>
          </cell>
          <cell r="P1236" t="str">
            <v>230</v>
          </cell>
        </row>
        <row r="1237">
          <cell r="A1237">
            <v>2261</v>
          </cell>
          <cell r="B1237" t="str">
            <v>880002800202</v>
          </cell>
          <cell r="C1237" t="str">
            <v>880</v>
          </cell>
          <cell r="D1237" t="str">
            <v>880002</v>
          </cell>
          <cell r="E1237" t="str">
            <v>دستمزد و مزايا</v>
          </cell>
          <cell r="F1237" t="str">
            <v>اضافه كاري</v>
          </cell>
          <cell r="G1237" t="str">
            <v>800202</v>
          </cell>
          <cell r="H1237" t="str">
            <v>عمومي ساخت و توليد</v>
          </cell>
          <cell r="P1237" t="str">
            <v>226</v>
          </cell>
        </row>
        <row r="1238">
          <cell r="A1238">
            <v>2200</v>
          </cell>
          <cell r="B1238" t="str">
            <v>880002800100</v>
          </cell>
          <cell r="C1238" t="str">
            <v>880</v>
          </cell>
          <cell r="D1238" t="str">
            <v>880002</v>
          </cell>
          <cell r="E1238" t="str">
            <v>دستمزد و مزايا</v>
          </cell>
          <cell r="F1238" t="str">
            <v>اضافه كاري</v>
          </cell>
          <cell r="G1238" t="str">
            <v>800100</v>
          </cell>
          <cell r="H1238" t="str">
            <v>مونتاژ</v>
          </cell>
          <cell r="P1238" t="str">
            <v>220</v>
          </cell>
        </row>
        <row r="1239">
          <cell r="A1239">
            <v>2240</v>
          </cell>
          <cell r="B1239" t="str">
            <v>880002800104</v>
          </cell>
          <cell r="C1239" t="str">
            <v>880</v>
          </cell>
          <cell r="D1239" t="str">
            <v>880002</v>
          </cell>
          <cell r="E1239" t="str">
            <v>دستمزد و مزايا</v>
          </cell>
          <cell r="F1239" t="str">
            <v>اضافه كاري</v>
          </cell>
          <cell r="G1239" t="str">
            <v>800104</v>
          </cell>
          <cell r="H1239" t="str">
            <v>کنترل کيفي</v>
          </cell>
          <cell r="P1239" t="str">
            <v>224</v>
          </cell>
        </row>
        <row r="1240">
          <cell r="A1240">
            <v>2400</v>
          </cell>
          <cell r="B1240" t="str">
            <v>880002800400</v>
          </cell>
          <cell r="C1240" t="str">
            <v>880</v>
          </cell>
          <cell r="D1240" t="str">
            <v>880002</v>
          </cell>
          <cell r="E1240" t="str">
            <v>دستمزد و مزايا</v>
          </cell>
          <cell r="F1240" t="str">
            <v>اضافه كاري</v>
          </cell>
          <cell r="G1240" t="str">
            <v>800400</v>
          </cell>
          <cell r="H1240" t="str">
            <v>امور مالي</v>
          </cell>
          <cell r="P1240" t="str">
            <v>240</v>
          </cell>
        </row>
        <row r="1241">
          <cell r="A1241">
            <v>2240</v>
          </cell>
          <cell r="B1241" t="str">
            <v>880002800107</v>
          </cell>
          <cell r="C1241" t="str">
            <v>880</v>
          </cell>
          <cell r="D1241" t="str">
            <v>880002</v>
          </cell>
          <cell r="E1241" t="str">
            <v>دستمزد و مزايا</v>
          </cell>
          <cell r="F1241" t="str">
            <v>اضافه كاري</v>
          </cell>
          <cell r="G1241" t="str">
            <v>800107</v>
          </cell>
          <cell r="H1241" t="str">
            <v>خط گيج</v>
          </cell>
          <cell r="P1241" t="str">
            <v>224</v>
          </cell>
        </row>
        <row r="1242">
          <cell r="A1242">
            <v>2240</v>
          </cell>
          <cell r="B1242" t="str">
            <v>880002800101</v>
          </cell>
          <cell r="C1242" t="str">
            <v>880</v>
          </cell>
          <cell r="D1242" t="str">
            <v>880002</v>
          </cell>
          <cell r="E1242" t="str">
            <v>دستمزد و مزايا</v>
          </cell>
          <cell r="F1242" t="str">
            <v>اضافه كاري</v>
          </cell>
          <cell r="G1242" t="str">
            <v>800101</v>
          </cell>
          <cell r="H1242" t="str">
            <v>تحقيقات مهندسي</v>
          </cell>
          <cell r="P1242" t="str">
            <v>224</v>
          </cell>
        </row>
        <row r="1243">
          <cell r="A1243">
            <v>2300</v>
          </cell>
          <cell r="B1243" t="str">
            <v>880002800304</v>
          </cell>
          <cell r="C1243" t="str">
            <v>880</v>
          </cell>
          <cell r="D1243" t="str">
            <v>880002</v>
          </cell>
          <cell r="E1243" t="str">
            <v>دستمزد و مزايا</v>
          </cell>
          <cell r="F1243" t="str">
            <v>اضافه كاري</v>
          </cell>
          <cell r="G1243" t="str">
            <v>800304</v>
          </cell>
          <cell r="H1243" t="str">
            <v>تدارکات و تامين قطعات</v>
          </cell>
          <cell r="P1243" t="str">
            <v>230</v>
          </cell>
        </row>
        <row r="1244">
          <cell r="A1244">
            <v>2500</v>
          </cell>
          <cell r="B1244" t="str">
            <v>880002800500</v>
          </cell>
          <cell r="C1244" t="str">
            <v>880</v>
          </cell>
          <cell r="D1244" t="str">
            <v>880002</v>
          </cell>
          <cell r="E1244" t="str">
            <v>دستمزد و مزايا</v>
          </cell>
          <cell r="F1244" t="str">
            <v>اضافه كاري</v>
          </cell>
          <cell r="G1244" t="str">
            <v>800500</v>
          </cell>
          <cell r="H1244" t="str">
            <v>فروش</v>
          </cell>
          <cell r="P1244" t="str">
            <v>250</v>
          </cell>
        </row>
        <row r="1245">
          <cell r="A1245">
            <v>2261</v>
          </cell>
          <cell r="B1245" t="str">
            <v>880002800206</v>
          </cell>
          <cell r="C1245" t="str">
            <v>880</v>
          </cell>
          <cell r="D1245" t="str">
            <v>880002</v>
          </cell>
          <cell r="E1245" t="str">
            <v>دستمزد و مزايا</v>
          </cell>
          <cell r="F1245" t="str">
            <v>اضافه كاري</v>
          </cell>
          <cell r="G1245" t="str">
            <v>800206</v>
          </cell>
          <cell r="H1245" t="str">
            <v>عمومي خط گيج</v>
          </cell>
          <cell r="P1245" t="str">
            <v>226</v>
          </cell>
        </row>
        <row r="1246">
          <cell r="A1246">
            <v>2240</v>
          </cell>
          <cell r="B1246" t="str">
            <v>880002800105</v>
          </cell>
          <cell r="C1246" t="str">
            <v>880</v>
          </cell>
          <cell r="D1246" t="str">
            <v>880002</v>
          </cell>
          <cell r="E1246" t="str">
            <v>دستمزد و مزايا</v>
          </cell>
          <cell r="F1246" t="str">
            <v>اضافه كاري</v>
          </cell>
          <cell r="G1246" t="str">
            <v>800105</v>
          </cell>
          <cell r="H1246" t="str">
            <v>مترولوژي</v>
          </cell>
          <cell r="P1246" t="str">
            <v>224</v>
          </cell>
        </row>
        <row r="1247">
          <cell r="A1247">
            <v>2261</v>
          </cell>
          <cell r="B1247" t="str">
            <v>880002800203</v>
          </cell>
          <cell r="C1247" t="str">
            <v>880</v>
          </cell>
          <cell r="D1247" t="str">
            <v>880002</v>
          </cell>
          <cell r="E1247" t="str">
            <v>دستمزد و مزايا</v>
          </cell>
          <cell r="F1247" t="str">
            <v>اضافه كاري</v>
          </cell>
          <cell r="G1247" t="str">
            <v>800203</v>
          </cell>
          <cell r="H1247" t="str">
            <v>عمومي کنترل کيفي</v>
          </cell>
          <cell r="P1247" t="str">
            <v>226</v>
          </cell>
        </row>
        <row r="1248">
          <cell r="A1248">
            <v>2221</v>
          </cell>
          <cell r="B1248" t="str">
            <v>880002800200</v>
          </cell>
          <cell r="C1248" t="str">
            <v>880</v>
          </cell>
          <cell r="D1248" t="str">
            <v>880002</v>
          </cell>
          <cell r="E1248" t="str">
            <v>دستمزد و مزايا</v>
          </cell>
          <cell r="F1248" t="str">
            <v>اضافه كاري</v>
          </cell>
          <cell r="G1248" t="str">
            <v>800200</v>
          </cell>
          <cell r="H1248" t="str">
            <v>عمومي مونتاژ</v>
          </cell>
          <cell r="P1248" t="str">
            <v>222</v>
          </cell>
        </row>
        <row r="1249">
          <cell r="A1249">
            <v>2300</v>
          </cell>
          <cell r="B1249" t="str">
            <v>880002800305</v>
          </cell>
          <cell r="C1249" t="str">
            <v>880</v>
          </cell>
          <cell r="D1249" t="str">
            <v>880002</v>
          </cell>
          <cell r="E1249" t="str">
            <v>دستمزد و مزايا</v>
          </cell>
          <cell r="F1249" t="str">
            <v>اضافه كاري</v>
          </cell>
          <cell r="G1249" t="str">
            <v>800305</v>
          </cell>
          <cell r="H1249" t="str">
            <v>طرح و توسعه سيستمها</v>
          </cell>
          <cell r="P1249" t="str">
            <v>230</v>
          </cell>
        </row>
        <row r="1250">
          <cell r="A1250">
            <v>2261</v>
          </cell>
          <cell r="B1250" t="str">
            <v>880002800201</v>
          </cell>
          <cell r="C1250" t="str">
            <v>880</v>
          </cell>
          <cell r="D1250" t="str">
            <v>880002</v>
          </cell>
          <cell r="E1250" t="str">
            <v>دستمزد و مزايا</v>
          </cell>
          <cell r="F1250" t="str">
            <v>اضافه كاري</v>
          </cell>
          <cell r="G1250" t="str">
            <v>800201</v>
          </cell>
          <cell r="H1250" t="str">
            <v>عمومي تحقيقات و مهندسي</v>
          </cell>
          <cell r="P1250" t="str">
            <v>226</v>
          </cell>
        </row>
        <row r="1251">
          <cell r="A1251">
            <v>2240</v>
          </cell>
          <cell r="B1251" t="str">
            <v>880002800102</v>
          </cell>
          <cell r="C1251" t="str">
            <v>880</v>
          </cell>
          <cell r="D1251" t="str">
            <v>880002</v>
          </cell>
          <cell r="E1251" t="str">
            <v>دستمزد و مزايا</v>
          </cell>
          <cell r="F1251" t="str">
            <v>اضافه كاري</v>
          </cell>
          <cell r="G1251" t="str">
            <v>800102</v>
          </cell>
          <cell r="H1251" t="str">
            <v>عمليات حرارتي و آبکاري</v>
          </cell>
          <cell r="P1251" t="str">
            <v>224</v>
          </cell>
        </row>
        <row r="1252">
          <cell r="A1252">
            <v>2400</v>
          </cell>
          <cell r="B1252" t="str">
            <v>880002800402</v>
          </cell>
          <cell r="C1252" t="str">
            <v>880</v>
          </cell>
          <cell r="D1252" t="str">
            <v>880002</v>
          </cell>
          <cell r="E1252" t="str">
            <v>دستمزد و مزايا</v>
          </cell>
          <cell r="F1252" t="str">
            <v>اضافه كاري</v>
          </cell>
          <cell r="G1252" t="str">
            <v>800402</v>
          </cell>
          <cell r="H1252" t="str">
            <v>دفتر تهران</v>
          </cell>
          <cell r="P1252" t="str">
            <v>240</v>
          </cell>
        </row>
        <row r="1253">
          <cell r="A1253">
            <v>2240</v>
          </cell>
          <cell r="B1253" t="str">
            <v>880002800106</v>
          </cell>
          <cell r="C1253" t="str">
            <v>880</v>
          </cell>
          <cell r="D1253" t="str">
            <v>880002</v>
          </cell>
          <cell r="E1253" t="str">
            <v>دستمزد و مزايا</v>
          </cell>
          <cell r="F1253" t="str">
            <v>اضافه كاري</v>
          </cell>
          <cell r="G1253" t="str">
            <v>800106</v>
          </cell>
          <cell r="H1253" t="str">
            <v>تست مواد وشيمي</v>
          </cell>
          <cell r="P1253" t="str">
            <v>224</v>
          </cell>
        </row>
        <row r="1254">
          <cell r="A1254">
            <v>2240</v>
          </cell>
          <cell r="B1254" t="str">
            <v>880003800103</v>
          </cell>
          <cell r="C1254" t="str">
            <v>880</v>
          </cell>
          <cell r="D1254" t="str">
            <v>880003</v>
          </cell>
          <cell r="E1254" t="str">
            <v>دستمزد و مزايا</v>
          </cell>
          <cell r="F1254" t="str">
            <v>نوبت كاري</v>
          </cell>
          <cell r="G1254" t="str">
            <v>800103</v>
          </cell>
          <cell r="H1254" t="str">
            <v>مرکز ساخت و توليد</v>
          </cell>
          <cell r="P1254" t="str">
            <v>224</v>
          </cell>
        </row>
        <row r="1255">
          <cell r="A1255">
            <v>2200</v>
          </cell>
          <cell r="B1255" t="str">
            <v>880003800100</v>
          </cell>
          <cell r="C1255" t="str">
            <v>880</v>
          </cell>
          <cell r="D1255" t="str">
            <v>880003</v>
          </cell>
          <cell r="E1255" t="str">
            <v>دستمزد و مزايا</v>
          </cell>
          <cell r="F1255" t="str">
            <v>نوبت كاري</v>
          </cell>
          <cell r="G1255" t="str">
            <v>800100</v>
          </cell>
          <cell r="H1255" t="str">
            <v>مونتاژ</v>
          </cell>
          <cell r="P1255" t="str">
            <v>220</v>
          </cell>
        </row>
        <row r="1256">
          <cell r="A1256">
            <v>2261</v>
          </cell>
          <cell r="B1256" t="str">
            <v>880003800202</v>
          </cell>
          <cell r="C1256" t="str">
            <v>880</v>
          </cell>
          <cell r="D1256" t="str">
            <v>880003</v>
          </cell>
          <cell r="E1256" t="str">
            <v>دستمزد و مزايا</v>
          </cell>
          <cell r="F1256" t="str">
            <v>نوبت كاري</v>
          </cell>
          <cell r="G1256" t="str">
            <v>800202</v>
          </cell>
          <cell r="H1256" t="str">
            <v>عمومي ساخت و توليد</v>
          </cell>
          <cell r="P1256" t="str">
            <v>226</v>
          </cell>
        </row>
        <row r="1257">
          <cell r="A1257">
            <v>2300</v>
          </cell>
          <cell r="B1257" t="str">
            <v>880003800302</v>
          </cell>
          <cell r="C1257" t="str">
            <v>880</v>
          </cell>
          <cell r="D1257" t="str">
            <v>880003</v>
          </cell>
          <cell r="E1257" t="str">
            <v>دستمزد و مزايا</v>
          </cell>
          <cell r="F1257" t="str">
            <v>نوبت كاري</v>
          </cell>
          <cell r="G1257" t="str">
            <v>800302</v>
          </cell>
          <cell r="H1257" t="str">
            <v>خدمات فني</v>
          </cell>
          <cell r="P1257" t="str">
            <v>230</v>
          </cell>
        </row>
        <row r="1258">
          <cell r="A1258">
            <v>2300</v>
          </cell>
          <cell r="B1258" t="str">
            <v>880003800301</v>
          </cell>
          <cell r="C1258" t="str">
            <v>880</v>
          </cell>
          <cell r="D1258" t="str">
            <v>880003</v>
          </cell>
          <cell r="E1258" t="str">
            <v>دستمزد و مزايا</v>
          </cell>
          <cell r="F1258" t="str">
            <v>نوبت كاري</v>
          </cell>
          <cell r="G1258" t="str">
            <v>800301</v>
          </cell>
          <cell r="H1258" t="str">
            <v>حراست</v>
          </cell>
          <cell r="P1258" t="str">
            <v>230</v>
          </cell>
        </row>
        <row r="1259">
          <cell r="A1259">
            <v>2240</v>
          </cell>
          <cell r="B1259" t="str">
            <v>880004800103</v>
          </cell>
          <cell r="C1259" t="str">
            <v>880</v>
          </cell>
          <cell r="D1259" t="str">
            <v>880004</v>
          </cell>
          <cell r="E1259" t="str">
            <v>دستمزد و مزايا</v>
          </cell>
          <cell r="F1259" t="str">
            <v>حق اولاد</v>
          </cell>
          <cell r="G1259" t="str">
            <v>800103</v>
          </cell>
          <cell r="H1259" t="str">
            <v>مرکز ساخت و توليد</v>
          </cell>
          <cell r="P1259" t="str">
            <v>224</v>
          </cell>
        </row>
        <row r="1260">
          <cell r="A1260">
            <v>2200</v>
          </cell>
          <cell r="B1260" t="str">
            <v>880004800100</v>
          </cell>
          <cell r="C1260" t="str">
            <v>880</v>
          </cell>
          <cell r="D1260" t="str">
            <v>880004</v>
          </cell>
          <cell r="E1260" t="str">
            <v>دستمزد و مزايا</v>
          </cell>
          <cell r="F1260" t="str">
            <v>حق اولاد</v>
          </cell>
          <cell r="G1260" t="str">
            <v>800100</v>
          </cell>
          <cell r="H1260" t="str">
            <v>مونتاژ</v>
          </cell>
          <cell r="P1260" t="str">
            <v>220</v>
          </cell>
        </row>
        <row r="1261">
          <cell r="A1261">
            <v>2300</v>
          </cell>
          <cell r="B1261" t="str">
            <v>880004800303</v>
          </cell>
          <cell r="C1261" t="str">
            <v>880</v>
          </cell>
          <cell r="D1261" t="str">
            <v>880004</v>
          </cell>
          <cell r="E1261" t="str">
            <v>دستمزد و مزايا</v>
          </cell>
          <cell r="F1261" t="str">
            <v>حق اولاد</v>
          </cell>
          <cell r="G1261" t="str">
            <v>800303</v>
          </cell>
          <cell r="H1261" t="str">
            <v>برنامه ريزي</v>
          </cell>
          <cell r="P1261" t="str">
            <v>230</v>
          </cell>
        </row>
        <row r="1262">
          <cell r="A1262">
            <v>2400</v>
          </cell>
          <cell r="B1262" t="str">
            <v>880004800403</v>
          </cell>
          <cell r="C1262" t="str">
            <v>880</v>
          </cell>
          <cell r="D1262" t="str">
            <v>880004</v>
          </cell>
          <cell r="E1262" t="str">
            <v>دستمزد و مزايا</v>
          </cell>
          <cell r="F1262" t="str">
            <v>حق اولاد</v>
          </cell>
          <cell r="G1262" t="str">
            <v>800403</v>
          </cell>
          <cell r="H1262" t="str">
            <v>امو ر اداري</v>
          </cell>
          <cell r="P1262" t="str">
            <v>240</v>
          </cell>
        </row>
        <row r="1263">
          <cell r="A1263">
            <v>2261</v>
          </cell>
          <cell r="B1263" t="str">
            <v>880004800202</v>
          </cell>
          <cell r="C1263" t="str">
            <v>880</v>
          </cell>
          <cell r="D1263" t="str">
            <v>880004</v>
          </cell>
          <cell r="E1263" t="str">
            <v>دستمزد و مزايا</v>
          </cell>
          <cell r="F1263" t="str">
            <v>حق اولاد</v>
          </cell>
          <cell r="G1263" t="str">
            <v>800202</v>
          </cell>
          <cell r="H1263" t="str">
            <v>عمومي ساخت و توليد</v>
          </cell>
          <cell r="P1263" t="str">
            <v>226</v>
          </cell>
        </row>
        <row r="1264">
          <cell r="A1264">
            <v>2300</v>
          </cell>
          <cell r="B1264" t="str">
            <v>880004800302</v>
          </cell>
          <cell r="C1264" t="str">
            <v>880</v>
          </cell>
          <cell r="D1264" t="str">
            <v>880004</v>
          </cell>
          <cell r="E1264" t="str">
            <v>دستمزد و مزايا</v>
          </cell>
          <cell r="F1264" t="str">
            <v>حق اولاد</v>
          </cell>
          <cell r="G1264" t="str">
            <v>800302</v>
          </cell>
          <cell r="H1264" t="str">
            <v>خدمات فني</v>
          </cell>
          <cell r="P1264" t="str">
            <v>230</v>
          </cell>
        </row>
        <row r="1265">
          <cell r="A1265">
            <v>2240</v>
          </cell>
          <cell r="B1265" t="str">
            <v>880004800104</v>
          </cell>
          <cell r="C1265" t="str">
            <v>880</v>
          </cell>
          <cell r="D1265" t="str">
            <v>880004</v>
          </cell>
          <cell r="E1265" t="str">
            <v>دستمزد و مزايا</v>
          </cell>
          <cell r="F1265" t="str">
            <v>حق اولاد</v>
          </cell>
          <cell r="G1265" t="str">
            <v>800104</v>
          </cell>
          <cell r="H1265" t="str">
            <v>کنترل کيفي</v>
          </cell>
          <cell r="P1265" t="str">
            <v>224</v>
          </cell>
        </row>
        <row r="1266">
          <cell r="A1266">
            <v>2240</v>
          </cell>
          <cell r="B1266" t="str">
            <v>880004800107</v>
          </cell>
          <cell r="C1266" t="str">
            <v>880</v>
          </cell>
          <cell r="D1266" t="str">
            <v>880004</v>
          </cell>
          <cell r="E1266" t="str">
            <v>دستمزد و مزايا</v>
          </cell>
          <cell r="F1266" t="str">
            <v>حق اولاد</v>
          </cell>
          <cell r="G1266" t="str">
            <v>800107</v>
          </cell>
          <cell r="H1266" t="str">
            <v>خط گيج</v>
          </cell>
          <cell r="P1266" t="str">
            <v>224</v>
          </cell>
        </row>
        <row r="1267">
          <cell r="A1267">
            <v>2300</v>
          </cell>
          <cell r="B1267" t="str">
            <v>880004800304</v>
          </cell>
          <cell r="C1267" t="str">
            <v>880</v>
          </cell>
          <cell r="D1267" t="str">
            <v>880004</v>
          </cell>
          <cell r="E1267" t="str">
            <v>دستمزد و مزايا</v>
          </cell>
          <cell r="F1267" t="str">
            <v>حق اولاد</v>
          </cell>
          <cell r="G1267" t="str">
            <v>800304</v>
          </cell>
          <cell r="H1267" t="str">
            <v>تدارکات و تامين قطعات</v>
          </cell>
          <cell r="P1267" t="str">
            <v>230</v>
          </cell>
        </row>
        <row r="1268">
          <cell r="A1268">
            <v>2400</v>
          </cell>
          <cell r="B1268" t="str">
            <v>880004800400</v>
          </cell>
          <cell r="C1268" t="str">
            <v>880</v>
          </cell>
          <cell r="D1268" t="str">
            <v>880004</v>
          </cell>
          <cell r="E1268" t="str">
            <v>دستمزد و مزايا</v>
          </cell>
          <cell r="F1268" t="str">
            <v>حق اولاد</v>
          </cell>
          <cell r="G1268" t="str">
            <v>800400</v>
          </cell>
          <cell r="H1268" t="str">
            <v>امور مالي</v>
          </cell>
          <cell r="P1268" t="str">
            <v>240</v>
          </cell>
        </row>
        <row r="1269">
          <cell r="A1269">
            <v>2300</v>
          </cell>
          <cell r="B1269" t="str">
            <v>880004800301</v>
          </cell>
          <cell r="C1269" t="str">
            <v>880</v>
          </cell>
          <cell r="D1269" t="str">
            <v>880004</v>
          </cell>
          <cell r="E1269" t="str">
            <v>دستمزد و مزايا</v>
          </cell>
          <cell r="F1269" t="str">
            <v>حق اولاد</v>
          </cell>
          <cell r="G1269" t="str">
            <v>800301</v>
          </cell>
          <cell r="H1269" t="str">
            <v>حراست</v>
          </cell>
          <cell r="P1269" t="str">
            <v>230</v>
          </cell>
        </row>
        <row r="1270">
          <cell r="A1270">
            <v>2400</v>
          </cell>
          <cell r="B1270" t="str">
            <v>880004800402</v>
          </cell>
          <cell r="C1270" t="str">
            <v>880</v>
          </cell>
          <cell r="D1270" t="str">
            <v>880004</v>
          </cell>
          <cell r="E1270" t="str">
            <v>دستمزد و مزايا</v>
          </cell>
          <cell r="F1270" t="str">
            <v>حق اولاد</v>
          </cell>
          <cell r="G1270" t="str">
            <v>800402</v>
          </cell>
          <cell r="H1270" t="str">
            <v>دفتر تهران</v>
          </cell>
          <cell r="P1270" t="str">
            <v>240</v>
          </cell>
        </row>
        <row r="1271">
          <cell r="A1271">
            <v>2400</v>
          </cell>
          <cell r="B1271" t="str">
            <v>880004800401</v>
          </cell>
          <cell r="C1271" t="str">
            <v>880</v>
          </cell>
          <cell r="D1271" t="str">
            <v>880004</v>
          </cell>
          <cell r="E1271" t="str">
            <v>دستمزد و مزايا</v>
          </cell>
          <cell r="F1271" t="str">
            <v>حق اولاد</v>
          </cell>
          <cell r="G1271" t="str">
            <v>800401</v>
          </cell>
          <cell r="H1271" t="str">
            <v>مديريت</v>
          </cell>
          <cell r="P1271" t="str">
            <v>240</v>
          </cell>
        </row>
        <row r="1272">
          <cell r="A1272">
            <v>2261</v>
          </cell>
          <cell r="B1272" t="str">
            <v>880004800203</v>
          </cell>
          <cell r="C1272" t="str">
            <v>880</v>
          </cell>
          <cell r="D1272" t="str">
            <v>880004</v>
          </cell>
          <cell r="E1272" t="str">
            <v>دستمزد و مزايا</v>
          </cell>
          <cell r="F1272" t="str">
            <v>حق اولاد</v>
          </cell>
          <cell r="G1272" t="str">
            <v>800203</v>
          </cell>
          <cell r="H1272" t="str">
            <v>عمومي کنترل کيفي</v>
          </cell>
          <cell r="P1272" t="str">
            <v>226</v>
          </cell>
        </row>
        <row r="1273">
          <cell r="A1273">
            <v>2500</v>
          </cell>
          <cell r="B1273" t="str">
            <v>880004800500</v>
          </cell>
          <cell r="C1273" t="str">
            <v>880</v>
          </cell>
          <cell r="D1273" t="str">
            <v>880004</v>
          </cell>
          <cell r="E1273" t="str">
            <v>دستمزد و مزايا</v>
          </cell>
          <cell r="F1273" t="str">
            <v>حق اولاد</v>
          </cell>
          <cell r="G1273" t="str">
            <v>800500</v>
          </cell>
          <cell r="H1273" t="str">
            <v>فروش</v>
          </cell>
          <cell r="P1273" t="str">
            <v>250</v>
          </cell>
        </row>
        <row r="1274">
          <cell r="A1274">
            <v>2240</v>
          </cell>
          <cell r="B1274" t="str">
            <v>880004800101</v>
          </cell>
          <cell r="C1274" t="str">
            <v>880</v>
          </cell>
          <cell r="D1274" t="str">
            <v>880004</v>
          </cell>
          <cell r="E1274" t="str">
            <v>دستمزد و مزايا</v>
          </cell>
          <cell r="F1274" t="str">
            <v>حق اولاد</v>
          </cell>
          <cell r="G1274" t="str">
            <v>800101</v>
          </cell>
          <cell r="H1274" t="str">
            <v>تحقيقات مهندسي</v>
          </cell>
          <cell r="P1274" t="str">
            <v>224</v>
          </cell>
        </row>
        <row r="1275">
          <cell r="A1275">
            <v>2221</v>
          </cell>
          <cell r="B1275" t="str">
            <v>880004800200</v>
          </cell>
          <cell r="C1275" t="str">
            <v>880</v>
          </cell>
          <cell r="D1275" t="str">
            <v>880004</v>
          </cell>
          <cell r="E1275" t="str">
            <v>دستمزد و مزايا</v>
          </cell>
          <cell r="F1275" t="str">
            <v>حق اولاد</v>
          </cell>
          <cell r="G1275" t="str">
            <v>800200</v>
          </cell>
          <cell r="H1275" t="str">
            <v>عمومي مونتاژ</v>
          </cell>
          <cell r="P1275" t="str">
            <v>222</v>
          </cell>
        </row>
        <row r="1276">
          <cell r="A1276">
            <v>2261</v>
          </cell>
          <cell r="B1276" t="str">
            <v>880004800206</v>
          </cell>
          <cell r="C1276" t="str">
            <v>880</v>
          </cell>
          <cell r="D1276" t="str">
            <v>880004</v>
          </cell>
          <cell r="E1276" t="str">
            <v>دستمزد و مزايا</v>
          </cell>
          <cell r="F1276" t="str">
            <v>حق اولاد</v>
          </cell>
          <cell r="G1276" t="str">
            <v>800206</v>
          </cell>
          <cell r="H1276" t="str">
            <v>عمومي خط گيج</v>
          </cell>
          <cell r="P1276" t="str">
            <v>226</v>
          </cell>
        </row>
        <row r="1277">
          <cell r="A1277">
            <v>2240</v>
          </cell>
          <cell r="B1277" t="str">
            <v>880004800105</v>
          </cell>
          <cell r="C1277" t="str">
            <v>880</v>
          </cell>
          <cell r="D1277" t="str">
            <v>880004</v>
          </cell>
          <cell r="E1277" t="str">
            <v>دستمزد و مزايا</v>
          </cell>
          <cell r="F1277" t="str">
            <v>حق اولاد</v>
          </cell>
          <cell r="G1277" t="str">
            <v>800105</v>
          </cell>
          <cell r="H1277" t="str">
            <v>مترولوژي</v>
          </cell>
          <cell r="P1277" t="str">
            <v>224</v>
          </cell>
        </row>
        <row r="1278">
          <cell r="A1278">
            <v>2240</v>
          </cell>
          <cell r="B1278" t="str">
            <v>880004800102</v>
          </cell>
          <cell r="C1278" t="str">
            <v>880</v>
          </cell>
          <cell r="D1278" t="str">
            <v>880004</v>
          </cell>
          <cell r="E1278" t="str">
            <v>دستمزد و مزايا</v>
          </cell>
          <cell r="F1278" t="str">
            <v>حق اولاد</v>
          </cell>
          <cell r="G1278" t="str">
            <v>800102</v>
          </cell>
          <cell r="H1278" t="str">
            <v>عمليات حرارتي و آبکاري</v>
          </cell>
          <cell r="P1278" t="str">
            <v>224</v>
          </cell>
        </row>
        <row r="1279">
          <cell r="A1279">
            <v>2261</v>
          </cell>
          <cell r="B1279" t="str">
            <v>880004800201</v>
          </cell>
          <cell r="C1279" t="str">
            <v>880</v>
          </cell>
          <cell r="D1279" t="str">
            <v>880004</v>
          </cell>
          <cell r="E1279" t="str">
            <v>دستمزد و مزايا</v>
          </cell>
          <cell r="F1279" t="str">
            <v>حق اولاد</v>
          </cell>
          <cell r="G1279" t="str">
            <v>800201</v>
          </cell>
          <cell r="H1279" t="str">
            <v>عمومي تحقيقات و مهندسي</v>
          </cell>
          <cell r="P1279" t="str">
            <v>226</v>
          </cell>
        </row>
        <row r="1280">
          <cell r="A1280">
            <v>2241</v>
          </cell>
          <cell r="B1280" t="str">
            <v>880005800103</v>
          </cell>
          <cell r="C1280" t="str">
            <v>880</v>
          </cell>
          <cell r="D1280" t="str">
            <v>880005</v>
          </cell>
          <cell r="E1280" t="str">
            <v>دستمزد و مزايا</v>
          </cell>
          <cell r="F1280" t="str">
            <v>بيمه كارفرما</v>
          </cell>
          <cell r="G1280" t="str">
            <v>800103</v>
          </cell>
          <cell r="H1280" t="str">
            <v>مرکز ساخت و توليد</v>
          </cell>
          <cell r="P1280" t="str">
            <v>224</v>
          </cell>
        </row>
        <row r="1281">
          <cell r="A1281">
            <v>2201</v>
          </cell>
          <cell r="B1281" t="str">
            <v>880005800100</v>
          </cell>
          <cell r="C1281" t="str">
            <v>880</v>
          </cell>
          <cell r="D1281" t="str">
            <v>880005</v>
          </cell>
          <cell r="E1281" t="str">
            <v>دستمزد و مزايا</v>
          </cell>
          <cell r="F1281" t="str">
            <v>بيمه كارفرما</v>
          </cell>
          <cell r="G1281" t="str">
            <v>800100</v>
          </cell>
          <cell r="H1281" t="str">
            <v>مونتاژ</v>
          </cell>
          <cell r="P1281" t="str">
            <v>220</v>
          </cell>
        </row>
        <row r="1282">
          <cell r="A1282">
            <v>2401</v>
          </cell>
          <cell r="B1282" t="str">
            <v>880005800403</v>
          </cell>
          <cell r="C1282" t="str">
            <v>880</v>
          </cell>
          <cell r="D1282" t="str">
            <v>880005</v>
          </cell>
          <cell r="E1282" t="str">
            <v>دستمزد و مزايا</v>
          </cell>
          <cell r="F1282" t="str">
            <v>بيمه كارفرما</v>
          </cell>
          <cell r="G1282" t="str">
            <v>800403</v>
          </cell>
          <cell r="H1282" t="str">
            <v>امو ر اداري</v>
          </cell>
          <cell r="P1282" t="str">
            <v>240</v>
          </cell>
        </row>
        <row r="1283">
          <cell r="A1283">
            <v>2301</v>
          </cell>
          <cell r="B1283" t="str">
            <v>880005800303</v>
          </cell>
          <cell r="C1283" t="str">
            <v>880</v>
          </cell>
          <cell r="D1283" t="str">
            <v>880005</v>
          </cell>
          <cell r="E1283" t="str">
            <v>دستمزد و مزايا</v>
          </cell>
          <cell r="F1283" t="str">
            <v>بيمه كارفرما</v>
          </cell>
          <cell r="G1283" t="str">
            <v>800303</v>
          </cell>
          <cell r="H1283" t="str">
            <v>برنامه ريزي</v>
          </cell>
          <cell r="P1283" t="str">
            <v>230</v>
          </cell>
        </row>
        <row r="1284">
          <cell r="A1284">
            <v>2301</v>
          </cell>
          <cell r="B1284" t="str">
            <v>880005800302</v>
          </cell>
          <cell r="C1284" t="str">
            <v>880</v>
          </cell>
          <cell r="D1284" t="str">
            <v>880005</v>
          </cell>
          <cell r="E1284" t="str">
            <v>دستمزد و مزايا</v>
          </cell>
          <cell r="F1284" t="str">
            <v>بيمه كارفرما</v>
          </cell>
          <cell r="G1284" t="str">
            <v>800302</v>
          </cell>
          <cell r="H1284" t="str">
            <v>خدمات فني</v>
          </cell>
          <cell r="P1284" t="str">
            <v>230</v>
          </cell>
        </row>
        <row r="1285">
          <cell r="A1285">
            <v>2301</v>
          </cell>
          <cell r="B1285" t="str">
            <v>880005800301</v>
          </cell>
          <cell r="C1285" t="str">
            <v>880</v>
          </cell>
          <cell r="D1285" t="str">
            <v>880005</v>
          </cell>
          <cell r="E1285" t="str">
            <v>دستمزد و مزايا</v>
          </cell>
          <cell r="F1285" t="str">
            <v>بيمه كارفرما</v>
          </cell>
          <cell r="G1285" t="str">
            <v>800301</v>
          </cell>
          <cell r="H1285" t="str">
            <v>حراست</v>
          </cell>
          <cell r="P1285" t="str">
            <v>230</v>
          </cell>
        </row>
        <row r="1286">
          <cell r="A1286">
            <v>2241</v>
          </cell>
          <cell r="B1286" t="str">
            <v>880005800104</v>
          </cell>
          <cell r="C1286" t="str">
            <v>880</v>
          </cell>
          <cell r="D1286" t="str">
            <v>880005</v>
          </cell>
          <cell r="E1286" t="str">
            <v>دستمزد و مزايا</v>
          </cell>
          <cell r="F1286" t="str">
            <v>بيمه كارفرما</v>
          </cell>
          <cell r="G1286" t="str">
            <v>800104</v>
          </cell>
          <cell r="H1286" t="str">
            <v>کنترل کيفي</v>
          </cell>
          <cell r="P1286" t="str">
            <v>224</v>
          </cell>
        </row>
        <row r="1287">
          <cell r="A1287">
            <v>2266</v>
          </cell>
          <cell r="B1287" t="str">
            <v>880005800202</v>
          </cell>
          <cell r="C1287" t="str">
            <v>880</v>
          </cell>
          <cell r="D1287" t="str">
            <v>880005</v>
          </cell>
          <cell r="E1287" t="str">
            <v>دستمزد و مزايا</v>
          </cell>
          <cell r="F1287" t="str">
            <v>بيمه كارفرما</v>
          </cell>
          <cell r="G1287" t="str">
            <v>800202</v>
          </cell>
          <cell r="H1287" t="str">
            <v>عمومي ساخت و توليد</v>
          </cell>
          <cell r="P1287" t="str">
            <v>226</v>
          </cell>
        </row>
        <row r="1288">
          <cell r="A1288">
            <v>2301</v>
          </cell>
          <cell r="B1288" t="str">
            <v>880005800304</v>
          </cell>
          <cell r="C1288" t="str">
            <v>880</v>
          </cell>
          <cell r="D1288" t="str">
            <v>880005</v>
          </cell>
          <cell r="E1288" t="str">
            <v>دستمزد و مزايا</v>
          </cell>
          <cell r="F1288" t="str">
            <v>بيمه كارفرما</v>
          </cell>
          <cell r="G1288" t="str">
            <v>800304</v>
          </cell>
          <cell r="H1288" t="str">
            <v>تدارکات و تامين قطعات</v>
          </cell>
          <cell r="P1288" t="str">
            <v>230</v>
          </cell>
        </row>
        <row r="1289">
          <cell r="A1289">
            <v>2241</v>
          </cell>
          <cell r="B1289" t="str">
            <v>880005800101</v>
          </cell>
          <cell r="C1289" t="str">
            <v>880</v>
          </cell>
          <cell r="D1289" t="str">
            <v>880005</v>
          </cell>
          <cell r="E1289" t="str">
            <v>دستمزد و مزايا</v>
          </cell>
          <cell r="F1289" t="str">
            <v>بيمه كارفرما</v>
          </cell>
          <cell r="G1289" t="str">
            <v>800101</v>
          </cell>
          <cell r="H1289" t="str">
            <v>تحقيقات مهندسي</v>
          </cell>
          <cell r="P1289" t="str">
            <v>224</v>
          </cell>
        </row>
        <row r="1290">
          <cell r="A1290">
            <v>2401</v>
          </cell>
          <cell r="B1290" t="str">
            <v>880005800400</v>
          </cell>
          <cell r="C1290" t="str">
            <v>880</v>
          </cell>
          <cell r="D1290" t="str">
            <v>880005</v>
          </cell>
          <cell r="E1290" t="str">
            <v>دستمزد و مزايا</v>
          </cell>
          <cell r="F1290" t="str">
            <v>بيمه كارفرما</v>
          </cell>
          <cell r="G1290" t="str">
            <v>800400</v>
          </cell>
          <cell r="H1290" t="str">
            <v>امور مالي</v>
          </cell>
          <cell r="P1290" t="str">
            <v>240</v>
          </cell>
        </row>
        <row r="1291">
          <cell r="A1291">
            <v>2241</v>
          </cell>
          <cell r="B1291" t="str">
            <v>880005800107</v>
          </cell>
          <cell r="C1291" t="str">
            <v>880</v>
          </cell>
          <cell r="D1291" t="str">
            <v>880005</v>
          </cell>
          <cell r="E1291" t="str">
            <v>دستمزد و مزايا</v>
          </cell>
          <cell r="F1291" t="str">
            <v>بيمه كارفرما</v>
          </cell>
          <cell r="G1291" t="str">
            <v>800107</v>
          </cell>
          <cell r="H1291" t="str">
            <v>خط گيج</v>
          </cell>
          <cell r="P1291" t="str">
            <v>224</v>
          </cell>
        </row>
        <row r="1292">
          <cell r="A1292">
            <v>2266</v>
          </cell>
          <cell r="B1292" t="str">
            <v>880005800206</v>
          </cell>
          <cell r="C1292" t="str">
            <v>880</v>
          </cell>
          <cell r="D1292" t="str">
            <v>880005</v>
          </cell>
          <cell r="E1292" t="str">
            <v>دستمزد و مزايا</v>
          </cell>
          <cell r="F1292" t="str">
            <v>بيمه كارفرما</v>
          </cell>
          <cell r="G1292" t="str">
            <v>800206</v>
          </cell>
          <cell r="H1292" t="str">
            <v>عمومي خط گيج</v>
          </cell>
          <cell r="P1292" t="str">
            <v>226</v>
          </cell>
        </row>
        <row r="1293">
          <cell r="A1293">
            <v>2226</v>
          </cell>
          <cell r="B1293" t="str">
            <v>880005800200</v>
          </cell>
          <cell r="C1293" t="str">
            <v>880</v>
          </cell>
          <cell r="D1293" t="str">
            <v>880005</v>
          </cell>
          <cell r="E1293" t="str">
            <v>دستمزد و مزايا</v>
          </cell>
          <cell r="F1293" t="str">
            <v>بيمه كارفرما</v>
          </cell>
          <cell r="G1293" t="str">
            <v>800200</v>
          </cell>
          <cell r="H1293" t="str">
            <v>عمومي مونتاژ</v>
          </cell>
          <cell r="P1293" t="str">
            <v>222</v>
          </cell>
        </row>
        <row r="1294">
          <cell r="A1294">
            <v>2241</v>
          </cell>
          <cell r="B1294" t="str">
            <v>880005800105</v>
          </cell>
          <cell r="C1294" t="str">
            <v>880</v>
          </cell>
          <cell r="D1294" t="str">
            <v>880005</v>
          </cell>
          <cell r="E1294" t="str">
            <v>دستمزد و مزايا</v>
          </cell>
          <cell r="F1294" t="str">
            <v>بيمه كارفرما</v>
          </cell>
          <cell r="G1294" t="str">
            <v>800105</v>
          </cell>
          <cell r="H1294" t="str">
            <v>مترولوژي</v>
          </cell>
          <cell r="P1294" t="str">
            <v>224</v>
          </cell>
        </row>
        <row r="1295">
          <cell r="A1295">
            <v>2501</v>
          </cell>
          <cell r="B1295" t="str">
            <v>880005800500</v>
          </cell>
          <cell r="C1295" t="str">
            <v>880</v>
          </cell>
          <cell r="D1295" t="str">
            <v>880005</v>
          </cell>
          <cell r="E1295" t="str">
            <v>دستمزد و مزايا</v>
          </cell>
          <cell r="F1295" t="str">
            <v>بيمه كارفرما</v>
          </cell>
          <cell r="G1295" t="str">
            <v>800500</v>
          </cell>
          <cell r="H1295" t="str">
            <v>فروش</v>
          </cell>
          <cell r="P1295" t="str">
            <v>250</v>
          </cell>
        </row>
        <row r="1296">
          <cell r="A1296">
            <v>2401</v>
          </cell>
          <cell r="B1296" t="str">
            <v>880005800402</v>
          </cell>
          <cell r="C1296" t="str">
            <v>880</v>
          </cell>
          <cell r="D1296" t="str">
            <v>880005</v>
          </cell>
          <cell r="E1296" t="str">
            <v>دستمزد و مزايا</v>
          </cell>
          <cell r="F1296" t="str">
            <v>بيمه كارفرما</v>
          </cell>
          <cell r="G1296" t="str">
            <v>800402</v>
          </cell>
          <cell r="H1296" t="str">
            <v>دفتر تهران</v>
          </cell>
          <cell r="P1296" t="str">
            <v>240</v>
          </cell>
        </row>
        <row r="1297">
          <cell r="A1297">
            <v>2266</v>
          </cell>
          <cell r="B1297" t="str">
            <v>880005800203</v>
          </cell>
          <cell r="C1297" t="str">
            <v>880</v>
          </cell>
          <cell r="D1297" t="str">
            <v>880005</v>
          </cell>
          <cell r="E1297" t="str">
            <v>دستمزد و مزايا</v>
          </cell>
          <cell r="F1297" t="str">
            <v>بيمه كارفرما</v>
          </cell>
          <cell r="G1297" t="str">
            <v>800203</v>
          </cell>
          <cell r="H1297" t="str">
            <v>عمومي کنترل کيفي</v>
          </cell>
          <cell r="P1297" t="str">
            <v>226</v>
          </cell>
        </row>
        <row r="1298">
          <cell r="A1298">
            <v>2401</v>
          </cell>
          <cell r="B1298" t="str">
            <v>880005800401</v>
          </cell>
          <cell r="C1298" t="str">
            <v>880</v>
          </cell>
          <cell r="D1298" t="str">
            <v>880005</v>
          </cell>
          <cell r="E1298" t="str">
            <v>دستمزد و مزايا</v>
          </cell>
          <cell r="F1298" t="str">
            <v>بيمه كارفرما</v>
          </cell>
          <cell r="G1298" t="str">
            <v>800401</v>
          </cell>
          <cell r="H1298" t="str">
            <v>مديريت</v>
          </cell>
          <cell r="P1298" t="str">
            <v>240</v>
          </cell>
        </row>
        <row r="1299">
          <cell r="A1299">
            <v>2266</v>
          </cell>
          <cell r="B1299" t="str">
            <v>880005800201</v>
          </cell>
          <cell r="C1299" t="str">
            <v>880</v>
          </cell>
          <cell r="D1299" t="str">
            <v>880005</v>
          </cell>
          <cell r="E1299" t="str">
            <v>دستمزد و مزايا</v>
          </cell>
          <cell r="F1299" t="str">
            <v>بيمه كارفرما</v>
          </cell>
          <cell r="G1299" t="str">
            <v>800201</v>
          </cell>
          <cell r="H1299" t="str">
            <v>عمومي تحقيقات و مهندسي</v>
          </cell>
          <cell r="P1299" t="str">
            <v>226</v>
          </cell>
        </row>
        <row r="1300">
          <cell r="A1300">
            <v>2266</v>
          </cell>
          <cell r="B1300" t="str">
            <v>880005800205</v>
          </cell>
          <cell r="C1300" t="str">
            <v>880</v>
          </cell>
          <cell r="D1300" t="str">
            <v>880005</v>
          </cell>
          <cell r="E1300" t="str">
            <v>دستمزد و مزايا</v>
          </cell>
          <cell r="F1300" t="str">
            <v>بيمه كارفرما</v>
          </cell>
          <cell r="G1300" t="str">
            <v>800205</v>
          </cell>
          <cell r="H1300" t="str">
            <v>عمومي تست مواد و شيمي</v>
          </cell>
          <cell r="P1300" t="str">
            <v>226</v>
          </cell>
        </row>
        <row r="1301">
          <cell r="A1301">
            <v>2301</v>
          </cell>
          <cell r="B1301" t="str">
            <v>880005800305</v>
          </cell>
          <cell r="C1301" t="str">
            <v>880</v>
          </cell>
          <cell r="D1301" t="str">
            <v>880005</v>
          </cell>
          <cell r="E1301" t="str">
            <v>دستمزد و مزايا</v>
          </cell>
          <cell r="F1301" t="str">
            <v>بيمه كارفرما</v>
          </cell>
          <cell r="G1301" t="str">
            <v>800305</v>
          </cell>
          <cell r="H1301" t="str">
            <v>طرح و توسعه سيستمها</v>
          </cell>
          <cell r="P1301" t="str">
            <v>230</v>
          </cell>
        </row>
        <row r="1302">
          <cell r="A1302">
            <v>2241</v>
          </cell>
          <cell r="B1302" t="str">
            <v>880005800102</v>
          </cell>
          <cell r="C1302" t="str">
            <v>880</v>
          </cell>
          <cell r="D1302" t="str">
            <v>880005</v>
          </cell>
          <cell r="E1302" t="str">
            <v>دستمزد و مزايا</v>
          </cell>
          <cell r="F1302" t="str">
            <v>بيمه كارفرما</v>
          </cell>
          <cell r="G1302" t="str">
            <v>800102</v>
          </cell>
          <cell r="H1302" t="str">
            <v>عمليات حرارتي و آبکاري</v>
          </cell>
          <cell r="P1302" t="str">
            <v>224</v>
          </cell>
        </row>
        <row r="1303">
          <cell r="A1303">
            <v>2241</v>
          </cell>
          <cell r="B1303" t="str">
            <v>880005800106</v>
          </cell>
          <cell r="C1303" t="str">
            <v>880</v>
          </cell>
          <cell r="D1303" t="str">
            <v>880005</v>
          </cell>
          <cell r="E1303" t="str">
            <v>دستمزد و مزايا</v>
          </cell>
          <cell r="F1303" t="str">
            <v>بيمه كارفرما</v>
          </cell>
          <cell r="G1303" t="str">
            <v>800106</v>
          </cell>
          <cell r="H1303" t="str">
            <v>تست مواد وشيمي</v>
          </cell>
          <cell r="P1303" t="str">
            <v>224</v>
          </cell>
        </row>
        <row r="1304">
          <cell r="A1304">
            <v>2240</v>
          </cell>
          <cell r="B1304" t="str">
            <v>880006800103</v>
          </cell>
          <cell r="C1304" t="str">
            <v>880</v>
          </cell>
          <cell r="D1304" t="str">
            <v>880006</v>
          </cell>
          <cell r="E1304" t="str">
            <v>دستمزد و مزايا</v>
          </cell>
          <cell r="F1304" t="str">
            <v>پاداش اضافه توليد</v>
          </cell>
          <cell r="G1304" t="str">
            <v>800103</v>
          </cell>
          <cell r="H1304" t="str">
            <v>مرکز ساخت و توليد</v>
          </cell>
          <cell r="P1304" t="str">
            <v>224</v>
          </cell>
        </row>
        <row r="1305">
          <cell r="A1305">
            <v>2200</v>
          </cell>
          <cell r="B1305" t="str">
            <v>880006800100</v>
          </cell>
          <cell r="C1305" t="str">
            <v>880</v>
          </cell>
          <cell r="D1305" t="str">
            <v>880006</v>
          </cell>
          <cell r="E1305" t="str">
            <v>دستمزد و مزايا</v>
          </cell>
          <cell r="F1305" t="str">
            <v>پاداش اضافه توليد</v>
          </cell>
          <cell r="G1305" t="str">
            <v>800100</v>
          </cell>
          <cell r="H1305" t="str">
            <v>مونتاژ</v>
          </cell>
          <cell r="P1305" t="str">
            <v>220</v>
          </cell>
        </row>
        <row r="1306">
          <cell r="A1306">
            <v>2300</v>
          </cell>
          <cell r="B1306" t="str">
            <v>880006800303</v>
          </cell>
          <cell r="C1306" t="str">
            <v>880</v>
          </cell>
          <cell r="D1306" t="str">
            <v>880006</v>
          </cell>
          <cell r="E1306" t="str">
            <v>دستمزد و مزايا</v>
          </cell>
          <cell r="F1306" t="str">
            <v>پاداش اضافه توليد</v>
          </cell>
          <cell r="G1306" t="str">
            <v>800303</v>
          </cell>
          <cell r="H1306" t="str">
            <v>برنامه ريزي</v>
          </cell>
          <cell r="P1306" t="str">
            <v>230</v>
          </cell>
        </row>
        <row r="1307">
          <cell r="A1307">
            <v>2240</v>
          </cell>
          <cell r="B1307" t="str">
            <v>880006800104</v>
          </cell>
          <cell r="C1307" t="str">
            <v>880</v>
          </cell>
          <cell r="D1307" t="str">
            <v>880006</v>
          </cell>
          <cell r="E1307" t="str">
            <v>دستمزد و مزايا</v>
          </cell>
          <cell r="F1307" t="str">
            <v>پاداش اضافه توليد</v>
          </cell>
          <cell r="G1307" t="str">
            <v>800104</v>
          </cell>
          <cell r="H1307" t="str">
            <v>کنترل کيفي</v>
          </cell>
          <cell r="P1307" t="str">
            <v>224</v>
          </cell>
        </row>
        <row r="1308">
          <cell r="A1308">
            <v>2261</v>
          </cell>
          <cell r="B1308" t="str">
            <v>880006800202</v>
          </cell>
          <cell r="C1308" t="str">
            <v>880</v>
          </cell>
          <cell r="D1308" t="str">
            <v>880006</v>
          </cell>
          <cell r="E1308" t="str">
            <v>دستمزد و مزايا</v>
          </cell>
          <cell r="F1308" t="str">
            <v>پاداش اضافه توليد</v>
          </cell>
          <cell r="G1308" t="str">
            <v>800202</v>
          </cell>
          <cell r="H1308" t="str">
            <v>عمومي ساخت و توليد</v>
          </cell>
          <cell r="P1308" t="str">
            <v>226</v>
          </cell>
        </row>
        <row r="1309">
          <cell r="A1309">
            <v>2221</v>
          </cell>
          <cell r="B1309" t="str">
            <v>880006800200</v>
          </cell>
          <cell r="C1309" t="str">
            <v>880</v>
          </cell>
          <cell r="D1309" t="str">
            <v>880006</v>
          </cell>
          <cell r="E1309" t="str">
            <v>دستمزد و مزايا</v>
          </cell>
          <cell r="F1309" t="str">
            <v>پاداش اضافه توليد</v>
          </cell>
          <cell r="G1309" t="str">
            <v>800200</v>
          </cell>
          <cell r="H1309" t="str">
            <v>عمومي مونتاژ</v>
          </cell>
          <cell r="P1309" t="str">
            <v>222</v>
          </cell>
        </row>
        <row r="1310">
          <cell r="A1310">
            <v>2300</v>
          </cell>
          <cell r="B1310" t="str">
            <v>880006800304</v>
          </cell>
          <cell r="C1310" t="str">
            <v>880</v>
          </cell>
          <cell r="D1310" t="str">
            <v>880006</v>
          </cell>
          <cell r="E1310" t="str">
            <v>دستمزد و مزايا</v>
          </cell>
          <cell r="F1310" t="str">
            <v>پاداش اضافه توليد</v>
          </cell>
          <cell r="G1310" t="str">
            <v>800304</v>
          </cell>
          <cell r="H1310" t="str">
            <v>تدارکات و تامين قطعات</v>
          </cell>
          <cell r="P1310" t="str">
            <v>230</v>
          </cell>
        </row>
        <row r="1311">
          <cell r="A1311">
            <v>2400</v>
          </cell>
          <cell r="B1311" t="str">
            <v>880006800403</v>
          </cell>
          <cell r="C1311" t="str">
            <v>880</v>
          </cell>
          <cell r="D1311" t="str">
            <v>880006</v>
          </cell>
          <cell r="E1311" t="str">
            <v>دستمزد و مزايا</v>
          </cell>
          <cell r="F1311" t="str">
            <v>پاداش اضافه توليد</v>
          </cell>
          <cell r="G1311" t="str">
            <v>800403</v>
          </cell>
          <cell r="H1311" t="str">
            <v>امو ر اداري</v>
          </cell>
          <cell r="P1311" t="str">
            <v>240</v>
          </cell>
        </row>
        <row r="1312">
          <cell r="A1312">
            <v>2241</v>
          </cell>
          <cell r="B1312" t="str">
            <v>880008800103</v>
          </cell>
          <cell r="C1312" t="str">
            <v>880</v>
          </cell>
          <cell r="D1312" t="str">
            <v>880008</v>
          </cell>
          <cell r="E1312" t="str">
            <v>دستمزد و مزايا</v>
          </cell>
          <cell r="F1312" t="str">
            <v>بيمه تكميلي (عمر و حوادث)</v>
          </cell>
          <cell r="G1312" t="str">
            <v>800103</v>
          </cell>
          <cell r="H1312" t="str">
            <v>مرکز ساخت و توليد</v>
          </cell>
          <cell r="P1312" t="str">
            <v>224</v>
          </cell>
        </row>
        <row r="1313">
          <cell r="A1313">
            <v>2201</v>
          </cell>
          <cell r="B1313" t="str">
            <v>880008800100</v>
          </cell>
          <cell r="C1313" t="str">
            <v>880</v>
          </cell>
          <cell r="D1313" t="str">
            <v>880008</v>
          </cell>
          <cell r="E1313" t="str">
            <v>دستمزد و مزايا</v>
          </cell>
          <cell r="F1313" t="str">
            <v>بيمه تكميلي (عمر و حوادث)</v>
          </cell>
          <cell r="G1313" t="str">
            <v>800100</v>
          </cell>
          <cell r="H1313" t="str">
            <v>مونتاژ</v>
          </cell>
          <cell r="P1313" t="str">
            <v>220</v>
          </cell>
        </row>
        <row r="1314">
          <cell r="A1314">
            <v>2301</v>
          </cell>
          <cell r="B1314" t="str">
            <v>880008800303</v>
          </cell>
          <cell r="C1314" t="str">
            <v>880</v>
          </cell>
          <cell r="D1314" t="str">
            <v>880008</v>
          </cell>
          <cell r="E1314" t="str">
            <v>دستمزد و مزايا</v>
          </cell>
          <cell r="F1314" t="str">
            <v>بيمه تكميلي (عمر و حوادث)</v>
          </cell>
          <cell r="G1314" t="str">
            <v>800303</v>
          </cell>
          <cell r="H1314" t="str">
            <v>برنامه ريزي</v>
          </cell>
          <cell r="P1314" t="str">
            <v>230</v>
          </cell>
        </row>
        <row r="1315">
          <cell r="A1315">
            <v>2241</v>
          </cell>
          <cell r="B1315" t="str">
            <v>880008800104</v>
          </cell>
          <cell r="C1315" t="str">
            <v>880</v>
          </cell>
          <cell r="D1315" t="str">
            <v>880008</v>
          </cell>
          <cell r="E1315" t="str">
            <v>دستمزد و مزايا</v>
          </cell>
          <cell r="F1315" t="str">
            <v>بيمه تكميلي (عمر و حوادث)</v>
          </cell>
          <cell r="G1315" t="str">
            <v>800104</v>
          </cell>
          <cell r="H1315" t="str">
            <v>کنترل کيفي</v>
          </cell>
          <cell r="P1315" t="str">
            <v>224</v>
          </cell>
        </row>
        <row r="1316">
          <cell r="A1316">
            <v>2401</v>
          </cell>
          <cell r="B1316" t="str">
            <v>880008800403</v>
          </cell>
          <cell r="C1316" t="str">
            <v>880</v>
          </cell>
          <cell r="D1316" t="str">
            <v>880008</v>
          </cell>
          <cell r="E1316" t="str">
            <v>دستمزد و مزايا</v>
          </cell>
          <cell r="F1316" t="str">
            <v>بيمه تكميلي (عمر و حوادث)</v>
          </cell>
          <cell r="G1316" t="str">
            <v>800403</v>
          </cell>
          <cell r="H1316" t="str">
            <v>امو ر اداري</v>
          </cell>
          <cell r="P1316" t="str">
            <v>240</v>
          </cell>
        </row>
        <row r="1317">
          <cell r="A1317">
            <v>2301</v>
          </cell>
          <cell r="B1317" t="str">
            <v>880008800302</v>
          </cell>
          <cell r="C1317" t="str">
            <v>880</v>
          </cell>
          <cell r="D1317" t="str">
            <v>880008</v>
          </cell>
          <cell r="E1317" t="str">
            <v>دستمزد و مزايا</v>
          </cell>
          <cell r="F1317" t="str">
            <v>بيمه تكميلي (عمر و حوادث)</v>
          </cell>
          <cell r="G1317" t="str">
            <v>800302</v>
          </cell>
          <cell r="H1317" t="str">
            <v>خدمات فني</v>
          </cell>
          <cell r="P1317" t="str">
            <v>230</v>
          </cell>
        </row>
        <row r="1318">
          <cell r="A1318">
            <v>2266</v>
          </cell>
          <cell r="B1318" t="str">
            <v>880008800202</v>
          </cell>
          <cell r="C1318" t="str">
            <v>880</v>
          </cell>
          <cell r="D1318" t="str">
            <v>880008</v>
          </cell>
          <cell r="E1318" t="str">
            <v>دستمزد و مزايا</v>
          </cell>
          <cell r="F1318" t="str">
            <v>بيمه تكميلي (عمر و حوادث)</v>
          </cell>
          <cell r="G1318" t="str">
            <v>800202</v>
          </cell>
          <cell r="H1318" t="str">
            <v>عمومي ساخت و توليد</v>
          </cell>
          <cell r="P1318" t="str">
            <v>226</v>
          </cell>
        </row>
        <row r="1319">
          <cell r="A1319">
            <v>2241</v>
          </cell>
          <cell r="B1319" t="str">
            <v>880008800107</v>
          </cell>
          <cell r="C1319" t="str">
            <v>880</v>
          </cell>
          <cell r="D1319" t="str">
            <v>880008</v>
          </cell>
          <cell r="E1319" t="str">
            <v>دستمزد و مزايا</v>
          </cell>
          <cell r="F1319" t="str">
            <v>بيمه تكميلي (عمر و حوادث)</v>
          </cell>
          <cell r="G1319" t="str">
            <v>800107</v>
          </cell>
          <cell r="H1319" t="str">
            <v>خط گيج</v>
          </cell>
          <cell r="P1319" t="str">
            <v>224</v>
          </cell>
        </row>
        <row r="1320">
          <cell r="A1320">
            <v>2401</v>
          </cell>
          <cell r="B1320" t="str">
            <v>880008800400</v>
          </cell>
          <cell r="C1320" t="str">
            <v>880</v>
          </cell>
          <cell r="D1320" t="str">
            <v>880008</v>
          </cell>
          <cell r="E1320" t="str">
            <v>دستمزد و مزايا</v>
          </cell>
          <cell r="F1320" t="str">
            <v>بيمه تكميلي (عمر و حوادث)</v>
          </cell>
          <cell r="G1320" t="str">
            <v>800400</v>
          </cell>
          <cell r="H1320" t="str">
            <v>امور مالي</v>
          </cell>
          <cell r="P1320" t="str">
            <v>240</v>
          </cell>
        </row>
        <row r="1321">
          <cell r="A1321">
            <v>2301</v>
          </cell>
          <cell r="B1321" t="str">
            <v>880008800304</v>
          </cell>
          <cell r="C1321" t="str">
            <v>880</v>
          </cell>
          <cell r="D1321" t="str">
            <v>880008</v>
          </cell>
          <cell r="E1321" t="str">
            <v>دستمزد و مزايا</v>
          </cell>
          <cell r="F1321" t="str">
            <v>بيمه تكميلي (عمر و حوادث)</v>
          </cell>
          <cell r="G1321" t="str">
            <v>800304</v>
          </cell>
          <cell r="H1321" t="str">
            <v>تدارکات و تامين قطعات</v>
          </cell>
          <cell r="P1321" t="str">
            <v>230</v>
          </cell>
        </row>
        <row r="1322">
          <cell r="A1322">
            <v>2301</v>
          </cell>
          <cell r="B1322" t="str">
            <v>880008800301</v>
          </cell>
          <cell r="C1322" t="str">
            <v>880</v>
          </cell>
          <cell r="D1322" t="str">
            <v>880008</v>
          </cell>
          <cell r="E1322" t="str">
            <v>دستمزد و مزايا</v>
          </cell>
          <cell r="F1322" t="str">
            <v>بيمه تكميلي (عمر و حوادث)</v>
          </cell>
          <cell r="G1322" t="str">
            <v>800301</v>
          </cell>
          <cell r="H1322" t="str">
            <v>حراست</v>
          </cell>
          <cell r="P1322" t="str">
            <v>230</v>
          </cell>
        </row>
        <row r="1323">
          <cell r="A1323">
            <v>2501</v>
          </cell>
          <cell r="B1323" t="str">
            <v>880008800500</v>
          </cell>
          <cell r="C1323" t="str">
            <v>880</v>
          </cell>
          <cell r="D1323" t="str">
            <v>880008</v>
          </cell>
          <cell r="E1323" t="str">
            <v>دستمزد و مزايا</v>
          </cell>
          <cell r="F1323" t="str">
            <v>بيمه تكميلي (عمر و حوادث)</v>
          </cell>
          <cell r="G1323" t="str">
            <v>800500</v>
          </cell>
          <cell r="H1323" t="str">
            <v>فروش</v>
          </cell>
          <cell r="P1323" t="str">
            <v>250</v>
          </cell>
        </row>
        <row r="1324">
          <cell r="A1324">
            <v>2241</v>
          </cell>
          <cell r="B1324" t="str">
            <v>880008800101</v>
          </cell>
          <cell r="C1324" t="str">
            <v>880</v>
          </cell>
          <cell r="D1324" t="str">
            <v>880008</v>
          </cell>
          <cell r="E1324" t="str">
            <v>دستمزد و مزايا</v>
          </cell>
          <cell r="F1324" t="str">
            <v>بيمه تكميلي (عمر و حوادث)</v>
          </cell>
          <cell r="G1324" t="str">
            <v>800101</v>
          </cell>
          <cell r="H1324" t="str">
            <v>تحقيقات مهندسي</v>
          </cell>
          <cell r="P1324" t="str">
            <v>224</v>
          </cell>
        </row>
        <row r="1325">
          <cell r="A1325">
            <v>2266</v>
          </cell>
          <cell r="B1325" t="str">
            <v>880008800203</v>
          </cell>
          <cell r="C1325" t="str">
            <v>880</v>
          </cell>
          <cell r="D1325" t="str">
            <v>880008</v>
          </cell>
          <cell r="E1325" t="str">
            <v>دستمزد و مزايا</v>
          </cell>
          <cell r="F1325" t="str">
            <v>بيمه تكميلي (عمر و حوادث)</v>
          </cell>
          <cell r="G1325" t="str">
            <v>800203</v>
          </cell>
          <cell r="H1325" t="str">
            <v>عمومي کنترل کيفي</v>
          </cell>
          <cell r="P1325" t="str">
            <v>226</v>
          </cell>
        </row>
        <row r="1326">
          <cell r="A1326">
            <v>2241</v>
          </cell>
          <cell r="B1326" t="str">
            <v>880008800105</v>
          </cell>
          <cell r="C1326" t="str">
            <v>880</v>
          </cell>
          <cell r="D1326" t="str">
            <v>880008</v>
          </cell>
          <cell r="E1326" t="str">
            <v>دستمزد و مزايا</v>
          </cell>
          <cell r="F1326" t="str">
            <v>بيمه تكميلي (عمر و حوادث)</v>
          </cell>
          <cell r="G1326" t="str">
            <v>800105</v>
          </cell>
          <cell r="H1326" t="str">
            <v>مترولوژي</v>
          </cell>
          <cell r="P1326" t="str">
            <v>224</v>
          </cell>
        </row>
        <row r="1327">
          <cell r="A1327">
            <v>2401</v>
          </cell>
          <cell r="B1327" t="str">
            <v>880008800402</v>
          </cell>
          <cell r="C1327" t="str">
            <v>880</v>
          </cell>
          <cell r="D1327" t="str">
            <v>880008</v>
          </cell>
          <cell r="E1327" t="str">
            <v>دستمزد و مزايا</v>
          </cell>
          <cell r="F1327" t="str">
            <v>بيمه تكميلي (عمر و حوادث)</v>
          </cell>
          <cell r="G1327" t="str">
            <v>800402</v>
          </cell>
          <cell r="H1327" t="str">
            <v>دفتر تهران</v>
          </cell>
          <cell r="P1327" t="str">
            <v>240</v>
          </cell>
        </row>
        <row r="1328">
          <cell r="A1328">
            <v>2266</v>
          </cell>
          <cell r="B1328" t="str">
            <v>880008800206</v>
          </cell>
          <cell r="C1328" t="str">
            <v>880</v>
          </cell>
          <cell r="D1328" t="str">
            <v>880008</v>
          </cell>
          <cell r="E1328" t="str">
            <v>دستمزد و مزايا</v>
          </cell>
          <cell r="F1328" t="str">
            <v>بيمه تكميلي (عمر و حوادث)</v>
          </cell>
          <cell r="G1328" t="str">
            <v>800206</v>
          </cell>
          <cell r="H1328" t="str">
            <v>عمومي خط گيج</v>
          </cell>
          <cell r="P1328" t="str">
            <v>226</v>
          </cell>
        </row>
        <row r="1329">
          <cell r="A1329">
            <v>2226</v>
          </cell>
          <cell r="B1329" t="str">
            <v>880008800200</v>
          </cell>
          <cell r="C1329" t="str">
            <v>880</v>
          </cell>
          <cell r="D1329" t="str">
            <v>880008</v>
          </cell>
          <cell r="E1329" t="str">
            <v>دستمزد و مزايا</v>
          </cell>
          <cell r="F1329" t="str">
            <v>بيمه تكميلي (عمر و حوادث)</v>
          </cell>
          <cell r="G1329" t="str">
            <v>800200</v>
          </cell>
          <cell r="H1329" t="str">
            <v>عمومي مونتاژ</v>
          </cell>
          <cell r="P1329" t="str">
            <v>222</v>
          </cell>
        </row>
        <row r="1330">
          <cell r="A1330">
            <v>2401</v>
          </cell>
          <cell r="B1330" t="str">
            <v>880008800401</v>
          </cell>
          <cell r="C1330" t="str">
            <v>880</v>
          </cell>
          <cell r="D1330" t="str">
            <v>880008</v>
          </cell>
          <cell r="E1330" t="str">
            <v>دستمزد و مزايا</v>
          </cell>
          <cell r="F1330" t="str">
            <v>بيمه تكميلي (عمر و حوادث)</v>
          </cell>
          <cell r="G1330" t="str">
            <v>800401</v>
          </cell>
          <cell r="H1330" t="str">
            <v>مديريت</v>
          </cell>
          <cell r="P1330" t="str">
            <v>240</v>
          </cell>
        </row>
        <row r="1331">
          <cell r="A1331">
            <v>2301</v>
          </cell>
          <cell r="B1331" t="str">
            <v>880008800305</v>
          </cell>
          <cell r="C1331" t="str">
            <v>880</v>
          </cell>
          <cell r="D1331" t="str">
            <v>880008</v>
          </cell>
          <cell r="E1331" t="str">
            <v>دستمزد و مزايا</v>
          </cell>
          <cell r="F1331" t="str">
            <v>بيمه تكميلي (عمر و حوادث)</v>
          </cell>
          <cell r="G1331" t="str">
            <v>800305</v>
          </cell>
          <cell r="H1331" t="str">
            <v>طرح و توسعه سيستمها</v>
          </cell>
          <cell r="P1331" t="str">
            <v>230</v>
          </cell>
        </row>
        <row r="1332">
          <cell r="A1332">
            <v>2241</v>
          </cell>
          <cell r="B1332" t="str">
            <v>880008800102</v>
          </cell>
          <cell r="C1332" t="str">
            <v>880</v>
          </cell>
          <cell r="D1332" t="str">
            <v>880008</v>
          </cell>
          <cell r="E1332" t="str">
            <v>دستمزد و مزايا</v>
          </cell>
          <cell r="F1332" t="str">
            <v>بيمه تكميلي (عمر و حوادث)</v>
          </cell>
          <cell r="G1332" t="str">
            <v>800102</v>
          </cell>
          <cell r="H1332" t="str">
            <v>عمليات حرارتي و آبکاري</v>
          </cell>
          <cell r="P1332" t="str">
            <v>224</v>
          </cell>
        </row>
        <row r="1333">
          <cell r="A1333">
            <v>2266</v>
          </cell>
          <cell r="B1333" t="str">
            <v>880008800201</v>
          </cell>
          <cell r="C1333" t="str">
            <v>880</v>
          </cell>
          <cell r="D1333" t="str">
            <v>880008</v>
          </cell>
          <cell r="E1333" t="str">
            <v>دستمزد و مزايا</v>
          </cell>
          <cell r="F1333" t="str">
            <v>بيمه تكميلي (عمر و حوادث)</v>
          </cell>
          <cell r="G1333" t="str">
            <v>800201</v>
          </cell>
          <cell r="H1333" t="str">
            <v>عمومي تحقيقات و مهندسي</v>
          </cell>
          <cell r="P1333" t="str">
            <v>226</v>
          </cell>
        </row>
        <row r="1334">
          <cell r="A1334">
            <v>2241</v>
          </cell>
          <cell r="B1334" t="str">
            <v>880008800106</v>
          </cell>
          <cell r="C1334" t="str">
            <v>880</v>
          </cell>
          <cell r="D1334" t="str">
            <v>880008</v>
          </cell>
          <cell r="E1334" t="str">
            <v>دستمزد و مزايا</v>
          </cell>
          <cell r="F1334" t="str">
            <v>بيمه تكميلي (عمر و حوادث)</v>
          </cell>
          <cell r="G1334" t="str">
            <v>800106</v>
          </cell>
          <cell r="H1334" t="str">
            <v>تست مواد وشيمي</v>
          </cell>
          <cell r="P1334" t="str">
            <v>224</v>
          </cell>
        </row>
        <row r="1335">
          <cell r="A1335">
            <v>2300</v>
          </cell>
          <cell r="B1335" t="str">
            <v>880009800301</v>
          </cell>
          <cell r="C1335" t="str">
            <v>880</v>
          </cell>
          <cell r="D1335" t="str">
            <v>880009</v>
          </cell>
          <cell r="E1335" t="str">
            <v>دستمزد و مزايا</v>
          </cell>
          <cell r="F1335" t="str">
            <v>شب كاري</v>
          </cell>
          <cell r="G1335" t="str">
            <v>800301</v>
          </cell>
          <cell r="H1335" t="str">
            <v>حراست</v>
          </cell>
          <cell r="P1335" t="str">
            <v>230</v>
          </cell>
        </row>
        <row r="1336">
          <cell r="A1336">
            <v>2300</v>
          </cell>
          <cell r="B1336" t="str">
            <v>880009800302</v>
          </cell>
          <cell r="C1336" t="str">
            <v>880</v>
          </cell>
          <cell r="D1336" t="str">
            <v>880009</v>
          </cell>
          <cell r="E1336" t="str">
            <v>دستمزد و مزايا</v>
          </cell>
          <cell r="F1336" t="str">
            <v>شب كاري</v>
          </cell>
          <cell r="G1336" t="str">
            <v>800302</v>
          </cell>
          <cell r="H1336" t="str">
            <v>خدمات فني</v>
          </cell>
          <cell r="P1336" t="str">
            <v>230</v>
          </cell>
        </row>
        <row r="1337">
          <cell r="A1337">
            <v>2400</v>
          </cell>
          <cell r="B1337" t="str">
            <v>880009800403</v>
          </cell>
          <cell r="C1337" t="str">
            <v>880</v>
          </cell>
          <cell r="D1337" t="str">
            <v>880009</v>
          </cell>
          <cell r="E1337" t="str">
            <v>دستمزد و مزايا</v>
          </cell>
          <cell r="F1337" t="str">
            <v>شب كاري</v>
          </cell>
          <cell r="G1337" t="str">
            <v>800403</v>
          </cell>
          <cell r="H1337" t="str">
            <v>امو ر اداري</v>
          </cell>
          <cell r="P1337" t="str">
            <v>240</v>
          </cell>
        </row>
        <row r="1338">
          <cell r="A1338">
            <v>2240</v>
          </cell>
          <cell r="B1338" t="str">
            <v>880009800103</v>
          </cell>
          <cell r="C1338" t="str">
            <v>880</v>
          </cell>
          <cell r="D1338" t="str">
            <v>880009</v>
          </cell>
          <cell r="E1338" t="str">
            <v>دستمزد و مزايا</v>
          </cell>
          <cell r="F1338" t="str">
            <v>شب كاري</v>
          </cell>
          <cell r="G1338" t="str">
            <v>800103</v>
          </cell>
          <cell r="H1338" t="str">
            <v>مرکز ساخت و توليد</v>
          </cell>
          <cell r="P1338" t="str">
            <v>224</v>
          </cell>
        </row>
        <row r="1339">
          <cell r="A1339">
            <v>2240</v>
          </cell>
          <cell r="B1339" t="str">
            <v>880009800107</v>
          </cell>
          <cell r="C1339" t="str">
            <v>880</v>
          </cell>
          <cell r="D1339" t="str">
            <v>880009</v>
          </cell>
          <cell r="E1339" t="str">
            <v>دستمزد و مزايا</v>
          </cell>
          <cell r="F1339" t="str">
            <v>شب كاري</v>
          </cell>
          <cell r="G1339" t="str">
            <v>800107</v>
          </cell>
          <cell r="H1339" t="str">
            <v>خط گيج</v>
          </cell>
          <cell r="P1339" t="str">
            <v>224</v>
          </cell>
        </row>
        <row r="1340">
          <cell r="A1340">
            <v>2200</v>
          </cell>
          <cell r="B1340" t="str">
            <v>880009800100</v>
          </cell>
          <cell r="C1340" t="str">
            <v>880</v>
          </cell>
          <cell r="D1340" t="str">
            <v>880009</v>
          </cell>
          <cell r="E1340" t="str">
            <v>دستمزد و مزايا</v>
          </cell>
          <cell r="F1340" t="str">
            <v>شب كاري</v>
          </cell>
          <cell r="G1340" t="str">
            <v>800100</v>
          </cell>
          <cell r="H1340" t="str">
            <v>مونتاژ</v>
          </cell>
          <cell r="P1340" t="str">
            <v>220</v>
          </cell>
        </row>
        <row r="1341">
          <cell r="A1341">
            <v>2240</v>
          </cell>
          <cell r="B1341" t="str">
            <v>880009800105</v>
          </cell>
          <cell r="C1341" t="str">
            <v>880</v>
          </cell>
          <cell r="D1341" t="str">
            <v>880009</v>
          </cell>
          <cell r="E1341" t="str">
            <v>دستمزد و مزايا</v>
          </cell>
          <cell r="F1341" t="str">
            <v>شب كاري</v>
          </cell>
          <cell r="G1341" t="str">
            <v>800105</v>
          </cell>
          <cell r="H1341" t="str">
            <v>مترولوژي</v>
          </cell>
          <cell r="P1341" t="str">
            <v>224</v>
          </cell>
        </row>
        <row r="1342">
          <cell r="A1342">
            <v>2300</v>
          </cell>
          <cell r="B1342" t="str">
            <v>880009800304</v>
          </cell>
          <cell r="C1342" t="str">
            <v>880</v>
          </cell>
          <cell r="D1342" t="str">
            <v>880009</v>
          </cell>
          <cell r="E1342" t="str">
            <v>دستمزد و مزايا</v>
          </cell>
          <cell r="F1342" t="str">
            <v>شب كاري</v>
          </cell>
          <cell r="G1342" t="str">
            <v>800304</v>
          </cell>
          <cell r="H1342" t="str">
            <v>تدارکات و تامين قطعات</v>
          </cell>
          <cell r="P1342" t="str">
            <v>230</v>
          </cell>
        </row>
        <row r="1343">
          <cell r="A1343">
            <v>2261</v>
          </cell>
          <cell r="B1343" t="str">
            <v>880009800206</v>
          </cell>
          <cell r="C1343" t="str">
            <v>880</v>
          </cell>
          <cell r="D1343" t="str">
            <v>880009</v>
          </cell>
          <cell r="E1343" t="str">
            <v>دستمزد و مزايا</v>
          </cell>
          <cell r="F1343" t="str">
            <v>شب كاري</v>
          </cell>
          <cell r="G1343" t="str">
            <v>800206</v>
          </cell>
          <cell r="H1343" t="str">
            <v>عمومي خط گيج</v>
          </cell>
          <cell r="P1343" t="str">
            <v>226</v>
          </cell>
        </row>
        <row r="1344">
          <cell r="A1344">
            <v>2261</v>
          </cell>
          <cell r="B1344" t="str">
            <v>880009800202</v>
          </cell>
          <cell r="C1344" t="str">
            <v>880</v>
          </cell>
          <cell r="D1344" t="str">
            <v>880009</v>
          </cell>
          <cell r="E1344" t="str">
            <v>دستمزد و مزايا</v>
          </cell>
          <cell r="F1344" t="str">
            <v>شب كاري</v>
          </cell>
          <cell r="G1344" t="str">
            <v>800202</v>
          </cell>
          <cell r="H1344" t="str">
            <v>عمومي ساخت و توليد</v>
          </cell>
          <cell r="P1344" t="str">
            <v>226</v>
          </cell>
        </row>
        <row r="1345">
          <cell r="A1345">
            <v>2300</v>
          </cell>
          <cell r="B1345" t="str">
            <v>880009800303</v>
          </cell>
          <cell r="C1345" t="str">
            <v>880</v>
          </cell>
          <cell r="D1345" t="str">
            <v>880009</v>
          </cell>
          <cell r="E1345" t="str">
            <v>دستمزد و مزايا</v>
          </cell>
          <cell r="F1345" t="str">
            <v>شب كاري</v>
          </cell>
          <cell r="G1345" t="str">
            <v>800303</v>
          </cell>
          <cell r="H1345" t="str">
            <v>برنامه ريزي</v>
          </cell>
          <cell r="P1345" t="str">
            <v>230</v>
          </cell>
        </row>
        <row r="1346">
          <cell r="A1346">
            <v>2400</v>
          </cell>
          <cell r="B1346" t="str">
            <v>880009800402</v>
          </cell>
          <cell r="C1346" t="str">
            <v>880</v>
          </cell>
          <cell r="D1346" t="str">
            <v>880009</v>
          </cell>
          <cell r="E1346" t="str">
            <v>دستمزد و مزايا</v>
          </cell>
          <cell r="F1346" t="str">
            <v>شب كاري</v>
          </cell>
          <cell r="G1346" t="str">
            <v>800402</v>
          </cell>
          <cell r="H1346" t="str">
            <v>دفتر تهران</v>
          </cell>
          <cell r="P1346" t="str">
            <v>240</v>
          </cell>
        </row>
        <row r="1347">
          <cell r="A1347">
            <v>2400</v>
          </cell>
          <cell r="B1347" t="str">
            <v>880009800401</v>
          </cell>
          <cell r="C1347" t="str">
            <v>880</v>
          </cell>
          <cell r="D1347" t="str">
            <v>880009</v>
          </cell>
          <cell r="E1347" t="str">
            <v>دستمزد و مزايا</v>
          </cell>
          <cell r="F1347" t="str">
            <v>شب كاري</v>
          </cell>
          <cell r="G1347" t="str">
            <v>800401</v>
          </cell>
          <cell r="H1347" t="str">
            <v>مديريت</v>
          </cell>
          <cell r="P1347" t="str">
            <v>240</v>
          </cell>
        </row>
        <row r="1348">
          <cell r="A1348">
            <v>2240</v>
          </cell>
          <cell r="B1348" t="str">
            <v>880009800104</v>
          </cell>
          <cell r="C1348" t="str">
            <v>880</v>
          </cell>
          <cell r="D1348" t="str">
            <v>880009</v>
          </cell>
          <cell r="E1348" t="str">
            <v>دستمزد و مزايا</v>
          </cell>
          <cell r="F1348" t="str">
            <v>شب كاري</v>
          </cell>
          <cell r="G1348" t="str">
            <v>800104</v>
          </cell>
          <cell r="H1348" t="str">
            <v>کنترل کيفي</v>
          </cell>
          <cell r="P1348" t="str">
            <v>224</v>
          </cell>
        </row>
        <row r="1349">
          <cell r="A1349">
            <v>2400</v>
          </cell>
          <cell r="B1349" t="str">
            <v>880009800400</v>
          </cell>
          <cell r="C1349" t="str">
            <v>880</v>
          </cell>
          <cell r="D1349" t="str">
            <v>880009</v>
          </cell>
          <cell r="E1349" t="str">
            <v>دستمزد و مزايا</v>
          </cell>
          <cell r="F1349" t="str">
            <v>شب كاري</v>
          </cell>
          <cell r="G1349" t="str">
            <v>800400</v>
          </cell>
          <cell r="H1349" t="str">
            <v>امور مالي</v>
          </cell>
          <cell r="P1349" t="str">
            <v>240</v>
          </cell>
        </row>
        <row r="1350">
          <cell r="A1350">
            <v>2500</v>
          </cell>
          <cell r="B1350" t="str">
            <v>880009800500</v>
          </cell>
          <cell r="C1350" t="str">
            <v>880</v>
          </cell>
          <cell r="D1350" t="str">
            <v>880009</v>
          </cell>
          <cell r="E1350" t="str">
            <v>دستمزد و مزايا</v>
          </cell>
          <cell r="F1350" t="str">
            <v>شب كاري</v>
          </cell>
          <cell r="G1350" t="str">
            <v>800500</v>
          </cell>
          <cell r="H1350" t="str">
            <v>فروش</v>
          </cell>
          <cell r="P1350" t="str">
            <v>250</v>
          </cell>
        </row>
        <row r="1351">
          <cell r="A1351">
            <v>2261</v>
          </cell>
          <cell r="B1351" t="str">
            <v>880009800203</v>
          </cell>
          <cell r="C1351" t="str">
            <v>880</v>
          </cell>
          <cell r="D1351" t="str">
            <v>880009</v>
          </cell>
          <cell r="E1351" t="str">
            <v>دستمزد و مزايا</v>
          </cell>
          <cell r="F1351" t="str">
            <v>شب كاري</v>
          </cell>
          <cell r="G1351" t="str">
            <v>800203</v>
          </cell>
          <cell r="H1351" t="str">
            <v>عمومي کنترل کيفي</v>
          </cell>
          <cell r="P1351" t="str">
            <v>226</v>
          </cell>
        </row>
        <row r="1352">
          <cell r="A1352">
            <v>2240</v>
          </cell>
          <cell r="B1352" t="str">
            <v>880009800101</v>
          </cell>
          <cell r="C1352" t="str">
            <v>880</v>
          </cell>
          <cell r="D1352" t="str">
            <v>880009</v>
          </cell>
          <cell r="E1352" t="str">
            <v>دستمزد و مزايا</v>
          </cell>
          <cell r="F1352" t="str">
            <v>شب كاري</v>
          </cell>
          <cell r="G1352" t="str">
            <v>800101</v>
          </cell>
          <cell r="H1352" t="str">
            <v>تحقيقات مهندسي</v>
          </cell>
          <cell r="P1352" t="str">
            <v>224</v>
          </cell>
        </row>
        <row r="1353">
          <cell r="A1353">
            <v>2240</v>
          </cell>
          <cell r="B1353" t="str">
            <v>880009800102</v>
          </cell>
          <cell r="C1353" t="str">
            <v>880</v>
          </cell>
          <cell r="D1353" t="str">
            <v>880009</v>
          </cell>
          <cell r="E1353" t="str">
            <v>دستمزد و مزايا</v>
          </cell>
          <cell r="F1353" t="str">
            <v>شب كاري</v>
          </cell>
          <cell r="G1353" t="str">
            <v>800102</v>
          </cell>
          <cell r="H1353" t="str">
            <v>عمليات حرارتي و آبکاري</v>
          </cell>
          <cell r="P1353" t="str">
            <v>224</v>
          </cell>
        </row>
        <row r="1354">
          <cell r="A1354">
            <v>2240</v>
          </cell>
          <cell r="B1354" t="str">
            <v>880009800106</v>
          </cell>
          <cell r="C1354" t="str">
            <v>880</v>
          </cell>
          <cell r="D1354" t="str">
            <v>880009</v>
          </cell>
          <cell r="E1354" t="str">
            <v>دستمزد و مزايا</v>
          </cell>
          <cell r="F1354" t="str">
            <v>شب كاري</v>
          </cell>
          <cell r="G1354" t="str">
            <v>800106</v>
          </cell>
          <cell r="H1354" t="str">
            <v>تست مواد وشيمي</v>
          </cell>
          <cell r="P1354" t="str">
            <v>224</v>
          </cell>
        </row>
        <row r="1355">
          <cell r="A1355">
            <v>2400</v>
          </cell>
          <cell r="B1355" t="str">
            <v>880010800401</v>
          </cell>
          <cell r="C1355" t="str">
            <v>880</v>
          </cell>
          <cell r="D1355" t="str">
            <v>880010</v>
          </cell>
          <cell r="E1355" t="str">
            <v>دستمزد و مزايا</v>
          </cell>
          <cell r="F1355" t="str">
            <v>حق مسكن</v>
          </cell>
          <cell r="G1355" t="str">
            <v>800401</v>
          </cell>
          <cell r="H1355" t="str">
            <v>مديريت</v>
          </cell>
          <cell r="P1355" t="str">
            <v>240</v>
          </cell>
        </row>
        <row r="1356">
          <cell r="A1356">
            <v>2240</v>
          </cell>
          <cell r="B1356" t="str">
            <v>880010800103</v>
          </cell>
          <cell r="C1356" t="str">
            <v>880</v>
          </cell>
          <cell r="D1356" t="str">
            <v>880010</v>
          </cell>
          <cell r="E1356" t="str">
            <v>دستمزد و مزايا</v>
          </cell>
          <cell r="F1356" t="str">
            <v>حق مسكن</v>
          </cell>
          <cell r="G1356" t="str">
            <v>800103</v>
          </cell>
          <cell r="H1356" t="str">
            <v>مرکز ساخت و توليد</v>
          </cell>
          <cell r="P1356" t="str">
            <v>224</v>
          </cell>
        </row>
        <row r="1357">
          <cell r="A1357">
            <v>2200</v>
          </cell>
          <cell r="B1357" t="str">
            <v>880010800100</v>
          </cell>
          <cell r="C1357" t="str">
            <v>880</v>
          </cell>
          <cell r="D1357" t="str">
            <v>880010</v>
          </cell>
          <cell r="E1357" t="str">
            <v>دستمزد و مزايا</v>
          </cell>
          <cell r="F1357" t="str">
            <v>حق مسكن</v>
          </cell>
          <cell r="G1357" t="str">
            <v>800100</v>
          </cell>
          <cell r="H1357" t="str">
            <v>مونتاژ</v>
          </cell>
          <cell r="P1357" t="str">
            <v>220</v>
          </cell>
        </row>
        <row r="1358">
          <cell r="A1358">
            <v>2300</v>
          </cell>
          <cell r="B1358" t="str">
            <v>880010800303</v>
          </cell>
          <cell r="C1358" t="str">
            <v>880</v>
          </cell>
          <cell r="D1358" t="str">
            <v>880010</v>
          </cell>
          <cell r="E1358" t="str">
            <v>دستمزد و مزايا</v>
          </cell>
          <cell r="F1358" t="str">
            <v>حق مسكن</v>
          </cell>
          <cell r="G1358" t="str">
            <v>800303</v>
          </cell>
          <cell r="H1358" t="str">
            <v>برنامه ريزي</v>
          </cell>
          <cell r="P1358" t="str">
            <v>230</v>
          </cell>
        </row>
        <row r="1359">
          <cell r="A1359">
            <v>2240</v>
          </cell>
          <cell r="B1359" t="str">
            <v>880010800104</v>
          </cell>
          <cell r="C1359" t="str">
            <v>880</v>
          </cell>
          <cell r="D1359" t="str">
            <v>880010</v>
          </cell>
          <cell r="E1359" t="str">
            <v>دستمزد و مزايا</v>
          </cell>
          <cell r="F1359" t="str">
            <v>حق مسكن</v>
          </cell>
          <cell r="G1359" t="str">
            <v>800104</v>
          </cell>
          <cell r="H1359" t="str">
            <v>کنترل کيفي</v>
          </cell>
          <cell r="P1359" t="str">
            <v>224</v>
          </cell>
        </row>
        <row r="1360">
          <cell r="A1360">
            <v>2400</v>
          </cell>
          <cell r="B1360" t="str">
            <v>880010800403</v>
          </cell>
          <cell r="C1360" t="str">
            <v>880</v>
          </cell>
          <cell r="D1360" t="str">
            <v>880010</v>
          </cell>
          <cell r="E1360" t="str">
            <v>دستمزد و مزايا</v>
          </cell>
          <cell r="F1360" t="str">
            <v>حق مسكن</v>
          </cell>
          <cell r="G1360" t="str">
            <v>800403</v>
          </cell>
          <cell r="H1360" t="str">
            <v>امو ر اداري</v>
          </cell>
          <cell r="P1360" t="str">
            <v>240</v>
          </cell>
        </row>
        <row r="1361">
          <cell r="A1361">
            <v>2400</v>
          </cell>
          <cell r="B1361" t="str">
            <v>880010800400</v>
          </cell>
          <cell r="C1361" t="str">
            <v>880</v>
          </cell>
          <cell r="D1361" t="str">
            <v>880010</v>
          </cell>
          <cell r="E1361" t="str">
            <v>دستمزد و مزايا</v>
          </cell>
          <cell r="F1361" t="str">
            <v>حق مسكن</v>
          </cell>
          <cell r="G1361" t="str">
            <v>800400</v>
          </cell>
          <cell r="H1361" t="str">
            <v>امور مالي</v>
          </cell>
          <cell r="P1361" t="str">
            <v>240</v>
          </cell>
        </row>
        <row r="1362">
          <cell r="A1362">
            <v>2300</v>
          </cell>
          <cell r="B1362" t="str">
            <v>880010800302</v>
          </cell>
          <cell r="C1362" t="str">
            <v>880</v>
          </cell>
          <cell r="D1362" t="str">
            <v>880010</v>
          </cell>
          <cell r="E1362" t="str">
            <v>دستمزد و مزايا</v>
          </cell>
          <cell r="F1362" t="str">
            <v>حق مسكن</v>
          </cell>
          <cell r="G1362" t="str">
            <v>800302</v>
          </cell>
          <cell r="H1362" t="str">
            <v>خدمات فني</v>
          </cell>
          <cell r="P1362" t="str">
            <v>230</v>
          </cell>
        </row>
        <row r="1363">
          <cell r="A1363">
            <v>2261</v>
          </cell>
          <cell r="B1363" t="str">
            <v>880010800202</v>
          </cell>
          <cell r="C1363" t="str">
            <v>880</v>
          </cell>
          <cell r="D1363" t="str">
            <v>880010</v>
          </cell>
          <cell r="E1363" t="str">
            <v>دستمزد و مزايا</v>
          </cell>
          <cell r="F1363" t="str">
            <v>حق مسكن</v>
          </cell>
          <cell r="G1363" t="str">
            <v>800202</v>
          </cell>
          <cell r="H1363" t="str">
            <v>عمومي ساخت و توليد</v>
          </cell>
          <cell r="P1363" t="str">
            <v>226</v>
          </cell>
        </row>
        <row r="1364">
          <cell r="A1364">
            <v>2240</v>
          </cell>
          <cell r="B1364" t="str">
            <v>880010800107</v>
          </cell>
          <cell r="C1364" t="str">
            <v>880</v>
          </cell>
          <cell r="D1364" t="str">
            <v>880010</v>
          </cell>
          <cell r="E1364" t="str">
            <v>دستمزد و مزايا</v>
          </cell>
          <cell r="F1364" t="str">
            <v>حق مسكن</v>
          </cell>
          <cell r="G1364" t="str">
            <v>800107</v>
          </cell>
          <cell r="H1364" t="str">
            <v>خط گيج</v>
          </cell>
          <cell r="P1364" t="str">
            <v>224</v>
          </cell>
        </row>
        <row r="1365">
          <cell r="A1365">
            <v>2240</v>
          </cell>
          <cell r="B1365" t="str">
            <v>880010800101</v>
          </cell>
          <cell r="C1365" t="str">
            <v>880</v>
          </cell>
          <cell r="D1365" t="str">
            <v>880010</v>
          </cell>
          <cell r="E1365" t="str">
            <v>دستمزد و مزايا</v>
          </cell>
          <cell r="F1365" t="str">
            <v>حق مسكن</v>
          </cell>
          <cell r="G1365" t="str">
            <v>800101</v>
          </cell>
          <cell r="H1365" t="str">
            <v>تحقيقات مهندسي</v>
          </cell>
          <cell r="P1365" t="str">
            <v>224</v>
          </cell>
        </row>
        <row r="1366">
          <cell r="A1366">
            <v>2300</v>
          </cell>
          <cell r="B1366" t="str">
            <v>880010800301</v>
          </cell>
          <cell r="C1366" t="str">
            <v>880</v>
          </cell>
          <cell r="D1366" t="str">
            <v>880010</v>
          </cell>
          <cell r="E1366" t="str">
            <v>دستمزد و مزايا</v>
          </cell>
          <cell r="F1366" t="str">
            <v>حق مسكن</v>
          </cell>
          <cell r="G1366" t="str">
            <v>800301</v>
          </cell>
          <cell r="H1366" t="str">
            <v>حراست</v>
          </cell>
          <cell r="P1366" t="str">
            <v>230</v>
          </cell>
        </row>
        <row r="1367">
          <cell r="A1367">
            <v>2300</v>
          </cell>
          <cell r="B1367" t="str">
            <v>880010800304</v>
          </cell>
          <cell r="C1367" t="str">
            <v>880</v>
          </cell>
          <cell r="D1367" t="str">
            <v>880010</v>
          </cell>
          <cell r="E1367" t="str">
            <v>دستمزد و مزايا</v>
          </cell>
          <cell r="F1367" t="str">
            <v>حق مسكن</v>
          </cell>
          <cell r="G1367" t="str">
            <v>800304</v>
          </cell>
          <cell r="H1367" t="str">
            <v>تدارکات و تامين قطعات</v>
          </cell>
          <cell r="P1367" t="str">
            <v>230</v>
          </cell>
        </row>
        <row r="1368">
          <cell r="A1368">
            <v>2500</v>
          </cell>
          <cell r="B1368" t="str">
            <v>880010800500</v>
          </cell>
          <cell r="C1368" t="str">
            <v>880</v>
          </cell>
          <cell r="D1368" t="str">
            <v>880010</v>
          </cell>
          <cell r="E1368" t="str">
            <v>دستمزد و مزايا</v>
          </cell>
          <cell r="F1368" t="str">
            <v>حق مسكن</v>
          </cell>
          <cell r="G1368" t="str">
            <v>800500</v>
          </cell>
          <cell r="H1368" t="str">
            <v>فروش</v>
          </cell>
          <cell r="P1368" t="str">
            <v>250</v>
          </cell>
        </row>
        <row r="1369">
          <cell r="A1369">
            <v>2240</v>
          </cell>
          <cell r="B1369" t="str">
            <v>880010800105</v>
          </cell>
          <cell r="C1369" t="str">
            <v>880</v>
          </cell>
          <cell r="D1369" t="str">
            <v>880010</v>
          </cell>
          <cell r="E1369" t="str">
            <v>دستمزد و مزايا</v>
          </cell>
          <cell r="F1369" t="str">
            <v>حق مسكن</v>
          </cell>
          <cell r="G1369" t="str">
            <v>800105</v>
          </cell>
          <cell r="H1369" t="str">
            <v>مترولوژي</v>
          </cell>
          <cell r="P1369" t="str">
            <v>224</v>
          </cell>
        </row>
        <row r="1370">
          <cell r="A1370">
            <v>2400</v>
          </cell>
          <cell r="B1370" t="str">
            <v>880010800402</v>
          </cell>
          <cell r="C1370" t="str">
            <v>880</v>
          </cell>
          <cell r="D1370" t="str">
            <v>880010</v>
          </cell>
          <cell r="E1370" t="str">
            <v>دستمزد و مزايا</v>
          </cell>
          <cell r="F1370" t="str">
            <v>حق مسكن</v>
          </cell>
          <cell r="G1370" t="str">
            <v>800402</v>
          </cell>
          <cell r="H1370" t="str">
            <v>دفتر تهران</v>
          </cell>
          <cell r="P1370" t="str">
            <v>240</v>
          </cell>
        </row>
        <row r="1371">
          <cell r="A1371">
            <v>2261</v>
          </cell>
          <cell r="B1371" t="str">
            <v>880010800203</v>
          </cell>
          <cell r="C1371" t="str">
            <v>880</v>
          </cell>
          <cell r="D1371" t="str">
            <v>880010</v>
          </cell>
          <cell r="E1371" t="str">
            <v>دستمزد و مزايا</v>
          </cell>
          <cell r="F1371" t="str">
            <v>حق مسكن</v>
          </cell>
          <cell r="G1371" t="str">
            <v>800203</v>
          </cell>
          <cell r="H1371" t="str">
            <v>عمومي کنترل کيفي</v>
          </cell>
          <cell r="P1371" t="str">
            <v>226</v>
          </cell>
        </row>
        <row r="1372">
          <cell r="A1372">
            <v>2300</v>
          </cell>
          <cell r="B1372" t="str">
            <v>880010800305</v>
          </cell>
          <cell r="C1372" t="str">
            <v>880</v>
          </cell>
          <cell r="D1372" t="str">
            <v>880010</v>
          </cell>
          <cell r="E1372" t="str">
            <v>دستمزد و مزايا</v>
          </cell>
          <cell r="F1372" t="str">
            <v>حق مسكن</v>
          </cell>
          <cell r="G1372" t="str">
            <v>800305</v>
          </cell>
          <cell r="H1372" t="str">
            <v>طرح و توسعه سيستمها</v>
          </cell>
          <cell r="P1372" t="str">
            <v>230</v>
          </cell>
        </row>
        <row r="1373">
          <cell r="A1373">
            <v>2221</v>
          </cell>
          <cell r="B1373" t="str">
            <v>880010800200</v>
          </cell>
          <cell r="C1373" t="str">
            <v>880</v>
          </cell>
          <cell r="D1373" t="str">
            <v>880010</v>
          </cell>
          <cell r="E1373" t="str">
            <v>دستمزد و مزايا</v>
          </cell>
          <cell r="F1373" t="str">
            <v>حق مسكن</v>
          </cell>
          <cell r="G1373" t="str">
            <v>800200</v>
          </cell>
          <cell r="H1373" t="str">
            <v>عمومي مونتاژ</v>
          </cell>
          <cell r="P1373" t="str">
            <v>222</v>
          </cell>
        </row>
        <row r="1374">
          <cell r="A1374">
            <v>2261</v>
          </cell>
          <cell r="B1374" t="str">
            <v>880010800206</v>
          </cell>
          <cell r="C1374" t="str">
            <v>880</v>
          </cell>
          <cell r="D1374" t="str">
            <v>880010</v>
          </cell>
          <cell r="E1374" t="str">
            <v>دستمزد و مزايا</v>
          </cell>
          <cell r="F1374" t="str">
            <v>حق مسكن</v>
          </cell>
          <cell r="G1374" t="str">
            <v>800206</v>
          </cell>
          <cell r="H1374" t="str">
            <v>عمومي خط گيج</v>
          </cell>
          <cell r="P1374" t="str">
            <v>226</v>
          </cell>
        </row>
        <row r="1375">
          <cell r="A1375">
            <v>2240</v>
          </cell>
          <cell r="B1375" t="str">
            <v>880010800102</v>
          </cell>
          <cell r="C1375" t="str">
            <v>880</v>
          </cell>
          <cell r="D1375" t="str">
            <v>880010</v>
          </cell>
          <cell r="E1375" t="str">
            <v>دستمزد و مزايا</v>
          </cell>
          <cell r="F1375" t="str">
            <v>حق مسكن</v>
          </cell>
          <cell r="G1375" t="str">
            <v>800102</v>
          </cell>
          <cell r="H1375" t="str">
            <v>عمليات حرارتي و آبکاري</v>
          </cell>
          <cell r="P1375" t="str">
            <v>224</v>
          </cell>
        </row>
        <row r="1376">
          <cell r="A1376">
            <v>2261</v>
          </cell>
          <cell r="B1376" t="str">
            <v>880010800201</v>
          </cell>
          <cell r="C1376" t="str">
            <v>880</v>
          </cell>
          <cell r="D1376" t="str">
            <v>880010</v>
          </cell>
          <cell r="E1376" t="str">
            <v>دستمزد و مزايا</v>
          </cell>
          <cell r="F1376" t="str">
            <v>حق مسكن</v>
          </cell>
          <cell r="G1376" t="str">
            <v>800201</v>
          </cell>
          <cell r="H1376" t="str">
            <v>عمومي تحقيقات و مهندسي</v>
          </cell>
          <cell r="P1376" t="str">
            <v>226</v>
          </cell>
        </row>
        <row r="1377">
          <cell r="A1377">
            <v>2240</v>
          </cell>
          <cell r="B1377" t="str">
            <v>880010800106</v>
          </cell>
          <cell r="C1377" t="str">
            <v>880</v>
          </cell>
          <cell r="D1377" t="str">
            <v>880010</v>
          </cell>
          <cell r="E1377" t="str">
            <v>دستمزد و مزايا</v>
          </cell>
          <cell r="F1377" t="str">
            <v>حق مسكن</v>
          </cell>
          <cell r="G1377" t="str">
            <v>800106</v>
          </cell>
          <cell r="H1377" t="str">
            <v>تست مواد وشيمي</v>
          </cell>
          <cell r="P1377" t="str">
            <v>224</v>
          </cell>
        </row>
        <row r="1378">
          <cell r="A1378">
            <v>2240</v>
          </cell>
          <cell r="B1378" t="str">
            <v>880011800103</v>
          </cell>
          <cell r="C1378" t="str">
            <v>880</v>
          </cell>
          <cell r="D1378" t="str">
            <v>880011</v>
          </cell>
          <cell r="E1378" t="str">
            <v>دستمزد و مزايا</v>
          </cell>
          <cell r="F1378" t="str">
            <v>خواروبار</v>
          </cell>
          <cell r="G1378" t="str">
            <v>800103</v>
          </cell>
          <cell r="H1378" t="str">
            <v>مرکز ساخت و توليد</v>
          </cell>
          <cell r="P1378" t="str">
            <v>224</v>
          </cell>
        </row>
        <row r="1379">
          <cell r="A1379">
            <v>2200</v>
          </cell>
          <cell r="B1379" t="str">
            <v>880011800100</v>
          </cell>
          <cell r="C1379" t="str">
            <v>880</v>
          </cell>
          <cell r="D1379" t="str">
            <v>880011</v>
          </cell>
          <cell r="E1379" t="str">
            <v>دستمزد و مزايا</v>
          </cell>
          <cell r="F1379" t="str">
            <v>خواروبار</v>
          </cell>
          <cell r="G1379" t="str">
            <v>800100</v>
          </cell>
          <cell r="H1379" t="str">
            <v>مونتاژ</v>
          </cell>
          <cell r="P1379" t="str">
            <v>220</v>
          </cell>
        </row>
        <row r="1380">
          <cell r="A1380">
            <v>2300</v>
          </cell>
          <cell r="B1380" t="str">
            <v>880011800303</v>
          </cell>
          <cell r="C1380" t="str">
            <v>880</v>
          </cell>
          <cell r="D1380" t="str">
            <v>880011</v>
          </cell>
          <cell r="E1380" t="str">
            <v>دستمزد و مزايا</v>
          </cell>
          <cell r="F1380" t="str">
            <v>خواروبار</v>
          </cell>
          <cell r="G1380" t="str">
            <v>800303</v>
          </cell>
          <cell r="H1380" t="str">
            <v>برنامه ريزي</v>
          </cell>
          <cell r="P1380" t="str">
            <v>230</v>
          </cell>
        </row>
        <row r="1381">
          <cell r="A1381">
            <v>2404</v>
          </cell>
          <cell r="B1381" t="str">
            <v>880011800403</v>
          </cell>
          <cell r="C1381" t="str">
            <v>880</v>
          </cell>
          <cell r="D1381" t="str">
            <v>880011</v>
          </cell>
          <cell r="E1381" t="str">
            <v>دستمزد و مزايا</v>
          </cell>
          <cell r="F1381" t="str">
            <v>خواروبار</v>
          </cell>
          <cell r="G1381" t="str">
            <v>800403</v>
          </cell>
          <cell r="H1381" t="str">
            <v>امو ر اداري</v>
          </cell>
          <cell r="P1381" t="str">
            <v>240</v>
          </cell>
        </row>
        <row r="1382">
          <cell r="A1382">
            <v>2240</v>
          </cell>
          <cell r="B1382" t="str">
            <v>880011800104</v>
          </cell>
          <cell r="C1382" t="str">
            <v>880</v>
          </cell>
          <cell r="D1382" t="str">
            <v>880011</v>
          </cell>
          <cell r="E1382" t="str">
            <v>دستمزد و مزايا</v>
          </cell>
          <cell r="F1382" t="str">
            <v>خواروبار</v>
          </cell>
          <cell r="G1382" t="str">
            <v>800104</v>
          </cell>
          <cell r="H1382" t="str">
            <v>کنترل کيفي</v>
          </cell>
          <cell r="P1382" t="str">
            <v>224</v>
          </cell>
        </row>
        <row r="1383">
          <cell r="A1383">
            <v>2240</v>
          </cell>
          <cell r="B1383" t="str">
            <v>880011800107</v>
          </cell>
          <cell r="C1383" t="str">
            <v>880</v>
          </cell>
          <cell r="D1383" t="str">
            <v>880011</v>
          </cell>
          <cell r="E1383" t="str">
            <v>دستمزد و مزايا</v>
          </cell>
          <cell r="F1383" t="str">
            <v>خواروبار</v>
          </cell>
          <cell r="G1383" t="str">
            <v>800107</v>
          </cell>
          <cell r="H1383" t="str">
            <v>خط گيج</v>
          </cell>
          <cell r="P1383" t="str">
            <v>224</v>
          </cell>
        </row>
        <row r="1384">
          <cell r="A1384">
            <v>2300</v>
          </cell>
          <cell r="B1384" t="str">
            <v>880011800302</v>
          </cell>
          <cell r="C1384" t="str">
            <v>880</v>
          </cell>
          <cell r="D1384" t="str">
            <v>880011</v>
          </cell>
          <cell r="E1384" t="str">
            <v>دستمزد و مزايا</v>
          </cell>
          <cell r="F1384" t="str">
            <v>خواروبار</v>
          </cell>
          <cell r="G1384" t="str">
            <v>800302</v>
          </cell>
          <cell r="H1384" t="str">
            <v>خدمات فني</v>
          </cell>
          <cell r="P1384" t="str">
            <v>230</v>
          </cell>
        </row>
        <row r="1385">
          <cell r="A1385">
            <v>2404</v>
          </cell>
          <cell r="B1385" t="str">
            <v>880011800401</v>
          </cell>
          <cell r="C1385" t="str">
            <v>880</v>
          </cell>
          <cell r="D1385" t="str">
            <v>880011</v>
          </cell>
          <cell r="E1385" t="str">
            <v>دستمزد و مزايا</v>
          </cell>
          <cell r="F1385" t="str">
            <v>خواروبار</v>
          </cell>
          <cell r="G1385" t="str">
            <v>800401</v>
          </cell>
          <cell r="H1385" t="str">
            <v>مديريت</v>
          </cell>
          <cell r="P1385" t="str">
            <v>240</v>
          </cell>
        </row>
        <row r="1386">
          <cell r="A1386">
            <v>2268</v>
          </cell>
          <cell r="B1386" t="str">
            <v>880011800202</v>
          </cell>
          <cell r="C1386" t="str">
            <v>880</v>
          </cell>
          <cell r="D1386" t="str">
            <v>880011</v>
          </cell>
          <cell r="E1386" t="str">
            <v>دستمزد و مزايا</v>
          </cell>
          <cell r="F1386" t="str">
            <v>خواروبار</v>
          </cell>
          <cell r="G1386" t="str">
            <v>800202</v>
          </cell>
          <cell r="H1386" t="str">
            <v>عمومي ساخت و توليد</v>
          </cell>
          <cell r="P1386" t="str">
            <v>226</v>
          </cell>
        </row>
        <row r="1387">
          <cell r="A1387">
            <v>2404</v>
          </cell>
          <cell r="B1387" t="str">
            <v>880011800400</v>
          </cell>
          <cell r="C1387" t="str">
            <v>880</v>
          </cell>
          <cell r="D1387" t="str">
            <v>880011</v>
          </cell>
          <cell r="E1387" t="str">
            <v>دستمزد و مزايا</v>
          </cell>
          <cell r="F1387" t="str">
            <v>خواروبار</v>
          </cell>
          <cell r="G1387" t="str">
            <v>800400</v>
          </cell>
          <cell r="H1387" t="str">
            <v>امور مالي</v>
          </cell>
          <cell r="P1387" t="str">
            <v>240</v>
          </cell>
        </row>
        <row r="1388">
          <cell r="A1388">
            <v>2300</v>
          </cell>
          <cell r="B1388" t="str">
            <v>880011800304</v>
          </cell>
          <cell r="C1388" t="str">
            <v>880</v>
          </cell>
          <cell r="D1388" t="str">
            <v>880011</v>
          </cell>
          <cell r="E1388" t="str">
            <v>دستمزد و مزايا</v>
          </cell>
          <cell r="F1388" t="str">
            <v>خواروبار</v>
          </cell>
          <cell r="G1388" t="str">
            <v>800304</v>
          </cell>
          <cell r="H1388" t="str">
            <v>تدارکات و تامين قطعات</v>
          </cell>
          <cell r="P1388" t="str">
            <v>230</v>
          </cell>
        </row>
        <row r="1389">
          <cell r="A1389">
            <v>2300</v>
          </cell>
          <cell r="B1389" t="str">
            <v>880011800301</v>
          </cell>
          <cell r="C1389" t="str">
            <v>880</v>
          </cell>
          <cell r="D1389" t="str">
            <v>880011</v>
          </cell>
          <cell r="E1389" t="str">
            <v>دستمزد و مزايا</v>
          </cell>
          <cell r="F1389" t="str">
            <v>خواروبار</v>
          </cell>
          <cell r="G1389" t="str">
            <v>800301</v>
          </cell>
          <cell r="H1389" t="str">
            <v>حراست</v>
          </cell>
          <cell r="P1389" t="str">
            <v>230</v>
          </cell>
        </row>
        <row r="1390">
          <cell r="A1390">
            <v>2240</v>
          </cell>
          <cell r="B1390" t="str">
            <v>880011800105</v>
          </cell>
          <cell r="C1390" t="str">
            <v>880</v>
          </cell>
          <cell r="D1390" t="str">
            <v>880011</v>
          </cell>
          <cell r="E1390" t="str">
            <v>دستمزد و مزايا</v>
          </cell>
          <cell r="F1390" t="str">
            <v>خواروبار</v>
          </cell>
          <cell r="G1390" t="str">
            <v>800105</v>
          </cell>
          <cell r="H1390" t="str">
            <v>مترولوژي</v>
          </cell>
          <cell r="P1390" t="str">
            <v>224</v>
          </cell>
        </row>
        <row r="1391">
          <cell r="A1391">
            <v>2500</v>
          </cell>
          <cell r="B1391" t="str">
            <v>880011800500</v>
          </cell>
          <cell r="C1391" t="str">
            <v>880</v>
          </cell>
          <cell r="D1391" t="str">
            <v>880011</v>
          </cell>
          <cell r="E1391" t="str">
            <v>دستمزد و مزايا</v>
          </cell>
          <cell r="F1391" t="str">
            <v>خواروبار</v>
          </cell>
          <cell r="G1391" t="str">
            <v>800500</v>
          </cell>
          <cell r="H1391" t="str">
            <v>فروش</v>
          </cell>
          <cell r="P1391" t="str">
            <v>250</v>
          </cell>
        </row>
        <row r="1392">
          <cell r="A1392">
            <v>2404</v>
          </cell>
          <cell r="B1392" t="str">
            <v>880011800402</v>
          </cell>
          <cell r="C1392" t="str">
            <v>880</v>
          </cell>
          <cell r="D1392" t="str">
            <v>880011</v>
          </cell>
          <cell r="E1392" t="str">
            <v>دستمزد و مزايا</v>
          </cell>
          <cell r="F1392" t="str">
            <v>خواروبار</v>
          </cell>
          <cell r="G1392" t="str">
            <v>800402</v>
          </cell>
          <cell r="H1392" t="str">
            <v>دفتر تهران</v>
          </cell>
          <cell r="P1392" t="str">
            <v>240</v>
          </cell>
        </row>
        <row r="1393">
          <cell r="A1393">
            <v>2300</v>
          </cell>
          <cell r="B1393" t="str">
            <v>880011800305</v>
          </cell>
          <cell r="C1393" t="str">
            <v>880</v>
          </cell>
          <cell r="D1393" t="str">
            <v>880011</v>
          </cell>
          <cell r="E1393" t="str">
            <v>دستمزد و مزايا</v>
          </cell>
          <cell r="F1393" t="str">
            <v>خواروبار</v>
          </cell>
          <cell r="G1393" t="str">
            <v>800305</v>
          </cell>
          <cell r="H1393" t="str">
            <v>طرح و توسعه سيستمها</v>
          </cell>
          <cell r="P1393" t="str">
            <v>230</v>
          </cell>
        </row>
        <row r="1394">
          <cell r="A1394">
            <v>2240</v>
          </cell>
          <cell r="B1394" t="str">
            <v>880011800101</v>
          </cell>
          <cell r="C1394" t="str">
            <v>880</v>
          </cell>
          <cell r="D1394" t="str">
            <v>880011</v>
          </cell>
          <cell r="E1394" t="str">
            <v>دستمزد و مزايا</v>
          </cell>
          <cell r="F1394" t="str">
            <v>خواروبار</v>
          </cell>
          <cell r="G1394" t="str">
            <v>800101</v>
          </cell>
          <cell r="H1394" t="str">
            <v>تحقيقات مهندسي</v>
          </cell>
          <cell r="P1394" t="str">
            <v>224</v>
          </cell>
        </row>
        <row r="1395">
          <cell r="A1395">
            <v>2268</v>
          </cell>
          <cell r="B1395" t="str">
            <v>880011800203</v>
          </cell>
          <cell r="C1395" t="str">
            <v>880</v>
          </cell>
          <cell r="D1395" t="str">
            <v>880011</v>
          </cell>
          <cell r="E1395" t="str">
            <v>دستمزد و مزايا</v>
          </cell>
          <cell r="F1395" t="str">
            <v>خواروبار</v>
          </cell>
          <cell r="G1395" t="str">
            <v>800203</v>
          </cell>
          <cell r="H1395" t="str">
            <v>عمومي کنترل کيفي</v>
          </cell>
          <cell r="P1395" t="str">
            <v>226</v>
          </cell>
        </row>
        <row r="1396">
          <cell r="A1396">
            <v>2228</v>
          </cell>
          <cell r="B1396" t="str">
            <v>880011800200</v>
          </cell>
          <cell r="C1396" t="str">
            <v>880</v>
          </cell>
          <cell r="D1396" t="str">
            <v>880011</v>
          </cell>
          <cell r="E1396" t="str">
            <v>دستمزد و مزايا</v>
          </cell>
          <cell r="F1396" t="str">
            <v>خواروبار</v>
          </cell>
          <cell r="G1396" t="str">
            <v>800200</v>
          </cell>
          <cell r="H1396" t="str">
            <v>عمومي مونتاژ</v>
          </cell>
          <cell r="P1396" t="str">
            <v>222</v>
          </cell>
        </row>
        <row r="1397">
          <cell r="A1397">
            <v>2268</v>
          </cell>
          <cell r="B1397" t="str">
            <v>880011800206</v>
          </cell>
          <cell r="C1397" t="str">
            <v>880</v>
          </cell>
          <cell r="D1397" t="str">
            <v>880011</v>
          </cell>
          <cell r="E1397" t="str">
            <v>دستمزد و مزايا</v>
          </cell>
          <cell r="F1397" t="str">
            <v>خواروبار</v>
          </cell>
          <cell r="G1397" t="str">
            <v>800206</v>
          </cell>
          <cell r="H1397" t="str">
            <v>عمومي خط گيج</v>
          </cell>
          <cell r="P1397" t="str">
            <v>226</v>
          </cell>
        </row>
        <row r="1398">
          <cell r="A1398">
            <v>2240</v>
          </cell>
          <cell r="B1398" t="str">
            <v>880011800102</v>
          </cell>
          <cell r="C1398" t="str">
            <v>880</v>
          </cell>
          <cell r="D1398" t="str">
            <v>880011</v>
          </cell>
          <cell r="E1398" t="str">
            <v>دستمزد و مزايا</v>
          </cell>
          <cell r="F1398" t="str">
            <v>خواروبار</v>
          </cell>
          <cell r="G1398" t="str">
            <v>800102</v>
          </cell>
          <cell r="H1398" t="str">
            <v>عمليات حرارتي و آبکاري</v>
          </cell>
          <cell r="P1398" t="str">
            <v>224</v>
          </cell>
        </row>
        <row r="1399">
          <cell r="A1399">
            <v>2268</v>
          </cell>
          <cell r="B1399" t="str">
            <v>880011800201</v>
          </cell>
          <cell r="C1399" t="str">
            <v>880</v>
          </cell>
          <cell r="D1399" t="str">
            <v>880011</v>
          </cell>
          <cell r="E1399" t="str">
            <v>دستمزد و مزايا</v>
          </cell>
          <cell r="F1399" t="str">
            <v>خواروبار</v>
          </cell>
          <cell r="G1399" t="str">
            <v>800201</v>
          </cell>
          <cell r="H1399" t="str">
            <v>عمومي تحقيقات و مهندسي</v>
          </cell>
          <cell r="P1399" t="str">
            <v>226</v>
          </cell>
        </row>
        <row r="1400">
          <cell r="A1400">
            <v>2240</v>
          </cell>
          <cell r="B1400" t="str">
            <v>880011800106</v>
          </cell>
          <cell r="C1400" t="str">
            <v>880</v>
          </cell>
          <cell r="D1400" t="str">
            <v>880011</v>
          </cell>
          <cell r="E1400" t="str">
            <v>دستمزد و مزايا</v>
          </cell>
          <cell r="F1400" t="str">
            <v>خواروبار</v>
          </cell>
          <cell r="G1400" t="str">
            <v>800106</v>
          </cell>
          <cell r="H1400" t="str">
            <v>تست مواد وشيمي</v>
          </cell>
          <cell r="P1400" t="str">
            <v>224</v>
          </cell>
        </row>
        <row r="1401">
          <cell r="A1401">
            <v>2242</v>
          </cell>
          <cell r="B1401" t="str">
            <v>880012800103</v>
          </cell>
          <cell r="C1401" t="str">
            <v>880</v>
          </cell>
          <cell r="D1401" t="str">
            <v>880012</v>
          </cell>
          <cell r="E1401" t="str">
            <v>دستمزد و مزايا</v>
          </cell>
          <cell r="F1401" t="str">
            <v>پاداش بهره وري</v>
          </cell>
          <cell r="G1401" t="str">
            <v>800103</v>
          </cell>
          <cell r="H1401" t="str">
            <v>مرکز ساخت و توليد</v>
          </cell>
          <cell r="P1401" t="str">
            <v>224</v>
          </cell>
        </row>
        <row r="1402">
          <cell r="A1402">
            <v>2202</v>
          </cell>
          <cell r="B1402" t="str">
            <v>880012800100</v>
          </cell>
          <cell r="C1402" t="str">
            <v>880</v>
          </cell>
          <cell r="D1402" t="str">
            <v>880012</v>
          </cell>
          <cell r="E1402" t="str">
            <v>دستمزد و مزايا</v>
          </cell>
          <cell r="F1402" t="str">
            <v>پاداش بهره وري</v>
          </cell>
          <cell r="G1402" t="str">
            <v>800100</v>
          </cell>
          <cell r="H1402" t="str">
            <v>مونتاژ</v>
          </cell>
          <cell r="P1402" t="str">
            <v>220</v>
          </cell>
        </row>
        <row r="1403">
          <cell r="A1403">
            <v>2303</v>
          </cell>
          <cell r="B1403" t="str">
            <v>880012800303</v>
          </cell>
          <cell r="C1403" t="str">
            <v>880</v>
          </cell>
          <cell r="D1403" t="str">
            <v>880012</v>
          </cell>
          <cell r="E1403" t="str">
            <v>دستمزد و مزايا</v>
          </cell>
          <cell r="F1403" t="str">
            <v>پاداش بهره وري</v>
          </cell>
          <cell r="G1403" t="str">
            <v>800303</v>
          </cell>
          <cell r="H1403" t="str">
            <v>برنامه ريزي</v>
          </cell>
          <cell r="P1403" t="str">
            <v>230</v>
          </cell>
        </row>
        <row r="1404">
          <cell r="A1404">
            <v>2265</v>
          </cell>
          <cell r="B1404" t="str">
            <v>880012800202</v>
          </cell>
          <cell r="C1404" t="str">
            <v>880</v>
          </cell>
          <cell r="D1404" t="str">
            <v>880012</v>
          </cell>
          <cell r="E1404" t="str">
            <v>دستمزد و مزايا</v>
          </cell>
          <cell r="F1404" t="str">
            <v>پاداش بهره وري</v>
          </cell>
          <cell r="G1404" t="str">
            <v>800202</v>
          </cell>
          <cell r="H1404" t="str">
            <v>عمومي ساخت و توليد</v>
          </cell>
          <cell r="P1404" t="str">
            <v>226</v>
          </cell>
        </row>
        <row r="1405">
          <cell r="A1405">
            <v>2242</v>
          </cell>
          <cell r="B1405" t="str">
            <v>880012800104</v>
          </cell>
          <cell r="C1405" t="str">
            <v>880</v>
          </cell>
          <cell r="D1405" t="str">
            <v>880012</v>
          </cell>
          <cell r="E1405" t="str">
            <v>دستمزد و مزايا</v>
          </cell>
          <cell r="F1405" t="str">
            <v>پاداش بهره وري</v>
          </cell>
          <cell r="G1405" t="str">
            <v>800104</v>
          </cell>
          <cell r="H1405" t="str">
            <v>کنترل کيفي</v>
          </cell>
          <cell r="P1405" t="str">
            <v>224</v>
          </cell>
        </row>
        <row r="1406">
          <cell r="A1406">
            <v>2303</v>
          </cell>
          <cell r="B1406" t="str">
            <v>880012800302</v>
          </cell>
          <cell r="C1406" t="str">
            <v>880</v>
          </cell>
          <cell r="D1406" t="str">
            <v>880012</v>
          </cell>
          <cell r="E1406" t="str">
            <v>دستمزد و مزايا</v>
          </cell>
          <cell r="F1406" t="str">
            <v>پاداش بهره وري</v>
          </cell>
          <cell r="G1406" t="str">
            <v>800302</v>
          </cell>
          <cell r="H1406" t="str">
            <v>خدمات فني</v>
          </cell>
          <cell r="P1406" t="str">
            <v>230</v>
          </cell>
        </row>
        <row r="1407">
          <cell r="A1407">
            <v>2403</v>
          </cell>
          <cell r="B1407" t="str">
            <v>880012800401</v>
          </cell>
          <cell r="C1407" t="str">
            <v>880</v>
          </cell>
          <cell r="D1407" t="str">
            <v>880012</v>
          </cell>
          <cell r="E1407" t="str">
            <v>دستمزد و مزايا</v>
          </cell>
          <cell r="F1407" t="str">
            <v>پاداش بهره وري</v>
          </cell>
          <cell r="G1407" t="str">
            <v>800401</v>
          </cell>
          <cell r="H1407" t="str">
            <v>مديريت</v>
          </cell>
          <cell r="P1407" t="str">
            <v>240</v>
          </cell>
        </row>
        <row r="1408">
          <cell r="A1408">
            <v>2403</v>
          </cell>
          <cell r="B1408" t="str">
            <v>880012800403</v>
          </cell>
          <cell r="C1408" t="str">
            <v>880</v>
          </cell>
          <cell r="D1408" t="str">
            <v>880012</v>
          </cell>
          <cell r="E1408" t="str">
            <v>دستمزد و مزايا</v>
          </cell>
          <cell r="F1408" t="str">
            <v>پاداش بهره وري</v>
          </cell>
          <cell r="G1408" t="str">
            <v>800403</v>
          </cell>
          <cell r="H1408" t="str">
            <v>امو ر اداري</v>
          </cell>
          <cell r="P1408" t="str">
            <v>240</v>
          </cell>
        </row>
        <row r="1409">
          <cell r="A1409">
            <v>2403</v>
          </cell>
          <cell r="B1409" t="str">
            <v>880012800400</v>
          </cell>
          <cell r="C1409" t="str">
            <v>880</v>
          </cell>
          <cell r="D1409" t="str">
            <v>880012</v>
          </cell>
          <cell r="E1409" t="str">
            <v>دستمزد و مزايا</v>
          </cell>
          <cell r="F1409" t="str">
            <v>پاداش بهره وري</v>
          </cell>
          <cell r="G1409" t="str">
            <v>800400</v>
          </cell>
          <cell r="H1409" t="str">
            <v>امور مالي</v>
          </cell>
          <cell r="P1409" t="str">
            <v>240</v>
          </cell>
        </row>
        <row r="1410">
          <cell r="A1410">
            <v>2503</v>
          </cell>
          <cell r="B1410" t="str">
            <v>880012800500</v>
          </cell>
          <cell r="C1410" t="str">
            <v>880</v>
          </cell>
          <cell r="D1410" t="str">
            <v>880012</v>
          </cell>
          <cell r="E1410" t="str">
            <v>دستمزد و مزايا</v>
          </cell>
          <cell r="F1410" t="str">
            <v>پاداش بهره وري</v>
          </cell>
          <cell r="G1410" t="str">
            <v>800500</v>
          </cell>
          <cell r="H1410" t="str">
            <v>فروش</v>
          </cell>
          <cell r="P1410" t="str">
            <v>250</v>
          </cell>
        </row>
        <row r="1411">
          <cell r="A1411">
            <v>2242</v>
          </cell>
          <cell r="B1411" t="str">
            <v>880012800107</v>
          </cell>
          <cell r="C1411" t="str">
            <v>880</v>
          </cell>
          <cell r="D1411" t="str">
            <v>880012</v>
          </cell>
          <cell r="E1411" t="str">
            <v>دستمزد و مزايا</v>
          </cell>
          <cell r="F1411" t="str">
            <v>پاداش بهره وري</v>
          </cell>
          <cell r="G1411" t="str">
            <v>800107</v>
          </cell>
          <cell r="H1411" t="str">
            <v>خط گيج</v>
          </cell>
          <cell r="P1411" t="str">
            <v>224</v>
          </cell>
        </row>
        <row r="1412">
          <cell r="A1412">
            <v>2242</v>
          </cell>
          <cell r="B1412" t="str">
            <v>880012800101</v>
          </cell>
          <cell r="C1412" t="str">
            <v>880</v>
          </cell>
          <cell r="D1412" t="str">
            <v>880012</v>
          </cell>
          <cell r="E1412" t="str">
            <v>دستمزد و مزايا</v>
          </cell>
          <cell r="F1412" t="str">
            <v>پاداش بهره وري</v>
          </cell>
          <cell r="G1412" t="str">
            <v>800101</v>
          </cell>
          <cell r="H1412" t="str">
            <v>تحقيقات مهندسي</v>
          </cell>
          <cell r="P1412" t="str">
            <v>224</v>
          </cell>
        </row>
        <row r="1413">
          <cell r="A1413">
            <v>2265</v>
          </cell>
          <cell r="B1413" t="str">
            <v>880012800203</v>
          </cell>
          <cell r="C1413" t="str">
            <v>880</v>
          </cell>
          <cell r="D1413" t="str">
            <v>880012</v>
          </cell>
          <cell r="E1413" t="str">
            <v>دستمزد و مزايا</v>
          </cell>
          <cell r="F1413" t="str">
            <v>پاداش بهره وري</v>
          </cell>
          <cell r="G1413" t="str">
            <v>800203</v>
          </cell>
          <cell r="H1413" t="str">
            <v>عمومي کنترل کيفي</v>
          </cell>
          <cell r="P1413" t="str">
            <v>226</v>
          </cell>
        </row>
        <row r="1414">
          <cell r="A1414">
            <v>2303</v>
          </cell>
          <cell r="B1414" t="str">
            <v>880012800304</v>
          </cell>
          <cell r="C1414" t="str">
            <v>880</v>
          </cell>
          <cell r="D1414" t="str">
            <v>880012</v>
          </cell>
          <cell r="E1414" t="str">
            <v>دستمزد و مزايا</v>
          </cell>
          <cell r="F1414" t="str">
            <v>پاداش بهره وري</v>
          </cell>
          <cell r="G1414" t="str">
            <v>800304</v>
          </cell>
          <cell r="H1414" t="str">
            <v>تدارکات و تامين قطعات</v>
          </cell>
          <cell r="P1414" t="str">
            <v>230</v>
          </cell>
        </row>
        <row r="1415">
          <cell r="A1415">
            <v>2303</v>
          </cell>
          <cell r="B1415" t="str">
            <v>880012800301</v>
          </cell>
          <cell r="C1415" t="str">
            <v>880</v>
          </cell>
          <cell r="D1415" t="str">
            <v>880012</v>
          </cell>
          <cell r="E1415" t="str">
            <v>دستمزد و مزايا</v>
          </cell>
          <cell r="F1415" t="str">
            <v>پاداش بهره وري</v>
          </cell>
          <cell r="G1415" t="str">
            <v>800301</v>
          </cell>
          <cell r="H1415" t="str">
            <v>حراست</v>
          </cell>
          <cell r="P1415" t="str">
            <v>230</v>
          </cell>
        </row>
        <row r="1416">
          <cell r="A1416">
            <v>2303</v>
          </cell>
          <cell r="B1416" t="str">
            <v>880012800305</v>
          </cell>
          <cell r="C1416" t="str">
            <v>880</v>
          </cell>
          <cell r="D1416" t="str">
            <v>880012</v>
          </cell>
          <cell r="E1416" t="str">
            <v>دستمزد و مزايا</v>
          </cell>
          <cell r="F1416" t="str">
            <v>پاداش بهره وري</v>
          </cell>
          <cell r="G1416" t="str">
            <v>800305</v>
          </cell>
          <cell r="H1416" t="str">
            <v>طرح و توسعه سيستمها</v>
          </cell>
          <cell r="P1416" t="str">
            <v>230</v>
          </cell>
        </row>
        <row r="1417">
          <cell r="A1417">
            <v>2265</v>
          </cell>
          <cell r="B1417" t="str">
            <v>880012800201</v>
          </cell>
          <cell r="C1417" t="str">
            <v>880</v>
          </cell>
          <cell r="D1417" t="str">
            <v>880012</v>
          </cell>
          <cell r="E1417" t="str">
            <v>دستمزد و مزايا</v>
          </cell>
          <cell r="F1417" t="str">
            <v>پاداش بهره وري</v>
          </cell>
          <cell r="G1417" t="str">
            <v>800201</v>
          </cell>
          <cell r="H1417" t="str">
            <v>عمومي تحقيقات و مهندسي</v>
          </cell>
          <cell r="P1417" t="str">
            <v>226</v>
          </cell>
        </row>
        <row r="1418">
          <cell r="A1418">
            <v>2242</v>
          </cell>
          <cell r="B1418" t="str">
            <v>880012800105</v>
          </cell>
          <cell r="C1418" t="str">
            <v>880</v>
          </cell>
          <cell r="D1418" t="str">
            <v>880012</v>
          </cell>
          <cell r="E1418" t="str">
            <v>دستمزد و مزايا</v>
          </cell>
          <cell r="F1418" t="str">
            <v>پاداش بهره وري</v>
          </cell>
          <cell r="G1418" t="str">
            <v>800105</v>
          </cell>
          <cell r="H1418" t="str">
            <v>مترولوژي</v>
          </cell>
          <cell r="P1418" t="str">
            <v>224</v>
          </cell>
        </row>
        <row r="1419">
          <cell r="A1419">
            <v>2225</v>
          </cell>
          <cell r="B1419" t="str">
            <v>880012800200</v>
          </cell>
          <cell r="C1419" t="str">
            <v>880</v>
          </cell>
          <cell r="D1419" t="str">
            <v>880012</v>
          </cell>
          <cell r="E1419" t="str">
            <v>دستمزد و مزايا</v>
          </cell>
          <cell r="F1419" t="str">
            <v>پاداش بهره وري</v>
          </cell>
          <cell r="G1419" t="str">
            <v>800200</v>
          </cell>
          <cell r="H1419" t="str">
            <v>عمومي مونتاژ</v>
          </cell>
          <cell r="P1419" t="str">
            <v>222</v>
          </cell>
        </row>
        <row r="1420">
          <cell r="A1420">
            <v>2403</v>
          </cell>
          <cell r="B1420" t="str">
            <v>880012800402</v>
          </cell>
          <cell r="C1420" t="str">
            <v>880</v>
          </cell>
          <cell r="D1420" t="str">
            <v>880012</v>
          </cell>
          <cell r="E1420" t="str">
            <v>دستمزد و مزايا</v>
          </cell>
          <cell r="F1420" t="str">
            <v>پاداش بهره وري</v>
          </cell>
          <cell r="G1420" t="str">
            <v>800402</v>
          </cell>
          <cell r="H1420" t="str">
            <v>دفتر تهران</v>
          </cell>
          <cell r="P1420" t="str">
            <v>240</v>
          </cell>
        </row>
        <row r="1421">
          <cell r="A1421">
            <v>2242</v>
          </cell>
          <cell r="B1421" t="str">
            <v>880012800106</v>
          </cell>
          <cell r="C1421" t="str">
            <v>880</v>
          </cell>
          <cell r="D1421" t="str">
            <v>880012</v>
          </cell>
          <cell r="E1421" t="str">
            <v>دستمزد و مزايا</v>
          </cell>
          <cell r="F1421" t="str">
            <v>پاداش بهره وري</v>
          </cell>
          <cell r="G1421" t="str">
            <v>800106</v>
          </cell>
          <cell r="H1421" t="str">
            <v>تست مواد وشيمي</v>
          </cell>
          <cell r="P1421" t="str">
            <v>224</v>
          </cell>
        </row>
        <row r="1422">
          <cell r="A1422">
            <v>2265</v>
          </cell>
          <cell r="B1422" t="str">
            <v>880012800206</v>
          </cell>
          <cell r="C1422" t="str">
            <v>880</v>
          </cell>
          <cell r="D1422" t="str">
            <v>880012</v>
          </cell>
          <cell r="E1422" t="str">
            <v>دستمزد و مزايا</v>
          </cell>
          <cell r="F1422" t="str">
            <v>پاداش بهره وري</v>
          </cell>
          <cell r="G1422" t="str">
            <v>800206</v>
          </cell>
          <cell r="H1422" t="str">
            <v>عمومي خط گيج</v>
          </cell>
          <cell r="P1422" t="str">
            <v>226</v>
          </cell>
        </row>
        <row r="1423">
          <cell r="A1423">
            <v>2242</v>
          </cell>
          <cell r="B1423" t="str">
            <v>880012800102</v>
          </cell>
          <cell r="C1423" t="str">
            <v>880</v>
          </cell>
          <cell r="D1423" t="str">
            <v>880012</v>
          </cell>
          <cell r="E1423" t="str">
            <v>دستمزد و مزايا</v>
          </cell>
          <cell r="F1423" t="str">
            <v>پاداش بهره وري</v>
          </cell>
          <cell r="G1423" t="str">
            <v>800102</v>
          </cell>
          <cell r="H1423" t="str">
            <v>عمليات حرارتي و آبکاري</v>
          </cell>
          <cell r="P1423" t="str">
            <v>224</v>
          </cell>
        </row>
        <row r="1424">
          <cell r="A1424">
            <v>2403</v>
          </cell>
          <cell r="B1424" t="str">
            <v>880013800400</v>
          </cell>
          <cell r="C1424" t="str">
            <v>880</v>
          </cell>
          <cell r="D1424" t="str">
            <v>880013</v>
          </cell>
          <cell r="E1424" t="str">
            <v>دستمزد و مزايا</v>
          </cell>
          <cell r="F1424" t="str">
            <v>پاداش هاي اهدائي مديريت</v>
          </cell>
          <cell r="G1424" t="str">
            <v>800400</v>
          </cell>
          <cell r="H1424" t="str">
            <v>امور مالي</v>
          </cell>
          <cell r="P1424" t="str">
            <v>240</v>
          </cell>
        </row>
        <row r="1425">
          <cell r="A1425">
            <v>2303</v>
          </cell>
          <cell r="B1425" t="str">
            <v>880013800303</v>
          </cell>
          <cell r="C1425" t="str">
            <v>880</v>
          </cell>
          <cell r="D1425" t="str">
            <v>880013</v>
          </cell>
          <cell r="E1425" t="str">
            <v>دستمزد و مزايا</v>
          </cell>
          <cell r="F1425" t="str">
            <v>پاداش هاي اهدائي مديريت</v>
          </cell>
          <cell r="G1425" t="str">
            <v>800303</v>
          </cell>
          <cell r="H1425" t="str">
            <v>برنامه ريزي</v>
          </cell>
          <cell r="P1425" t="str">
            <v>230</v>
          </cell>
        </row>
        <row r="1426">
          <cell r="A1426">
            <v>2242</v>
          </cell>
          <cell r="B1426" t="str">
            <v>880013800103</v>
          </cell>
          <cell r="C1426" t="str">
            <v>880</v>
          </cell>
          <cell r="D1426" t="str">
            <v>880013</v>
          </cell>
          <cell r="E1426" t="str">
            <v>دستمزد و مزايا</v>
          </cell>
          <cell r="F1426" t="str">
            <v>پاداش هاي اهدائي مديريت</v>
          </cell>
          <cell r="G1426" t="str">
            <v>800103</v>
          </cell>
          <cell r="H1426" t="str">
            <v>مرکز ساخت و توليد</v>
          </cell>
          <cell r="P1426" t="str">
            <v>224</v>
          </cell>
        </row>
        <row r="1427">
          <cell r="A1427">
            <v>2202</v>
          </cell>
          <cell r="B1427" t="str">
            <v>880013800100</v>
          </cell>
          <cell r="C1427" t="str">
            <v>880</v>
          </cell>
          <cell r="D1427" t="str">
            <v>880013</v>
          </cell>
          <cell r="E1427" t="str">
            <v>دستمزد و مزايا</v>
          </cell>
          <cell r="F1427" t="str">
            <v>پاداش هاي اهدائي مديريت</v>
          </cell>
          <cell r="G1427" t="str">
            <v>800100</v>
          </cell>
          <cell r="H1427" t="str">
            <v>مونتاژ</v>
          </cell>
          <cell r="P1427" t="str">
            <v>220</v>
          </cell>
        </row>
        <row r="1428">
          <cell r="A1428">
            <v>2403</v>
          </cell>
          <cell r="B1428" t="str">
            <v>880013800403</v>
          </cell>
          <cell r="C1428" t="str">
            <v>880</v>
          </cell>
          <cell r="D1428" t="str">
            <v>880013</v>
          </cell>
          <cell r="E1428" t="str">
            <v>دستمزد و مزايا</v>
          </cell>
          <cell r="F1428" t="str">
            <v>پاداش هاي اهدائي مديريت</v>
          </cell>
          <cell r="G1428" t="str">
            <v>800403</v>
          </cell>
          <cell r="H1428" t="str">
            <v>امو ر اداري</v>
          </cell>
          <cell r="P1428" t="str">
            <v>240</v>
          </cell>
        </row>
        <row r="1429">
          <cell r="A1429">
            <v>2303</v>
          </cell>
          <cell r="B1429" t="str">
            <v>880013800302</v>
          </cell>
          <cell r="C1429" t="str">
            <v>880</v>
          </cell>
          <cell r="D1429" t="str">
            <v>880013</v>
          </cell>
          <cell r="E1429" t="str">
            <v>دستمزد و مزايا</v>
          </cell>
          <cell r="F1429" t="str">
            <v>پاداش هاي اهدائي مديريت</v>
          </cell>
          <cell r="G1429" t="str">
            <v>800302</v>
          </cell>
          <cell r="H1429" t="str">
            <v>خدمات فني</v>
          </cell>
          <cell r="P1429" t="str">
            <v>230</v>
          </cell>
        </row>
        <row r="1430">
          <cell r="A1430">
            <v>2242</v>
          </cell>
          <cell r="B1430" t="str">
            <v>880013800107</v>
          </cell>
          <cell r="C1430" t="str">
            <v>880</v>
          </cell>
          <cell r="D1430" t="str">
            <v>880013</v>
          </cell>
          <cell r="E1430" t="str">
            <v>دستمزد و مزايا</v>
          </cell>
          <cell r="F1430" t="str">
            <v>پاداش هاي اهدائي مديريت</v>
          </cell>
          <cell r="G1430" t="str">
            <v>800107</v>
          </cell>
          <cell r="H1430" t="str">
            <v>خط گيج</v>
          </cell>
          <cell r="P1430" t="str">
            <v>224</v>
          </cell>
        </row>
        <row r="1431">
          <cell r="A1431">
            <v>2242</v>
          </cell>
          <cell r="B1431" t="str">
            <v>880013800104</v>
          </cell>
          <cell r="C1431" t="str">
            <v>880</v>
          </cell>
          <cell r="D1431" t="str">
            <v>880013</v>
          </cell>
          <cell r="E1431" t="str">
            <v>دستمزد و مزايا</v>
          </cell>
          <cell r="F1431" t="str">
            <v>پاداش هاي اهدائي مديريت</v>
          </cell>
          <cell r="G1431" t="str">
            <v>800104</v>
          </cell>
          <cell r="H1431" t="str">
            <v>کنترل کيفي</v>
          </cell>
          <cell r="P1431" t="str">
            <v>224</v>
          </cell>
        </row>
        <row r="1432">
          <cell r="A1432">
            <v>2265</v>
          </cell>
          <cell r="B1432" t="str">
            <v>880013800202</v>
          </cell>
          <cell r="C1432" t="str">
            <v>880</v>
          </cell>
          <cell r="D1432" t="str">
            <v>880013</v>
          </cell>
          <cell r="E1432" t="str">
            <v>دستمزد و مزايا</v>
          </cell>
          <cell r="F1432" t="str">
            <v>پاداش هاي اهدائي مديريت</v>
          </cell>
          <cell r="G1432" t="str">
            <v>800202</v>
          </cell>
          <cell r="H1432" t="str">
            <v>عمومي ساخت و توليد</v>
          </cell>
          <cell r="P1432" t="str">
            <v>226</v>
          </cell>
        </row>
        <row r="1433">
          <cell r="A1433">
            <v>2242</v>
          </cell>
          <cell r="B1433" t="str">
            <v>880013800101</v>
          </cell>
          <cell r="C1433" t="str">
            <v>880</v>
          </cell>
          <cell r="D1433" t="str">
            <v>880013</v>
          </cell>
          <cell r="E1433" t="str">
            <v>دستمزد و مزايا</v>
          </cell>
          <cell r="F1433" t="str">
            <v>پاداش هاي اهدائي مديريت</v>
          </cell>
          <cell r="G1433" t="str">
            <v>800101</v>
          </cell>
          <cell r="H1433" t="str">
            <v>تحقيقات مهندسي</v>
          </cell>
          <cell r="P1433" t="str">
            <v>224</v>
          </cell>
        </row>
        <row r="1434">
          <cell r="A1434">
            <v>2403</v>
          </cell>
          <cell r="B1434" t="str">
            <v>880013800401</v>
          </cell>
          <cell r="C1434" t="str">
            <v>880</v>
          </cell>
          <cell r="D1434" t="str">
            <v>880013</v>
          </cell>
          <cell r="E1434" t="str">
            <v>دستمزد و مزايا</v>
          </cell>
          <cell r="F1434" t="str">
            <v>پاداش هاي اهدائي مديريت</v>
          </cell>
          <cell r="G1434" t="str">
            <v>800401</v>
          </cell>
          <cell r="H1434" t="str">
            <v>مديريت</v>
          </cell>
          <cell r="P1434" t="str">
            <v>240</v>
          </cell>
        </row>
        <row r="1435">
          <cell r="A1435">
            <v>2303</v>
          </cell>
          <cell r="B1435" t="str">
            <v>880013800301</v>
          </cell>
          <cell r="C1435" t="str">
            <v>880</v>
          </cell>
          <cell r="D1435" t="str">
            <v>880013</v>
          </cell>
          <cell r="E1435" t="str">
            <v>دستمزد و مزايا</v>
          </cell>
          <cell r="F1435" t="str">
            <v>پاداش هاي اهدائي مديريت</v>
          </cell>
          <cell r="G1435" t="str">
            <v>800301</v>
          </cell>
          <cell r="H1435" t="str">
            <v>حراست</v>
          </cell>
          <cell r="P1435" t="str">
            <v>230</v>
          </cell>
        </row>
        <row r="1436">
          <cell r="A1436">
            <v>2503</v>
          </cell>
          <cell r="B1436" t="str">
            <v>880013800500</v>
          </cell>
          <cell r="C1436" t="str">
            <v>880</v>
          </cell>
          <cell r="D1436" t="str">
            <v>880013</v>
          </cell>
          <cell r="E1436" t="str">
            <v>دستمزد و مزايا</v>
          </cell>
          <cell r="F1436" t="str">
            <v>پاداش هاي اهدائي مديريت</v>
          </cell>
          <cell r="G1436" t="str">
            <v>800500</v>
          </cell>
          <cell r="H1436" t="str">
            <v>فروش</v>
          </cell>
          <cell r="P1436" t="str">
            <v>250</v>
          </cell>
        </row>
        <row r="1437">
          <cell r="A1437">
            <v>2303</v>
          </cell>
          <cell r="B1437" t="str">
            <v>880013800304</v>
          </cell>
          <cell r="C1437" t="str">
            <v>880</v>
          </cell>
          <cell r="D1437" t="str">
            <v>880013</v>
          </cell>
          <cell r="E1437" t="str">
            <v>دستمزد و مزايا</v>
          </cell>
          <cell r="F1437" t="str">
            <v>پاداش هاي اهدائي مديريت</v>
          </cell>
          <cell r="G1437" t="str">
            <v>800304</v>
          </cell>
          <cell r="H1437" t="str">
            <v>تدارکات و تامين قطعات</v>
          </cell>
          <cell r="P1437" t="str">
            <v>230</v>
          </cell>
        </row>
        <row r="1438">
          <cell r="A1438">
            <v>2242</v>
          </cell>
          <cell r="B1438" t="str">
            <v>880013800105</v>
          </cell>
          <cell r="C1438" t="str">
            <v>880</v>
          </cell>
          <cell r="D1438" t="str">
            <v>880013</v>
          </cell>
          <cell r="E1438" t="str">
            <v>دستمزد و مزايا</v>
          </cell>
          <cell r="F1438" t="str">
            <v>پاداش هاي اهدائي مديريت</v>
          </cell>
          <cell r="G1438" t="str">
            <v>800105</v>
          </cell>
          <cell r="H1438" t="str">
            <v>مترولوژي</v>
          </cell>
          <cell r="P1438" t="str">
            <v>224</v>
          </cell>
        </row>
        <row r="1439">
          <cell r="A1439">
            <v>2303</v>
          </cell>
          <cell r="B1439" t="str">
            <v>880013800305</v>
          </cell>
          <cell r="C1439" t="str">
            <v>880</v>
          </cell>
          <cell r="D1439" t="str">
            <v>880013</v>
          </cell>
          <cell r="E1439" t="str">
            <v>دستمزد و مزايا</v>
          </cell>
          <cell r="F1439" t="str">
            <v>پاداش هاي اهدائي مديريت</v>
          </cell>
          <cell r="G1439" t="str">
            <v>800305</v>
          </cell>
          <cell r="H1439" t="str">
            <v>طرح و توسعه سيستمها</v>
          </cell>
          <cell r="P1439" t="str">
            <v>230</v>
          </cell>
        </row>
        <row r="1440">
          <cell r="A1440">
            <v>2403</v>
          </cell>
          <cell r="B1440" t="str">
            <v>880013800402</v>
          </cell>
          <cell r="C1440" t="str">
            <v>880</v>
          </cell>
          <cell r="D1440" t="str">
            <v>880013</v>
          </cell>
          <cell r="E1440" t="str">
            <v>دستمزد و مزايا</v>
          </cell>
          <cell r="F1440" t="str">
            <v>پاداش هاي اهدائي مديريت</v>
          </cell>
          <cell r="G1440" t="str">
            <v>800402</v>
          </cell>
          <cell r="H1440" t="str">
            <v>دفتر تهران</v>
          </cell>
          <cell r="P1440" t="str">
            <v>240</v>
          </cell>
        </row>
        <row r="1441">
          <cell r="A1441">
            <v>2265</v>
          </cell>
          <cell r="B1441" t="str">
            <v>880013800203</v>
          </cell>
          <cell r="C1441" t="str">
            <v>880</v>
          </cell>
          <cell r="D1441" t="str">
            <v>880013</v>
          </cell>
          <cell r="E1441" t="str">
            <v>دستمزد و مزايا</v>
          </cell>
          <cell r="F1441" t="str">
            <v>پاداش هاي اهدائي مديريت</v>
          </cell>
          <cell r="G1441" t="str">
            <v>800203</v>
          </cell>
          <cell r="H1441" t="str">
            <v>عمومي کنترل کيفي</v>
          </cell>
          <cell r="P1441" t="str">
            <v>226</v>
          </cell>
        </row>
        <row r="1442">
          <cell r="A1442">
            <v>2225</v>
          </cell>
          <cell r="B1442" t="str">
            <v>880013800200</v>
          </cell>
          <cell r="C1442" t="str">
            <v>880</v>
          </cell>
          <cell r="D1442" t="str">
            <v>880013</v>
          </cell>
          <cell r="E1442" t="str">
            <v>دستمزد و مزايا</v>
          </cell>
          <cell r="F1442" t="str">
            <v>پاداش هاي اهدائي مديريت</v>
          </cell>
          <cell r="G1442" t="str">
            <v>800200</v>
          </cell>
          <cell r="H1442" t="str">
            <v>عمومي مونتاژ</v>
          </cell>
          <cell r="P1442" t="str">
            <v>222</v>
          </cell>
        </row>
        <row r="1443">
          <cell r="A1443">
            <v>2265</v>
          </cell>
          <cell r="B1443" t="str">
            <v>880013800206</v>
          </cell>
          <cell r="C1443" t="str">
            <v>880</v>
          </cell>
          <cell r="D1443" t="str">
            <v>880013</v>
          </cell>
          <cell r="E1443" t="str">
            <v>دستمزد و مزايا</v>
          </cell>
          <cell r="F1443" t="str">
            <v>پاداش هاي اهدائي مديريت</v>
          </cell>
          <cell r="G1443" t="str">
            <v>800206</v>
          </cell>
          <cell r="H1443" t="str">
            <v>عمومي خط گيج</v>
          </cell>
          <cell r="P1443" t="str">
            <v>226</v>
          </cell>
        </row>
        <row r="1444">
          <cell r="A1444">
            <v>2265</v>
          </cell>
          <cell r="B1444" t="str">
            <v>880013800201</v>
          </cell>
          <cell r="C1444" t="str">
            <v>880</v>
          </cell>
          <cell r="D1444" t="str">
            <v>880013</v>
          </cell>
          <cell r="E1444" t="str">
            <v>دستمزد و مزايا</v>
          </cell>
          <cell r="F1444" t="str">
            <v>پاداش هاي اهدائي مديريت</v>
          </cell>
          <cell r="G1444" t="str">
            <v>800201</v>
          </cell>
          <cell r="H1444" t="str">
            <v>عمومي تحقيقات و مهندسي</v>
          </cell>
          <cell r="P1444" t="str">
            <v>226</v>
          </cell>
        </row>
        <row r="1445">
          <cell r="A1445">
            <v>2242</v>
          </cell>
          <cell r="B1445" t="str">
            <v>880013800106</v>
          </cell>
          <cell r="C1445" t="str">
            <v>880</v>
          </cell>
          <cell r="D1445" t="str">
            <v>880013</v>
          </cell>
          <cell r="E1445" t="str">
            <v>دستمزد و مزايا</v>
          </cell>
          <cell r="F1445" t="str">
            <v>پاداش هاي اهدائي مديريت</v>
          </cell>
          <cell r="G1445" t="str">
            <v>800106</v>
          </cell>
          <cell r="H1445" t="str">
            <v>تست مواد وشيمي</v>
          </cell>
          <cell r="P1445" t="str">
            <v>224</v>
          </cell>
        </row>
        <row r="1446">
          <cell r="A1446">
            <v>2242</v>
          </cell>
          <cell r="B1446" t="str">
            <v>880013800102</v>
          </cell>
          <cell r="C1446" t="str">
            <v>880</v>
          </cell>
          <cell r="D1446" t="str">
            <v>880013</v>
          </cell>
          <cell r="E1446" t="str">
            <v>دستمزد و مزايا</v>
          </cell>
          <cell r="F1446" t="str">
            <v>پاداش هاي اهدائي مديريت</v>
          </cell>
          <cell r="G1446" t="str">
            <v>800102</v>
          </cell>
          <cell r="H1446" t="str">
            <v>عمليات حرارتي و آبکاري</v>
          </cell>
          <cell r="P1446" t="str">
            <v>224</v>
          </cell>
        </row>
        <row r="1447">
          <cell r="A1447">
            <v>2246</v>
          </cell>
          <cell r="B1447" t="str">
            <v>880016800103</v>
          </cell>
          <cell r="C1447" t="str">
            <v>880</v>
          </cell>
          <cell r="D1447" t="str">
            <v>880016</v>
          </cell>
          <cell r="E1447" t="str">
            <v>دستمزد و مزايا</v>
          </cell>
          <cell r="F1447" t="str">
            <v>پاداش پايان سال (عيدي)</v>
          </cell>
          <cell r="G1447" t="str">
            <v>800103</v>
          </cell>
          <cell r="H1447" t="str">
            <v>مرکز ساخت و توليد</v>
          </cell>
          <cell r="P1447" t="str">
            <v>224</v>
          </cell>
        </row>
        <row r="1448">
          <cell r="A1448">
            <v>2206</v>
          </cell>
          <cell r="B1448" t="str">
            <v>880016800100</v>
          </cell>
          <cell r="C1448" t="str">
            <v>880</v>
          </cell>
          <cell r="D1448" t="str">
            <v>880016</v>
          </cell>
          <cell r="E1448" t="str">
            <v>دستمزد و مزايا</v>
          </cell>
          <cell r="F1448" t="str">
            <v>پاداش پايان سال (عيدي)</v>
          </cell>
          <cell r="G1448" t="str">
            <v>800100</v>
          </cell>
          <cell r="H1448" t="str">
            <v>مونتاژ</v>
          </cell>
          <cell r="P1448" t="str">
            <v>220</v>
          </cell>
        </row>
        <row r="1449">
          <cell r="A1449">
            <v>2305</v>
          </cell>
          <cell r="B1449" t="str">
            <v>880016800303</v>
          </cell>
          <cell r="C1449" t="str">
            <v>880</v>
          </cell>
          <cell r="D1449" t="str">
            <v>880016</v>
          </cell>
          <cell r="E1449" t="str">
            <v>دستمزد و مزايا</v>
          </cell>
          <cell r="F1449" t="str">
            <v>پاداش پايان سال (عيدي)</v>
          </cell>
          <cell r="G1449" t="str">
            <v>800303</v>
          </cell>
          <cell r="H1449" t="str">
            <v>برنامه ريزي</v>
          </cell>
          <cell r="P1449" t="str">
            <v>230</v>
          </cell>
        </row>
        <row r="1450">
          <cell r="A1450">
            <v>2405</v>
          </cell>
          <cell r="B1450" t="str">
            <v>880016800403</v>
          </cell>
          <cell r="C1450" t="str">
            <v>880</v>
          </cell>
          <cell r="D1450" t="str">
            <v>880016</v>
          </cell>
          <cell r="E1450" t="str">
            <v>دستمزد و مزايا</v>
          </cell>
          <cell r="F1450" t="str">
            <v>پاداش پايان سال (عيدي)</v>
          </cell>
          <cell r="G1450" t="str">
            <v>800403</v>
          </cell>
          <cell r="H1450" t="str">
            <v>امو ر اداري</v>
          </cell>
          <cell r="P1450" t="str">
            <v>240</v>
          </cell>
        </row>
        <row r="1451">
          <cell r="A1451">
            <v>2246</v>
          </cell>
          <cell r="B1451" t="str">
            <v>880016800104</v>
          </cell>
          <cell r="C1451" t="str">
            <v>880</v>
          </cell>
          <cell r="D1451" t="str">
            <v>880016</v>
          </cell>
          <cell r="E1451" t="str">
            <v>دستمزد و مزايا</v>
          </cell>
          <cell r="F1451" t="str">
            <v>پاداش پايان سال (عيدي)</v>
          </cell>
          <cell r="G1451" t="str">
            <v>800104</v>
          </cell>
          <cell r="H1451" t="str">
            <v>کنترل کيفي</v>
          </cell>
          <cell r="P1451" t="str">
            <v>224</v>
          </cell>
        </row>
        <row r="1452">
          <cell r="A1452">
            <v>2305</v>
          </cell>
          <cell r="B1452" t="str">
            <v>880016800302</v>
          </cell>
          <cell r="C1452" t="str">
            <v>880</v>
          </cell>
          <cell r="D1452" t="str">
            <v>880016</v>
          </cell>
          <cell r="E1452" t="str">
            <v>دستمزد و مزايا</v>
          </cell>
          <cell r="F1452" t="str">
            <v>پاداش پايان سال (عيدي)</v>
          </cell>
          <cell r="G1452" t="str">
            <v>800302</v>
          </cell>
          <cell r="H1452" t="str">
            <v>خدمات فني</v>
          </cell>
          <cell r="P1452" t="str">
            <v>230</v>
          </cell>
        </row>
        <row r="1453">
          <cell r="A1453">
            <v>2269</v>
          </cell>
          <cell r="B1453" t="str">
            <v>880016800202</v>
          </cell>
          <cell r="C1453" t="str">
            <v>880</v>
          </cell>
          <cell r="D1453" t="str">
            <v>880016</v>
          </cell>
          <cell r="E1453" t="str">
            <v>دستمزد و مزايا</v>
          </cell>
          <cell r="F1453" t="str">
            <v>پاداش پايان سال (عيدي)</v>
          </cell>
          <cell r="G1453" t="str">
            <v>800202</v>
          </cell>
          <cell r="H1453" t="str">
            <v>عمومي ساخت و توليد</v>
          </cell>
          <cell r="P1453" t="str">
            <v>226</v>
          </cell>
        </row>
        <row r="1454">
          <cell r="A1454">
            <v>2246</v>
          </cell>
          <cell r="B1454" t="str">
            <v>880016800107</v>
          </cell>
          <cell r="C1454" t="str">
            <v>880</v>
          </cell>
          <cell r="D1454" t="str">
            <v>880016</v>
          </cell>
          <cell r="E1454" t="str">
            <v>دستمزد و مزايا</v>
          </cell>
          <cell r="F1454" t="str">
            <v>پاداش پايان سال (عيدي)</v>
          </cell>
          <cell r="G1454" t="str">
            <v>800107</v>
          </cell>
          <cell r="H1454" t="str">
            <v>خط گيج</v>
          </cell>
          <cell r="P1454" t="str">
            <v>224</v>
          </cell>
        </row>
        <row r="1455">
          <cell r="A1455">
            <v>2405</v>
          </cell>
          <cell r="B1455" t="str">
            <v>880016800400</v>
          </cell>
          <cell r="C1455" t="str">
            <v>880</v>
          </cell>
          <cell r="D1455" t="str">
            <v>880016</v>
          </cell>
          <cell r="E1455" t="str">
            <v>دستمزد و مزايا</v>
          </cell>
          <cell r="F1455" t="str">
            <v>پاداش پايان سال (عيدي)</v>
          </cell>
          <cell r="G1455" t="str">
            <v>800400</v>
          </cell>
          <cell r="H1455" t="str">
            <v>امور مالي</v>
          </cell>
          <cell r="P1455" t="str">
            <v>240</v>
          </cell>
        </row>
        <row r="1456">
          <cell r="A1456">
            <v>2246</v>
          </cell>
          <cell r="B1456" t="str">
            <v>880016800101</v>
          </cell>
          <cell r="C1456" t="str">
            <v>880</v>
          </cell>
          <cell r="D1456" t="str">
            <v>880016</v>
          </cell>
          <cell r="E1456" t="str">
            <v>دستمزد و مزايا</v>
          </cell>
          <cell r="F1456" t="str">
            <v>پاداش پايان سال (عيدي)</v>
          </cell>
          <cell r="G1456" t="str">
            <v>800101</v>
          </cell>
          <cell r="H1456" t="str">
            <v>تحقيقات مهندسي</v>
          </cell>
          <cell r="P1456" t="str">
            <v>224</v>
          </cell>
        </row>
        <row r="1457">
          <cell r="A1457">
            <v>2505</v>
          </cell>
          <cell r="B1457" t="str">
            <v>880016800500</v>
          </cell>
          <cell r="C1457" t="str">
            <v>880</v>
          </cell>
          <cell r="D1457" t="str">
            <v>880016</v>
          </cell>
          <cell r="E1457" t="str">
            <v>دستمزد و مزايا</v>
          </cell>
          <cell r="F1457" t="str">
            <v>پاداش پايان سال (عيدي)</v>
          </cell>
          <cell r="G1457" t="str">
            <v>800500</v>
          </cell>
          <cell r="H1457" t="str">
            <v>فروش</v>
          </cell>
          <cell r="P1457" t="str">
            <v>250</v>
          </cell>
        </row>
        <row r="1458">
          <cell r="A1458">
            <v>2305</v>
          </cell>
          <cell r="B1458" t="str">
            <v>880016800301</v>
          </cell>
          <cell r="C1458" t="str">
            <v>880</v>
          </cell>
          <cell r="D1458" t="str">
            <v>880016</v>
          </cell>
          <cell r="E1458" t="str">
            <v>دستمزد و مزايا</v>
          </cell>
          <cell r="F1458" t="str">
            <v>پاداش پايان سال (عيدي)</v>
          </cell>
          <cell r="G1458" t="str">
            <v>800301</v>
          </cell>
          <cell r="H1458" t="str">
            <v>حراست</v>
          </cell>
          <cell r="P1458" t="str">
            <v>230</v>
          </cell>
        </row>
        <row r="1459">
          <cell r="A1459">
            <v>2305</v>
          </cell>
          <cell r="B1459" t="str">
            <v>880016800304</v>
          </cell>
          <cell r="C1459" t="str">
            <v>880</v>
          </cell>
          <cell r="D1459" t="str">
            <v>880016</v>
          </cell>
          <cell r="E1459" t="str">
            <v>دستمزد و مزايا</v>
          </cell>
          <cell r="F1459" t="str">
            <v>پاداش پايان سال (عيدي)</v>
          </cell>
          <cell r="G1459" t="str">
            <v>800304</v>
          </cell>
          <cell r="H1459" t="str">
            <v>تدارکات و تامين قطعات</v>
          </cell>
          <cell r="P1459" t="str">
            <v>230</v>
          </cell>
        </row>
        <row r="1460">
          <cell r="A1460">
            <v>2246</v>
          </cell>
          <cell r="B1460" t="str">
            <v>880016800105</v>
          </cell>
          <cell r="C1460" t="str">
            <v>880</v>
          </cell>
          <cell r="D1460" t="str">
            <v>880016</v>
          </cell>
          <cell r="E1460" t="str">
            <v>دستمزد و مزايا</v>
          </cell>
          <cell r="F1460" t="str">
            <v>پاداش پايان سال (عيدي)</v>
          </cell>
          <cell r="G1460" t="str">
            <v>800105</v>
          </cell>
          <cell r="H1460" t="str">
            <v>مترولوژي</v>
          </cell>
          <cell r="P1460" t="str">
            <v>224</v>
          </cell>
        </row>
        <row r="1461">
          <cell r="A1461">
            <v>2269</v>
          </cell>
          <cell r="B1461" t="str">
            <v>880016800203</v>
          </cell>
          <cell r="C1461" t="str">
            <v>880</v>
          </cell>
          <cell r="D1461" t="str">
            <v>880016</v>
          </cell>
          <cell r="E1461" t="str">
            <v>دستمزد و مزايا</v>
          </cell>
          <cell r="F1461" t="str">
            <v>پاداش پايان سال (عيدي)</v>
          </cell>
          <cell r="G1461" t="str">
            <v>800203</v>
          </cell>
          <cell r="H1461" t="str">
            <v>عمومي کنترل کيفي</v>
          </cell>
          <cell r="P1461" t="str">
            <v>226</v>
          </cell>
        </row>
        <row r="1462">
          <cell r="A1462">
            <v>2405</v>
          </cell>
          <cell r="B1462" t="str">
            <v>880016800402</v>
          </cell>
          <cell r="C1462" t="str">
            <v>880</v>
          </cell>
          <cell r="D1462" t="str">
            <v>880016</v>
          </cell>
          <cell r="E1462" t="str">
            <v>دستمزد و مزايا</v>
          </cell>
          <cell r="F1462" t="str">
            <v>پاداش پايان سال (عيدي)</v>
          </cell>
          <cell r="G1462" t="str">
            <v>800402</v>
          </cell>
          <cell r="H1462" t="str">
            <v>دفتر تهران</v>
          </cell>
          <cell r="P1462" t="str">
            <v>240</v>
          </cell>
        </row>
        <row r="1463">
          <cell r="A1463">
            <v>2405</v>
          </cell>
          <cell r="B1463" t="str">
            <v>880016800401</v>
          </cell>
          <cell r="C1463" t="str">
            <v>880</v>
          </cell>
          <cell r="D1463" t="str">
            <v>880016</v>
          </cell>
          <cell r="E1463" t="str">
            <v>دستمزد و مزايا</v>
          </cell>
          <cell r="F1463" t="str">
            <v>پاداش پايان سال (عيدي)</v>
          </cell>
          <cell r="G1463" t="str">
            <v>800401</v>
          </cell>
          <cell r="H1463" t="str">
            <v>مديريت</v>
          </cell>
          <cell r="P1463" t="str">
            <v>240</v>
          </cell>
        </row>
        <row r="1464">
          <cell r="A1464">
            <v>2269</v>
          </cell>
          <cell r="B1464" t="str">
            <v>880016800206</v>
          </cell>
          <cell r="C1464" t="str">
            <v>880</v>
          </cell>
          <cell r="D1464" t="str">
            <v>880016</v>
          </cell>
          <cell r="E1464" t="str">
            <v>دستمزد و مزايا</v>
          </cell>
          <cell r="F1464" t="str">
            <v>پاداش پايان سال (عيدي)</v>
          </cell>
          <cell r="G1464" t="str">
            <v>800206</v>
          </cell>
          <cell r="H1464" t="str">
            <v>عمومي خط گيج</v>
          </cell>
          <cell r="P1464" t="str">
            <v>226</v>
          </cell>
        </row>
        <row r="1465">
          <cell r="A1465">
            <v>2229</v>
          </cell>
          <cell r="B1465" t="str">
            <v>880016800200</v>
          </cell>
          <cell r="C1465" t="str">
            <v>880</v>
          </cell>
          <cell r="D1465" t="str">
            <v>880016</v>
          </cell>
          <cell r="E1465" t="str">
            <v>دستمزد و مزايا</v>
          </cell>
          <cell r="F1465" t="str">
            <v>پاداش پايان سال (عيدي)</v>
          </cell>
          <cell r="G1465" t="str">
            <v>800200</v>
          </cell>
          <cell r="H1465" t="str">
            <v>عمومي مونتاژ</v>
          </cell>
          <cell r="P1465" t="str">
            <v>222</v>
          </cell>
        </row>
        <row r="1466">
          <cell r="A1466">
            <v>2305</v>
          </cell>
          <cell r="B1466" t="str">
            <v>880016800305</v>
          </cell>
          <cell r="C1466" t="str">
            <v>880</v>
          </cell>
          <cell r="D1466" t="str">
            <v>880016</v>
          </cell>
          <cell r="E1466" t="str">
            <v>دستمزد و مزايا</v>
          </cell>
          <cell r="F1466" t="str">
            <v>پاداش پايان سال (عيدي)</v>
          </cell>
          <cell r="G1466" t="str">
            <v>800305</v>
          </cell>
          <cell r="H1466" t="str">
            <v>طرح و توسعه سيستمها</v>
          </cell>
          <cell r="P1466" t="str">
            <v>230</v>
          </cell>
        </row>
        <row r="1467">
          <cell r="A1467">
            <v>2246</v>
          </cell>
          <cell r="B1467" t="str">
            <v>880016800102</v>
          </cell>
          <cell r="C1467" t="str">
            <v>880</v>
          </cell>
          <cell r="D1467" t="str">
            <v>880016</v>
          </cell>
          <cell r="E1467" t="str">
            <v>دستمزد و مزايا</v>
          </cell>
          <cell r="F1467" t="str">
            <v>پاداش پايان سال (عيدي)</v>
          </cell>
          <cell r="G1467" t="str">
            <v>800102</v>
          </cell>
          <cell r="H1467" t="str">
            <v>عمليات حرارتي و آبکاري</v>
          </cell>
          <cell r="P1467" t="str">
            <v>224</v>
          </cell>
        </row>
        <row r="1468">
          <cell r="A1468">
            <v>2246</v>
          </cell>
          <cell r="B1468" t="str">
            <v>880016800106</v>
          </cell>
          <cell r="C1468" t="str">
            <v>880</v>
          </cell>
          <cell r="D1468" t="str">
            <v>880016</v>
          </cell>
          <cell r="E1468" t="str">
            <v>دستمزد و مزايا</v>
          </cell>
          <cell r="F1468" t="str">
            <v>پاداش پايان سال (عيدي)</v>
          </cell>
          <cell r="G1468" t="str">
            <v>800106</v>
          </cell>
          <cell r="H1468" t="str">
            <v>تست مواد وشيمي</v>
          </cell>
          <cell r="P1468" t="str">
            <v>224</v>
          </cell>
        </row>
        <row r="1469">
          <cell r="A1469">
            <v>2269</v>
          </cell>
          <cell r="B1469" t="str">
            <v>880016800201</v>
          </cell>
          <cell r="C1469" t="str">
            <v>880</v>
          </cell>
          <cell r="D1469" t="str">
            <v>880016</v>
          </cell>
          <cell r="E1469" t="str">
            <v>دستمزد و مزايا</v>
          </cell>
          <cell r="F1469" t="str">
            <v>پاداش پايان سال (عيدي)</v>
          </cell>
          <cell r="G1469" t="str">
            <v>800201</v>
          </cell>
          <cell r="H1469" t="str">
            <v>عمومي تحقيقات و مهندسي</v>
          </cell>
          <cell r="P1469" t="str">
            <v>226</v>
          </cell>
        </row>
        <row r="1470">
          <cell r="A1470">
            <v>2244</v>
          </cell>
          <cell r="B1470" t="str">
            <v>880017800103</v>
          </cell>
          <cell r="C1470" t="str">
            <v>880</v>
          </cell>
          <cell r="D1470" t="str">
            <v>880017</v>
          </cell>
          <cell r="E1470" t="str">
            <v>دستمزد و مزايا</v>
          </cell>
          <cell r="F1470" t="str">
            <v>بن و جيره غير نقدي</v>
          </cell>
          <cell r="G1470" t="str">
            <v>800103</v>
          </cell>
          <cell r="H1470" t="str">
            <v>مرکز ساخت و توليد</v>
          </cell>
          <cell r="P1470" t="str">
            <v>224</v>
          </cell>
        </row>
        <row r="1471">
          <cell r="A1471">
            <v>2204</v>
          </cell>
          <cell r="B1471" t="str">
            <v>880017800100</v>
          </cell>
          <cell r="C1471" t="str">
            <v>880</v>
          </cell>
          <cell r="D1471" t="str">
            <v>880017</v>
          </cell>
          <cell r="E1471" t="str">
            <v>دستمزد و مزايا</v>
          </cell>
          <cell r="F1471" t="str">
            <v>بن و جيره غير نقدي</v>
          </cell>
          <cell r="G1471" t="str">
            <v>800100</v>
          </cell>
          <cell r="H1471" t="str">
            <v>مونتاژ</v>
          </cell>
          <cell r="P1471" t="str">
            <v>220</v>
          </cell>
        </row>
        <row r="1472">
          <cell r="A1472">
            <v>2304</v>
          </cell>
          <cell r="B1472" t="str">
            <v>880017800303</v>
          </cell>
          <cell r="C1472" t="str">
            <v>880</v>
          </cell>
          <cell r="D1472" t="str">
            <v>880017</v>
          </cell>
          <cell r="E1472" t="str">
            <v>دستمزد و مزايا</v>
          </cell>
          <cell r="F1472" t="str">
            <v>بن و جيره غير نقدي</v>
          </cell>
          <cell r="G1472" t="str">
            <v>800303</v>
          </cell>
          <cell r="H1472" t="str">
            <v>برنامه ريزي</v>
          </cell>
          <cell r="P1472" t="str">
            <v>230</v>
          </cell>
        </row>
        <row r="1473">
          <cell r="A1473">
            <v>2244</v>
          </cell>
          <cell r="B1473" t="str">
            <v>880017800104</v>
          </cell>
          <cell r="C1473" t="str">
            <v>880</v>
          </cell>
          <cell r="D1473" t="str">
            <v>880017</v>
          </cell>
          <cell r="E1473" t="str">
            <v>دستمزد و مزايا</v>
          </cell>
          <cell r="F1473" t="str">
            <v>بن و جيره غير نقدي</v>
          </cell>
          <cell r="G1473" t="str">
            <v>800104</v>
          </cell>
          <cell r="H1473" t="str">
            <v>کنترل کيفي</v>
          </cell>
          <cell r="P1473" t="str">
            <v>224</v>
          </cell>
        </row>
        <row r="1474">
          <cell r="A1474">
            <v>2404</v>
          </cell>
          <cell r="B1474" t="str">
            <v>880017800403</v>
          </cell>
          <cell r="C1474" t="str">
            <v>880</v>
          </cell>
          <cell r="D1474" t="str">
            <v>880017</v>
          </cell>
          <cell r="E1474" t="str">
            <v>دستمزد و مزايا</v>
          </cell>
          <cell r="F1474" t="str">
            <v>بن و جيره غير نقدي</v>
          </cell>
          <cell r="G1474" t="str">
            <v>800403</v>
          </cell>
          <cell r="H1474" t="str">
            <v>امو ر اداري</v>
          </cell>
          <cell r="P1474" t="str">
            <v>240</v>
          </cell>
        </row>
        <row r="1475">
          <cell r="A1475">
            <v>2304</v>
          </cell>
          <cell r="B1475" t="str">
            <v>880017800302</v>
          </cell>
          <cell r="C1475" t="str">
            <v>880</v>
          </cell>
          <cell r="D1475" t="str">
            <v>880017</v>
          </cell>
          <cell r="E1475" t="str">
            <v>دستمزد و مزايا</v>
          </cell>
          <cell r="F1475" t="str">
            <v>بن و جيره غير نقدي</v>
          </cell>
          <cell r="G1475" t="str">
            <v>800302</v>
          </cell>
          <cell r="H1475" t="str">
            <v>خدمات فني</v>
          </cell>
          <cell r="P1475" t="str">
            <v>230</v>
          </cell>
        </row>
        <row r="1476">
          <cell r="A1476">
            <v>2244</v>
          </cell>
          <cell r="B1476" t="str">
            <v>880017800107</v>
          </cell>
          <cell r="C1476" t="str">
            <v>880</v>
          </cell>
          <cell r="D1476" t="str">
            <v>880017</v>
          </cell>
          <cell r="E1476" t="str">
            <v>دستمزد و مزايا</v>
          </cell>
          <cell r="F1476" t="str">
            <v>بن و جيره غير نقدي</v>
          </cell>
          <cell r="G1476" t="str">
            <v>800107</v>
          </cell>
          <cell r="H1476" t="str">
            <v>خط گيج</v>
          </cell>
          <cell r="P1476" t="str">
            <v>224</v>
          </cell>
        </row>
        <row r="1477">
          <cell r="A1477">
            <v>2268</v>
          </cell>
          <cell r="B1477" t="str">
            <v>880017800202</v>
          </cell>
          <cell r="C1477" t="str">
            <v>880</v>
          </cell>
          <cell r="D1477" t="str">
            <v>880017</v>
          </cell>
          <cell r="E1477" t="str">
            <v>دستمزد و مزايا</v>
          </cell>
          <cell r="F1477" t="str">
            <v>بن و جيره غير نقدي</v>
          </cell>
          <cell r="G1477" t="str">
            <v>800202</v>
          </cell>
          <cell r="H1477" t="str">
            <v>عمومي ساخت و توليد</v>
          </cell>
          <cell r="P1477" t="str">
            <v>226</v>
          </cell>
        </row>
        <row r="1478">
          <cell r="A1478">
            <v>2404</v>
          </cell>
          <cell r="B1478" t="str">
            <v>880017800401</v>
          </cell>
          <cell r="C1478" t="str">
            <v>880</v>
          </cell>
          <cell r="D1478" t="str">
            <v>880017</v>
          </cell>
          <cell r="E1478" t="str">
            <v>دستمزد و مزايا</v>
          </cell>
          <cell r="F1478" t="str">
            <v>بن و جيره غير نقدي</v>
          </cell>
          <cell r="G1478" t="str">
            <v>800401</v>
          </cell>
          <cell r="H1478" t="str">
            <v>مديريت</v>
          </cell>
          <cell r="P1478" t="str">
            <v>240</v>
          </cell>
        </row>
        <row r="1479">
          <cell r="A1479">
            <v>2404</v>
          </cell>
          <cell r="B1479" t="str">
            <v>880017800400</v>
          </cell>
          <cell r="C1479" t="str">
            <v>880</v>
          </cell>
          <cell r="D1479" t="str">
            <v>880017</v>
          </cell>
          <cell r="E1479" t="str">
            <v>دستمزد و مزايا</v>
          </cell>
          <cell r="F1479" t="str">
            <v>بن و جيره غير نقدي</v>
          </cell>
          <cell r="G1479" t="str">
            <v>800400</v>
          </cell>
          <cell r="H1479" t="str">
            <v>امور مالي</v>
          </cell>
          <cell r="P1479" t="str">
            <v>240</v>
          </cell>
        </row>
        <row r="1480">
          <cell r="A1480">
            <v>2304</v>
          </cell>
          <cell r="B1480" t="str">
            <v>880017800304</v>
          </cell>
          <cell r="C1480" t="str">
            <v>880</v>
          </cell>
          <cell r="D1480" t="str">
            <v>880017</v>
          </cell>
          <cell r="E1480" t="str">
            <v>دستمزد و مزايا</v>
          </cell>
          <cell r="F1480" t="str">
            <v>بن و جيره غير نقدي</v>
          </cell>
          <cell r="G1480" t="str">
            <v>800304</v>
          </cell>
          <cell r="H1480" t="str">
            <v>تدارکات و تامين قطعات</v>
          </cell>
          <cell r="P1480" t="str">
            <v>230</v>
          </cell>
        </row>
        <row r="1481">
          <cell r="A1481">
            <v>2504</v>
          </cell>
          <cell r="B1481" t="str">
            <v>880017800500</v>
          </cell>
          <cell r="C1481" t="str">
            <v>880</v>
          </cell>
          <cell r="D1481" t="str">
            <v>880017</v>
          </cell>
          <cell r="E1481" t="str">
            <v>دستمزد و مزايا</v>
          </cell>
          <cell r="F1481" t="str">
            <v>بن و جيره غير نقدي</v>
          </cell>
          <cell r="G1481" t="str">
            <v>800500</v>
          </cell>
          <cell r="H1481" t="str">
            <v>فروش</v>
          </cell>
          <cell r="P1481" t="str">
            <v>250</v>
          </cell>
        </row>
        <row r="1482">
          <cell r="A1482">
            <v>2404</v>
          </cell>
          <cell r="B1482" t="str">
            <v>880017800402</v>
          </cell>
          <cell r="C1482" t="str">
            <v>880</v>
          </cell>
          <cell r="D1482" t="str">
            <v>880017</v>
          </cell>
          <cell r="E1482" t="str">
            <v>دستمزد و مزايا</v>
          </cell>
          <cell r="F1482" t="str">
            <v>بن و جيره غير نقدي</v>
          </cell>
          <cell r="G1482" t="str">
            <v>800402</v>
          </cell>
          <cell r="H1482" t="str">
            <v>دفتر تهران</v>
          </cell>
          <cell r="P1482" t="str">
            <v>240</v>
          </cell>
        </row>
        <row r="1483">
          <cell r="A1483">
            <v>2304</v>
          </cell>
          <cell r="B1483" t="str">
            <v>880017800301</v>
          </cell>
          <cell r="C1483" t="str">
            <v>880</v>
          </cell>
          <cell r="D1483" t="str">
            <v>880017</v>
          </cell>
          <cell r="E1483" t="str">
            <v>دستمزد و مزايا</v>
          </cell>
          <cell r="F1483" t="str">
            <v>بن و جيره غير نقدي</v>
          </cell>
          <cell r="G1483" t="str">
            <v>800301</v>
          </cell>
          <cell r="H1483" t="str">
            <v>حراست</v>
          </cell>
          <cell r="P1483" t="str">
            <v>230</v>
          </cell>
        </row>
        <row r="1484">
          <cell r="A1484">
            <v>2244</v>
          </cell>
          <cell r="B1484" t="str">
            <v>880017800105</v>
          </cell>
          <cell r="C1484" t="str">
            <v>880</v>
          </cell>
          <cell r="D1484" t="str">
            <v>880017</v>
          </cell>
          <cell r="E1484" t="str">
            <v>دستمزد و مزايا</v>
          </cell>
          <cell r="F1484" t="str">
            <v>بن و جيره غير نقدي</v>
          </cell>
          <cell r="G1484" t="str">
            <v>800105</v>
          </cell>
          <cell r="H1484" t="str">
            <v>مترولوژي</v>
          </cell>
          <cell r="P1484" t="str">
            <v>224</v>
          </cell>
        </row>
        <row r="1485">
          <cell r="A1485">
            <v>2268</v>
          </cell>
          <cell r="B1485" t="str">
            <v>880017800206</v>
          </cell>
          <cell r="C1485" t="str">
            <v>880</v>
          </cell>
          <cell r="D1485" t="str">
            <v>880017</v>
          </cell>
          <cell r="E1485" t="str">
            <v>دستمزد و مزايا</v>
          </cell>
          <cell r="F1485" t="str">
            <v>بن و جيره غير نقدي</v>
          </cell>
          <cell r="G1485" t="str">
            <v>800206</v>
          </cell>
          <cell r="H1485" t="str">
            <v>عمومي خط گيج</v>
          </cell>
          <cell r="P1485" t="str">
            <v>226</v>
          </cell>
        </row>
        <row r="1486">
          <cell r="A1486">
            <v>2244</v>
          </cell>
          <cell r="B1486" t="str">
            <v>880017800101</v>
          </cell>
          <cell r="C1486" t="str">
            <v>880</v>
          </cell>
          <cell r="D1486" t="str">
            <v>880017</v>
          </cell>
          <cell r="E1486" t="str">
            <v>دستمزد و مزايا</v>
          </cell>
          <cell r="F1486" t="str">
            <v>بن و جيره غير نقدي</v>
          </cell>
          <cell r="G1486" t="str">
            <v>800101</v>
          </cell>
          <cell r="H1486" t="str">
            <v>تحقيقات مهندسي</v>
          </cell>
          <cell r="P1486" t="str">
            <v>224</v>
          </cell>
        </row>
        <row r="1487">
          <cell r="A1487">
            <v>2304</v>
          </cell>
          <cell r="B1487" t="str">
            <v>880017800305</v>
          </cell>
          <cell r="C1487" t="str">
            <v>880</v>
          </cell>
          <cell r="D1487" t="str">
            <v>880017</v>
          </cell>
          <cell r="E1487" t="str">
            <v>دستمزد و مزايا</v>
          </cell>
          <cell r="F1487" t="str">
            <v>بن و جيره غير نقدي</v>
          </cell>
          <cell r="G1487" t="str">
            <v>800305</v>
          </cell>
          <cell r="H1487" t="str">
            <v>طرح و توسعه سيستمها</v>
          </cell>
          <cell r="P1487" t="str">
            <v>230</v>
          </cell>
        </row>
        <row r="1488">
          <cell r="A1488">
            <v>2268</v>
          </cell>
          <cell r="B1488" t="str">
            <v>880017800203</v>
          </cell>
          <cell r="C1488" t="str">
            <v>880</v>
          </cell>
          <cell r="D1488" t="str">
            <v>880017</v>
          </cell>
          <cell r="E1488" t="str">
            <v>دستمزد و مزايا</v>
          </cell>
          <cell r="F1488" t="str">
            <v>بن و جيره غير نقدي</v>
          </cell>
          <cell r="G1488" t="str">
            <v>800203</v>
          </cell>
          <cell r="H1488" t="str">
            <v>عمومي کنترل کيفي</v>
          </cell>
          <cell r="P1488" t="str">
            <v>226</v>
          </cell>
        </row>
        <row r="1489">
          <cell r="A1489">
            <v>2228</v>
          </cell>
          <cell r="B1489" t="str">
            <v>880017800200</v>
          </cell>
          <cell r="C1489" t="str">
            <v>880</v>
          </cell>
          <cell r="D1489" t="str">
            <v>880017</v>
          </cell>
          <cell r="E1489" t="str">
            <v>دستمزد و مزايا</v>
          </cell>
          <cell r="F1489" t="str">
            <v>بن و جيره غير نقدي</v>
          </cell>
          <cell r="G1489" t="str">
            <v>800200</v>
          </cell>
          <cell r="H1489" t="str">
            <v>عمومي مونتاژ</v>
          </cell>
          <cell r="P1489" t="str">
            <v>222</v>
          </cell>
        </row>
        <row r="1490">
          <cell r="A1490">
            <v>2244</v>
          </cell>
          <cell r="B1490" t="str">
            <v>880017800102</v>
          </cell>
          <cell r="C1490" t="str">
            <v>880</v>
          </cell>
          <cell r="D1490" t="str">
            <v>880017</v>
          </cell>
          <cell r="E1490" t="str">
            <v>دستمزد و مزايا</v>
          </cell>
          <cell r="F1490" t="str">
            <v>بن و جيره غير نقدي</v>
          </cell>
          <cell r="G1490" t="str">
            <v>800102</v>
          </cell>
          <cell r="H1490" t="str">
            <v>عمليات حرارتي و آبکاري</v>
          </cell>
          <cell r="P1490" t="str">
            <v>224</v>
          </cell>
        </row>
        <row r="1491">
          <cell r="A1491">
            <v>2244</v>
          </cell>
          <cell r="B1491" t="str">
            <v>880017800106</v>
          </cell>
          <cell r="C1491" t="str">
            <v>880</v>
          </cell>
          <cell r="D1491" t="str">
            <v>880017</v>
          </cell>
          <cell r="E1491" t="str">
            <v>دستمزد و مزايا</v>
          </cell>
          <cell r="F1491" t="str">
            <v>بن و جيره غير نقدي</v>
          </cell>
          <cell r="G1491" t="str">
            <v>800106</v>
          </cell>
          <cell r="H1491" t="str">
            <v>تست مواد وشيمي</v>
          </cell>
          <cell r="P1491" t="str">
            <v>224</v>
          </cell>
        </row>
        <row r="1492">
          <cell r="A1492">
            <v>2268</v>
          </cell>
          <cell r="B1492" t="str">
            <v>880017800201</v>
          </cell>
          <cell r="C1492" t="str">
            <v>880</v>
          </cell>
          <cell r="D1492" t="str">
            <v>880017</v>
          </cell>
          <cell r="E1492" t="str">
            <v>دستمزد و مزايا</v>
          </cell>
          <cell r="F1492" t="str">
            <v>بن و جيره غير نقدي</v>
          </cell>
          <cell r="G1492" t="str">
            <v>800201</v>
          </cell>
          <cell r="H1492" t="str">
            <v>عمومي تحقيقات و مهندسي</v>
          </cell>
          <cell r="P1492" t="str">
            <v>226</v>
          </cell>
        </row>
        <row r="1493">
          <cell r="A1493">
            <v>2243</v>
          </cell>
          <cell r="B1493" t="str">
            <v>880018800103</v>
          </cell>
          <cell r="C1493" t="str">
            <v>880</v>
          </cell>
          <cell r="D1493" t="str">
            <v>880018</v>
          </cell>
          <cell r="E1493" t="str">
            <v>دستمزد و مزايا</v>
          </cell>
          <cell r="F1493" t="str">
            <v>باز خريد سنوات خدمت كاركنان</v>
          </cell>
          <cell r="G1493" t="str">
            <v>800103</v>
          </cell>
          <cell r="H1493" t="str">
            <v>مرکز ساخت و توليد</v>
          </cell>
          <cell r="P1493" t="str">
            <v>224</v>
          </cell>
        </row>
        <row r="1494">
          <cell r="A1494">
            <v>2203</v>
          </cell>
          <cell r="B1494" t="str">
            <v>880018800100</v>
          </cell>
          <cell r="C1494" t="str">
            <v>880</v>
          </cell>
          <cell r="D1494" t="str">
            <v>880018</v>
          </cell>
          <cell r="E1494" t="str">
            <v>دستمزد و مزايا</v>
          </cell>
          <cell r="F1494" t="str">
            <v>باز خريد سنوات خدمت كاركنان</v>
          </cell>
          <cell r="G1494" t="str">
            <v>800100</v>
          </cell>
          <cell r="H1494" t="str">
            <v>مونتاژ</v>
          </cell>
          <cell r="P1494" t="str">
            <v>220</v>
          </cell>
        </row>
        <row r="1495">
          <cell r="A1495">
            <v>2402</v>
          </cell>
          <cell r="B1495" t="str">
            <v>880018800403</v>
          </cell>
          <cell r="C1495" t="str">
            <v>880</v>
          </cell>
          <cell r="D1495" t="str">
            <v>880018</v>
          </cell>
          <cell r="E1495" t="str">
            <v>دستمزد و مزايا</v>
          </cell>
          <cell r="F1495" t="str">
            <v>باز خريد سنوات خدمت كاركنان</v>
          </cell>
          <cell r="G1495" t="str">
            <v>800403</v>
          </cell>
          <cell r="H1495" t="str">
            <v>امو ر اداري</v>
          </cell>
          <cell r="P1495" t="str">
            <v>240</v>
          </cell>
        </row>
        <row r="1496">
          <cell r="A1496">
            <v>2302</v>
          </cell>
          <cell r="B1496" t="str">
            <v>880018800302</v>
          </cell>
          <cell r="C1496" t="str">
            <v>880</v>
          </cell>
          <cell r="D1496" t="str">
            <v>880018</v>
          </cell>
          <cell r="E1496" t="str">
            <v>دستمزد و مزايا</v>
          </cell>
          <cell r="F1496" t="str">
            <v>باز خريد سنوات خدمت كاركنان</v>
          </cell>
          <cell r="G1496" t="str">
            <v>800302</v>
          </cell>
          <cell r="H1496" t="str">
            <v>خدمات فني</v>
          </cell>
          <cell r="P1496" t="str">
            <v>230</v>
          </cell>
        </row>
        <row r="1497">
          <cell r="A1497">
            <v>2243</v>
          </cell>
          <cell r="B1497" t="str">
            <v>880018800104</v>
          </cell>
          <cell r="C1497" t="str">
            <v>880</v>
          </cell>
          <cell r="D1497" t="str">
            <v>880018</v>
          </cell>
          <cell r="E1497" t="str">
            <v>دستمزد و مزايا</v>
          </cell>
          <cell r="F1497" t="str">
            <v>باز خريد سنوات خدمت كاركنان</v>
          </cell>
          <cell r="G1497" t="str">
            <v>800104</v>
          </cell>
          <cell r="H1497" t="str">
            <v>کنترل کيفي</v>
          </cell>
          <cell r="P1497" t="str">
            <v>224</v>
          </cell>
        </row>
        <row r="1498">
          <cell r="A1498">
            <v>2302</v>
          </cell>
          <cell r="B1498" t="str">
            <v>880018800303</v>
          </cell>
          <cell r="C1498" t="str">
            <v>880</v>
          </cell>
          <cell r="D1498" t="str">
            <v>880018</v>
          </cell>
          <cell r="E1498" t="str">
            <v>دستمزد و مزايا</v>
          </cell>
          <cell r="F1498" t="str">
            <v>باز خريد سنوات خدمت كاركنان</v>
          </cell>
          <cell r="G1498" t="str">
            <v>800303</v>
          </cell>
          <cell r="H1498" t="str">
            <v>برنامه ريزي</v>
          </cell>
          <cell r="P1498" t="str">
            <v>230</v>
          </cell>
        </row>
        <row r="1499">
          <cell r="A1499">
            <v>2502</v>
          </cell>
          <cell r="B1499" t="str">
            <v>880018800500</v>
          </cell>
          <cell r="C1499" t="str">
            <v>880</v>
          </cell>
          <cell r="D1499" t="str">
            <v>880018</v>
          </cell>
          <cell r="E1499" t="str">
            <v>دستمزد و مزايا</v>
          </cell>
          <cell r="F1499" t="str">
            <v>باز خريد سنوات خدمت كاركنان</v>
          </cell>
          <cell r="G1499" t="str">
            <v>800500</v>
          </cell>
          <cell r="H1499" t="str">
            <v>فروش</v>
          </cell>
          <cell r="P1499" t="str">
            <v>250</v>
          </cell>
        </row>
        <row r="1500">
          <cell r="A1500">
            <v>2302</v>
          </cell>
          <cell r="B1500" t="str">
            <v>880018800301</v>
          </cell>
          <cell r="C1500" t="str">
            <v>880</v>
          </cell>
          <cell r="D1500" t="str">
            <v>880018</v>
          </cell>
          <cell r="E1500" t="str">
            <v>دستمزد و مزايا</v>
          </cell>
          <cell r="F1500" t="str">
            <v>باز خريد سنوات خدمت كاركنان</v>
          </cell>
          <cell r="G1500" t="str">
            <v>800301</v>
          </cell>
          <cell r="H1500" t="str">
            <v>حراست</v>
          </cell>
          <cell r="P1500" t="str">
            <v>230</v>
          </cell>
        </row>
        <row r="1501">
          <cell r="A1501">
            <v>2243</v>
          </cell>
          <cell r="B1501" t="str">
            <v>880018800101</v>
          </cell>
          <cell r="C1501" t="str">
            <v>880</v>
          </cell>
          <cell r="D1501" t="str">
            <v>880018</v>
          </cell>
          <cell r="E1501" t="str">
            <v>دستمزد و مزايا</v>
          </cell>
          <cell r="F1501" t="str">
            <v>باز خريد سنوات خدمت كاركنان</v>
          </cell>
          <cell r="G1501" t="str">
            <v>800101</v>
          </cell>
          <cell r="H1501" t="str">
            <v>تحقيقات مهندسي</v>
          </cell>
          <cell r="P1501" t="str">
            <v>224</v>
          </cell>
        </row>
        <row r="1502">
          <cell r="A1502">
            <v>2267</v>
          </cell>
          <cell r="B1502" t="str">
            <v>880018800202</v>
          </cell>
          <cell r="C1502" t="str">
            <v>880</v>
          </cell>
          <cell r="D1502" t="str">
            <v>880018</v>
          </cell>
          <cell r="E1502" t="str">
            <v>دستمزد و مزايا</v>
          </cell>
          <cell r="F1502" t="str">
            <v>باز خريد سنوات خدمت كاركنان</v>
          </cell>
          <cell r="G1502" t="str">
            <v>800202</v>
          </cell>
          <cell r="H1502" t="str">
            <v>عمومي ساخت و توليد</v>
          </cell>
          <cell r="P1502" t="str">
            <v>226</v>
          </cell>
        </row>
        <row r="1503">
          <cell r="A1503">
            <v>2302</v>
          </cell>
          <cell r="B1503" t="str">
            <v>880018800304</v>
          </cell>
          <cell r="C1503" t="str">
            <v>880</v>
          </cell>
          <cell r="D1503" t="str">
            <v>880018</v>
          </cell>
          <cell r="E1503" t="str">
            <v>دستمزد و مزايا</v>
          </cell>
          <cell r="F1503" t="str">
            <v>باز خريد سنوات خدمت كاركنان</v>
          </cell>
          <cell r="G1503" t="str">
            <v>800304</v>
          </cell>
          <cell r="H1503" t="str">
            <v>تدارکات و تامين قطعات</v>
          </cell>
          <cell r="P1503" t="str">
            <v>230</v>
          </cell>
        </row>
        <row r="1504">
          <cell r="A1504">
            <v>2243</v>
          </cell>
          <cell r="B1504" t="str">
            <v>880018800107</v>
          </cell>
          <cell r="C1504" t="str">
            <v>880</v>
          </cell>
          <cell r="D1504" t="str">
            <v>880018</v>
          </cell>
          <cell r="E1504" t="str">
            <v>دستمزد و مزايا</v>
          </cell>
          <cell r="F1504" t="str">
            <v>باز خريد سنوات خدمت كاركنان</v>
          </cell>
          <cell r="G1504" t="str">
            <v>800107</v>
          </cell>
          <cell r="H1504" t="str">
            <v>خط گيج</v>
          </cell>
          <cell r="P1504" t="str">
            <v>224</v>
          </cell>
        </row>
        <row r="1505">
          <cell r="A1505">
            <v>2402</v>
          </cell>
          <cell r="B1505" t="str">
            <v>880018800400</v>
          </cell>
          <cell r="C1505" t="str">
            <v>880</v>
          </cell>
          <cell r="D1505" t="str">
            <v>880018</v>
          </cell>
          <cell r="E1505" t="str">
            <v>دستمزد و مزايا</v>
          </cell>
          <cell r="F1505" t="str">
            <v>باز خريد سنوات خدمت كاركنان</v>
          </cell>
          <cell r="G1505" t="str">
            <v>800400</v>
          </cell>
          <cell r="H1505" t="str">
            <v>امور مالي</v>
          </cell>
          <cell r="P1505" t="str">
            <v>240</v>
          </cell>
        </row>
        <row r="1506">
          <cell r="A1506">
            <v>2402</v>
          </cell>
          <cell r="B1506" t="str">
            <v>880018800402</v>
          </cell>
          <cell r="C1506" t="str">
            <v>880</v>
          </cell>
          <cell r="D1506" t="str">
            <v>880018</v>
          </cell>
          <cell r="E1506" t="str">
            <v>دستمزد و مزايا</v>
          </cell>
          <cell r="F1506" t="str">
            <v>باز خريد سنوات خدمت كاركنان</v>
          </cell>
          <cell r="G1506" t="str">
            <v>800402</v>
          </cell>
          <cell r="H1506" t="str">
            <v>دفتر تهران</v>
          </cell>
          <cell r="P1506" t="str">
            <v>240</v>
          </cell>
        </row>
        <row r="1507">
          <cell r="A1507">
            <v>2243</v>
          </cell>
          <cell r="B1507" t="str">
            <v>880018800105</v>
          </cell>
          <cell r="C1507" t="str">
            <v>880</v>
          </cell>
          <cell r="D1507" t="str">
            <v>880018</v>
          </cell>
          <cell r="E1507" t="str">
            <v>دستمزد و مزايا</v>
          </cell>
          <cell r="F1507" t="str">
            <v>باز خريد سنوات خدمت كاركنان</v>
          </cell>
          <cell r="G1507" t="str">
            <v>800105</v>
          </cell>
          <cell r="H1507" t="str">
            <v>مترولوژي</v>
          </cell>
          <cell r="P1507" t="str">
            <v>224</v>
          </cell>
        </row>
        <row r="1508">
          <cell r="A1508">
            <v>2267</v>
          </cell>
          <cell r="B1508" t="str">
            <v>880018800206</v>
          </cell>
          <cell r="C1508" t="str">
            <v>880</v>
          </cell>
          <cell r="D1508" t="str">
            <v>880018</v>
          </cell>
          <cell r="E1508" t="str">
            <v>دستمزد و مزايا</v>
          </cell>
          <cell r="F1508" t="str">
            <v>باز خريد سنوات خدمت كاركنان</v>
          </cell>
          <cell r="G1508" t="str">
            <v>800206</v>
          </cell>
          <cell r="H1508" t="str">
            <v>عمومي خط گيج</v>
          </cell>
          <cell r="P1508" t="str">
            <v>226</v>
          </cell>
        </row>
        <row r="1509">
          <cell r="A1509">
            <v>2227</v>
          </cell>
          <cell r="B1509" t="str">
            <v>880018800200</v>
          </cell>
          <cell r="C1509" t="str">
            <v>880</v>
          </cell>
          <cell r="D1509" t="str">
            <v>880018</v>
          </cell>
          <cell r="E1509" t="str">
            <v>دستمزد و مزايا</v>
          </cell>
          <cell r="F1509" t="str">
            <v>باز خريد سنوات خدمت كاركنان</v>
          </cell>
          <cell r="G1509" t="str">
            <v>800200</v>
          </cell>
          <cell r="H1509" t="str">
            <v>عمومي مونتاژ</v>
          </cell>
          <cell r="P1509" t="str">
            <v>222</v>
          </cell>
        </row>
        <row r="1510">
          <cell r="A1510">
            <v>2402</v>
          </cell>
          <cell r="B1510" t="str">
            <v>880018800401</v>
          </cell>
          <cell r="C1510" t="str">
            <v>880</v>
          </cell>
          <cell r="D1510" t="str">
            <v>880018</v>
          </cell>
          <cell r="E1510" t="str">
            <v>دستمزد و مزايا</v>
          </cell>
          <cell r="F1510" t="str">
            <v>باز خريد سنوات خدمت كاركنان</v>
          </cell>
          <cell r="G1510" t="str">
            <v>800401</v>
          </cell>
          <cell r="H1510" t="str">
            <v>مديريت</v>
          </cell>
          <cell r="P1510" t="str">
            <v>240</v>
          </cell>
        </row>
        <row r="1511">
          <cell r="A1511">
            <v>2243</v>
          </cell>
          <cell r="B1511" t="str">
            <v>880018800106</v>
          </cell>
          <cell r="C1511" t="str">
            <v>880</v>
          </cell>
          <cell r="D1511" t="str">
            <v>880018</v>
          </cell>
          <cell r="E1511" t="str">
            <v>دستمزد و مزايا</v>
          </cell>
          <cell r="F1511" t="str">
            <v>باز خريد سنوات خدمت كاركنان</v>
          </cell>
          <cell r="G1511" t="str">
            <v>800106</v>
          </cell>
          <cell r="H1511" t="str">
            <v>تست مواد وشيمي</v>
          </cell>
          <cell r="P1511" t="str">
            <v>224</v>
          </cell>
        </row>
        <row r="1512">
          <cell r="A1512">
            <v>2267</v>
          </cell>
          <cell r="B1512" t="str">
            <v>880018800203</v>
          </cell>
          <cell r="C1512" t="str">
            <v>880</v>
          </cell>
          <cell r="D1512" t="str">
            <v>880018</v>
          </cell>
          <cell r="E1512" t="str">
            <v>دستمزد و مزايا</v>
          </cell>
          <cell r="F1512" t="str">
            <v>باز خريد سنوات خدمت كاركنان</v>
          </cell>
          <cell r="G1512" t="str">
            <v>800203</v>
          </cell>
          <cell r="H1512" t="str">
            <v>عمومي کنترل کيفي</v>
          </cell>
          <cell r="P1512" t="str">
            <v>226</v>
          </cell>
        </row>
        <row r="1513">
          <cell r="A1513">
            <v>2302</v>
          </cell>
          <cell r="B1513" t="str">
            <v>880018800305</v>
          </cell>
          <cell r="C1513" t="str">
            <v>880</v>
          </cell>
          <cell r="D1513" t="str">
            <v>880018</v>
          </cell>
          <cell r="E1513" t="str">
            <v>دستمزد و مزايا</v>
          </cell>
          <cell r="F1513" t="str">
            <v>باز خريد سنوات خدمت كاركنان</v>
          </cell>
          <cell r="G1513" t="str">
            <v>800305</v>
          </cell>
          <cell r="H1513" t="str">
            <v>طرح و توسعه سيستمها</v>
          </cell>
          <cell r="P1513" t="str">
            <v>230</v>
          </cell>
        </row>
        <row r="1514">
          <cell r="A1514">
            <v>2243</v>
          </cell>
          <cell r="B1514" t="str">
            <v>880018800102</v>
          </cell>
          <cell r="C1514" t="str">
            <v>880</v>
          </cell>
          <cell r="D1514" t="str">
            <v>880018</v>
          </cell>
          <cell r="E1514" t="str">
            <v>دستمزد و مزايا</v>
          </cell>
          <cell r="F1514" t="str">
            <v>باز خريد سنوات خدمت كاركنان</v>
          </cell>
          <cell r="G1514" t="str">
            <v>800102</v>
          </cell>
          <cell r="H1514" t="str">
            <v>عمليات حرارتي و آبکاري</v>
          </cell>
          <cell r="P1514" t="str">
            <v>224</v>
          </cell>
        </row>
        <row r="1515">
          <cell r="A1515">
            <v>2267</v>
          </cell>
          <cell r="B1515" t="str">
            <v>880018800201</v>
          </cell>
          <cell r="C1515" t="str">
            <v>880</v>
          </cell>
          <cell r="D1515" t="str">
            <v>880018</v>
          </cell>
          <cell r="E1515" t="str">
            <v>دستمزد و مزايا</v>
          </cell>
          <cell r="F1515" t="str">
            <v>باز خريد سنوات خدمت كاركنان</v>
          </cell>
          <cell r="G1515" t="str">
            <v>800201</v>
          </cell>
          <cell r="H1515" t="str">
            <v>عمومي تحقيقات و مهندسي</v>
          </cell>
          <cell r="P1515" t="str">
            <v>226</v>
          </cell>
        </row>
        <row r="1516">
          <cell r="A1516">
            <v>2248</v>
          </cell>
          <cell r="B1516" t="str">
            <v>880019800103</v>
          </cell>
          <cell r="C1516" t="str">
            <v>880</v>
          </cell>
          <cell r="D1516" t="str">
            <v>880019</v>
          </cell>
          <cell r="E1516" t="str">
            <v>دستمزد و مزايا</v>
          </cell>
          <cell r="F1516" t="str">
            <v>بازخريد مرخصي استفاده نشده كاركنان</v>
          </cell>
          <cell r="G1516" t="str">
            <v>800103</v>
          </cell>
          <cell r="H1516" t="str">
            <v>مرکز ساخت و توليد</v>
          </cell>
          <cell r="P1516" t="str">
            <v>224</v>
          </cell>
        </row>
        <row r="1517">
          <cell r="A1517">
            <v>2208</v>
          </cell>
          <cell r="B1517" t="str">
            <v>880019800100</v>
          </cell>
          <cell r="C1517" t="str">
            <v>880</v>
          </cell>
          <cell r="D1517" t="str">
            <v>880019</v>
          </cell>
          <cell r="E1517" t="str">
            <v>دستمزد و مزايا</v>
          </cell>
          <cell r="F1517" t="str">
            <v>بازخريد مرخصي استفاده نشده كاركنان</v>
          </cell>
          <cell r="G1517" t="str">
            <v>800100</v>
          </cell>
          <cell r="H1517" t="str">
            <v>مونتاژ</v>
          </cell>
          <cell r="P1517" t="str">
            <v>220</v>
          </cell>
        </row>
        <row r="1518">
          <cell r="A1518">
            <v>2307</v>
          </cell>
          <cell r="B1518" t="str">
            <v>880019800303</v>
          </cell>
          <cell r="C1518" t="str">
            <v>880</v>
          </cell>
          <cell r="D1518" t="str">
            <v>880019</v>
          </cell>
          <cell r="E1518" t="str">
            <v>دستمزد و مزايا</v>
          </cell>
          <cell r="F1518" t="str">
            <v>بازخريد مرخصي استفاده نشده كاركنان</v>
          </cell>
          <cell r="G1518" t="str">
            <v>800303</v>
          </cell>
          <cell r="H1518" t="str">
            <v>برنامه ريزي</v>
          </cell>
          <cell r="P1518" t="str">
            <v>230</v>
          </cell>
        </row>
        <row r="1519">
          <cell r="A1519">
            <v>2248</v>
          </cell>
          <cell r="B1519" t="str">
            <v>880019800104</v>
          </cell>
          <cell r="C1519" t="str">
            <v>880</v>
          </cell>
          <cell r="D1519" t="str">
            <v>880019</v>
          </cell>
          <cell r="E1519" t="str">
            <v>دستمزد و مزايا</v>
          </cell>
          <cell r="F1519" t="str">
            <v>بازخريد مرخصي استفاده نشده كاركنان</v>
          </cell>
          <cell r="G1519" t="str">
            <v>800104</v>
          </cell>
          <cell r="H1519" t="str">
            <v>کنترل کيفي</v>
          </cell>
          <cell r="P1519" t="str">
            <v>224</v>
          </cell>
        </row>
        <row r="1520">
          <cell r="A1520">
            <v>2407</v>
          </cell>
          <cell r="B1520" t="str">
            <v>880019800403</v>
          </cell>
          <cell r="C1520" t="str">
            <v>880</v>
          </cell>
          <cell r="D1520" t="str">
            <v>880019</v>
          </cell>
          <cell r="E1520" t="str">
            <v>دستمزد و مزايا</v>
          </cell>
          <cell r="F1520" t="str">
            <v>بازخريد مرخصي استفاده نشده كاركنان</v>
          </cell>
          <cell r="G1520" t="str">
            <v>800403</v>
          </cell>
          <cell r="H1520" t="str">
            <v>امو ر اداري</v>
          </cell>
          <cell r="P1520" t="str">
            <v>240</v>
          </cell>
        </row>
        <row r="1521">
          <cell r="A1521">
            <v>2307</v>
          </cell>
          <cell r="B1521" t="str">
            <v>880019800302</v>
          </cell>
          <cell r="C1521" t="str">
            <v>880</v>
          </cell>
          <cell r="D1521" t="str">
            <v>880019</v>
          </cell>
          <cell r="E1521" t="str">
            <v>دستمزد و مزايا</v>
          </cell>
          <cell r="F1521" t="str">
            <v>بازخريد مرخصي استفاده نشده كاركنان</v>
          </cell>
          <cell r="G1521" t="str">
            <v>800302</v>
          </cell>
          <cell r="H1521" t="str">
            <v>خدمات فني</v>
          </cell>
          <cell r="P1521" t="str">
            <v>230</v>
          </cell>
        </row>
        <row r="1522">
          <cell r="A1522">
            <v>2248</v>
          </cell>
          <cell r="B1522" t="str">
            <v>880019800107</v>
          </cell>
          <cell r="C1522" t="str">
            <v>880</v>
          </cell>
          <cell r="D1522" t="str">
            <v>880019</v>
          </cell>
          <cell r="E1522" t="str">
            <v>دستمزد و مزايا</v>
          </cell>
          <cell r="F1522" t="str">
            <v>بازخريد مرخصي استفاده نشده كاركنان</v>
          </cell>
          <cell r="G1522" t="str">
            <v>800107</v>
          </cell>
          <cell r="H1522" t="str">
            <v>خط گيج</v>
          </cell>
          <cell r="P1522" t="str">
            <v>224</v>
          </cell>
        </row>
        <row r="1523">
          <cell r="A1523">
            <v>2272</v>
          </cell>
          <cell r="B1523" t="str">
            <v>880019800202</v>
          </cell>
          <cell r="C1523" t="str">
            <v>880</v>
          </cell>
          <cell r="D1523" t="str">
            <v>880019</v>
          </cell>
          <cell r="E1523" t="str">
            <v>دستمزد و مزايا</v>
          </cell>
          <cell r="F1523" t="str">
            <v>بازخريد مرخصي استفاده نشده كاركنان</v>
          </cell>
          <cell r="G1523" t="str">
            <v>800202</v>
          </cell>
          <cell r="H1523" t="str">
            <v>عمومي ساخت و توليد</v>
          </cell>
          <cell r="P1523" t="str">
            <v>227</v>
          </cell>
        </row>
        <row r="1524">
          <cell r="A1524">
            <v>2248</v>
          </cell>
          <cell r="B1524" t="str">
            <v>880019800101</v>
          </cell>
          <cell r="C1524" t="str">
            <v>880</v>
          </cell>
          <cell r="D1524" t="str">
            <v>880019</v>
          </cell>
          <cell r="E1524" t="str">
            <v>دستمزد و مزايا</v>
          </cell>
          <cell r="F1524" t="str">
            <v>بازخريد مرخصي استفاده نشده كاركنان</v>
          </cell>
          <cell r="G1524" t="str">
            <v>800101</v>
          </cell>
          <cell r="H1524" t="str">
            <v>تحقيقات مهندسي</v>
          </cell>
          <cell r="P1524" t="str">
            <v>224</v>
          </cell>
        </row>
        <row r="1525">
          <cell r="A1525">
            <v>2307</v>
          </cell>
          <cell r="B1525" t="str">
            <v>880019800301</v>
          </cell>
          <cell r="C1525" t="str">
            <v>880</v>
          </cell>
          <cell r="D1525" t="str">
            <v>880019</v>
          </cell>
          <cell r="E1525" t="str">
            <v>دستمزد و مزايا</v>
          </cell>
          <cell r="F1525" t="str">
            <v>بازخريد مرخصي استفاده نشده كاركنان</v>
          </cell>
          <cell r="G1525" t="str">
            <v>800301</v>
          </cell>
          <cell r="H1525" t="str">
            <v>حراست</v>
          </cell>
          <cell r="P1525" t="str">
            <v>230</v>
          </cell>
        </row>
        <row r="1526">
          <cell r="A1526">
            <v>2407</v>
          </cell>
          <cell r="B1526" t="str">
            <v>880019800400</v>
          </cell>
          <cell r="C1526" t="str">
            <v>880</v>
          </cell>
          <cell r="D1526" t="str">
            <v>880019</v>
          </cell>
          <cell r="E1526" t="str">
            <v>دستمزد و مزايا</v>
          </cell>
          <cell r="F1526" t="str">
            <v>بازخريد مرخصي استفاده نشده كاركنان</v>
          </cell>
          <cell r="G1526" t="str">
            <v>800400</v>
          </cell>
          <cell r="H1526" t="str">
            <v>امور مالي</v>
          </cell>
          <cell r="P1526" t="str">
            <v>240</v>
          </cell>
        </row>
        <row r="1527">
          <cell r="A1527">
            <v>2307</v>
          </cell>
          <cell r="B1527" t="str">
            <v>880019800304</v>
          </cell>
          <cell r="C1527" t="str">
            <v>880</v>
          </cell>
          <cell r="D1527" t="str">
            <v>880019</v>
          </cell>
          <cell r="E1527" t="str">
            <v>دستمزد و مزايا</v>
          </cell>
          <cell r="F1527" t="str">
            <v>بازخريد مرخصي استفاده نشده كاركنان</v>
          </cell>
          <cell r="G1527" t="str">
            <v>800304</v>
          </cell>
          <cell r="H1527" t="str">
            <v>تدارکات و تامين قطعات</v>
          </cell>
          <cell r="P1527" t="str">
            <v>230</v>
          </cell>
        </row>
        <row r="1528">
          <cell r="A1528">
            <v>2248</v>
          </cell>
          <cell r="B1528" t="str">
            <v>880019800105</v>
          </cell>
          <cell r="C1528" t="str">
            <v>880</v>
          </cell>
          <cell r="D1528" t="str">
            <v>880019</v>
          </cell>
          <cell r="E1528" t="str">
            <v>دستمزد و مزايا</v>
          </cell>
          <cell r="F1528" t="str">
            <v>بازخريد مرخصي استفاده نشده كاركنان</v>
          </cell>
          <cell r="G1528" t="str">
            <v>800105</v>
          </cell>
          <cell r="H1528" t="str">
            <v>مترولوژي</v>
          </cell>
          <cell r="P1528" t="str">
            <v>224</v>
          </cell>
        </row>
        <row r="1529">
          <cell r="A1529">
            <v>2307</v>
          </cell>
          <cell r="B1529" t="str">
            <v>880019800305</v>
          </cell>
          <cell r="C1529" t="str">
            <v>880</v>
          </cell>
          <cell r="D1529" t="str">
            <v>880019</v>
          </cell>
          <cell r="E1529" t="str">
            <v>دستمزد و مزايا</v>
          </cell>
          <cell r="F1529" t="str">
            <v>بازخريد مرخصي استفاده نشده كاركنان</v>
          </cell>
          <cell r="G1529" t="str">
            <v>800305</v>
          </cell>
          <cell r="H1529" t="str">
            <v>طرح و توسعه سيستمها</v>
          </cell>
          <cell r="P1529" t="str">
            <v>230</v>
          </cell>
        </row>
        <row r="1530">
          <cell r="A1530">
            <v>2407</v>
          </cell>
          <cell r="B1530" t="str">
            <v>880019800402</v>
          </cell>
          <cell r="C1530" t="str">
            <v>880</v>
          </cell>
          <cell r="D1530" t="str">
            <v>880019</v>
          </cell>
          <cell r="E1530" t="str">
            <v>دستمزد و مزايا</v>
          </cell>
          <cell r="F1530" t="str">
            <v>بازخريد مرخصي استفاده نشده كاركنان</v>
          </cell>
          <cell r="G1530" t="str">
            <v>800402</v>
          </cell>
          <cell r="H1530" t="str">
            <v>دفتر تهران</v>
          </cell>
          <cell r="P1530" t="str">
            <v>240</v>
          </cell>
        </row>
        <row r="1531">
          <cell r="A1531">
            <v>2232</v>
          </cell>
          <cell r="B1531" t="str">
            <v>880019800200</v>
          </cell>
          <cell r="C1531" t="str">
            <v>880</v>
          </cell>
          <cell r="D1531" t="str">
            <v>880019</v>
          </cell>
          <cell r="E1531" t="str">
            <v>دستمزد و مزايا</v>
          </cell>
          <cell r="F1531" t="str">
            <v>بازخريد مرخصي استفاده نشده كاركنان</v>
          </cell>
          <cell r="G1531" t="str">
            <v>800200</v>
          </cell>
          <cell r="H1531" t="str">
            <v>عمومي مونتاژ</v>
          </cell>
          <cell r="P1531" t="str">
            <v>223</v>
          </cell>
        </row>
        <row r="1532">
          <cell r="A1532">
            <v>2272</v>
          </cell>
          <cell r="B1532" t="str">
            <v>880019800203</v>
          </cell>
          <cell r="C1532" t="str">
            <v>880</v>
          </cell>
          <cell r="D1532" t="str">
            <v>880019</v>
          </cell>
          <cell r="E1532" t="str">
            <v>دستمزد و مزايا</v>
          </cell>
          <cell r="F1532" t="str">
            <v>بازخريد مرخصي استفاده نشده كاركنان</v>
          </cell>
          <cell r="G1532" t="str">
            <v>800203</v>
          </cell>
          <cell r="H1532" t="str">
            <v>عمومي کنترل کيفي</v>
          </cell>
          <cell r="P1532" t="str">
            <v>227</v>
          </cell>
        </row>
        <row r="1533">
          <cell r="A1533">
            <v>2407</v>
          </cell>
          <cell r="B1533" t="str">
            <v>880019800401</v>
          </cell>
          <cell r="C1533" t="str">
            <v>880</v>
          </cell>
          <cell r="D1533" t="str">
            <v>880019</v>
          </cell>
          <cell r="E1533" t="str">
            <v>دستمزد و مزايا</v>
          </cell>
          <cell r="F1533" t="str">
            <v>بازخريد مرخصي استفاده نشده كاركنان</v>
          </cell>
          <cell r="G1533" t="str">
            <v>800401</v>
          </cell>
          <cell r="H1533" t="str">
            <v>مديريت</v>
          </cell>
          <cell r="P1533" t="str">
            <v>240</v>
          </cell>
        </row>
        <row r="1534">
          <cell r="A1534">
            <v>2507</v>
          </cell>
          <cell r="B1534" t="str">
            <v>880019800500</v>
          </cell>
          <cell r="C1534" t="str">
            <v>880</v>
          </cell>
          <cell r="D1534" t="str">
            <v>880019</v>
          </cell>
          <cell r="E1534" t="str">
            <v>دستمزد و مزايا</v>
          </cell>
          <cell r="F1534" t="str">
            <v>بازخريد مرخصي استفاده نشده كاركنان</v>
          </cell>
          <cell r="G1534" t="str">
            <v>800500</v>
          </cell>
          <cell r="H1534" t="str">
            <v>فروش</v>
          </cell>
          <cell r="P1534" t="str">
            <v>250</v>
          </cell>
        </row>
        <row r="1535">
          <cell r="A1535">
            <v>2248</v>
          </cell>
          <cell r="B1535" t="str">
            <v>880019800102</v>
          </cell>
          <cell r="C1535" t="str">
            <v>880</v>
          </cell>
          <cell r="D1535" t="str">
            <v>880019</v>
          </cell>
          <cell r="E1535" t="str">
            <v>دستمزد و مزايا</v>
          </cell>
          <cell r="F1535" t="str">
            <v>بازخريد مرخصي استفاده نشده كاركنان</v>
          </cell>
          <cell r="G1535" t="str">
            <v>800102</v>
          </cell>
          <cell r="H1535" t="str">
            <v>عمليات حرارتي و آبکاري</v>
          </cell>
          <cell r="P1535" t="str">
            <v>224</v>
          </cell>
        </row>
        <row r="1536">
          <cell r="A1536">
            <v>2248</v>
          </cell>
          <cell r="B1536" t="str">
            <v>880019800106</v>
          </cell>
          <cell r="C1536" t="str">
            <v>880</v>
          </cell>
          <cell r="D1536" t="str">
            <v>880019</v>
          </cell>
          <cell r="E1536" t="str">
            <v>دستمزد و مزايا</v>
          </cell>
          <cell r="F1536" t="str">
            <v>بازخريد مرخصي استفاده نشده كاركنان</v>
          </cell>
          <cell r="G1536" t="str">
            <v>800106</v>
          </cell>
          <cell r="H1536" t="str">
            <v>تست مواد وشيمي</v>
          </cell>
          <cell r="P1536" t="str">
            <v>224</v>
          </cell>
        </row>
        <row r="1537">
          <cell r="A1537">
            <v>2272</v>
          </cell>
          <cell r="B1537" t="str">
            <v>880019800201</v>
          </cell>
          <cell r="C1537" t="str">
            <v>880</v>
          </cell>
          <cell r="D1537" t="str">
            <v>880019</v>
          </cell>
          <cell r="E1537" t="str">
            <v>دستمزد و مزايا</v>
          </cell>
          <cell r="F1537" t="str">
            <v>بازخريد مرخصي استفاده نشده كاركنان</v>
          </cell>
          <cell r="G1537" t="str">
            <v>800201</v>
          </cell>
          <cell r="H1537" t="str">
            <v>عمومي تحقيقات و مهندسي</v>
          </cell>
          <cell r="P1537" t="str">
            <v>227</v>
          </cell>
        </row>
        <row r="1538">
          <cell r="A1538">
            <v>2272</v>
          </cell>
          <cell r="B1538" t="str">
            <v>880019800206</v>
          </cell>
          <cell r="C1538" t="str">
            <v>880</v>
          </cell>
          <cell r="D1538" t="str">
            <v>880019</v>
          </cell>
          <cell r="E1538" t="str">
            <v>دستمزد و مزايا</v>
          </cell>
          <cell r="F1538" t="str">
            <v>بازخريد مرخصي استفاده نشده كاركنان</v>
          </cell>
          <cell r="G1538" t="str">
            <v>800206</v>
          </cell>
          <cell r="H1538" t="str">
            <v>عمومي خط گيج</v>
          </cell>
          <cell r="P1538" t="str">
            <v>227</v>
          </cell>
        </row>
        <row r="1539">
          <cell r="A1539">
            <v>2415</v>
          </cell>
          <cell r="B1539" t="str">
            <v>880020800401</v>
          </cell>
          <cell r="C1539" t="str">
            <v>880</v>
          </cell>
          <cell r="D1539" t="str">
            <v>880020</v>
          </cell>
          <cell r="E1539" t="str">
            <v>دستمزد و مزايا</v>
          </cell>
          <cell r="F1539" t="str">
            <v>فوق العاده سفر و ماموريت</v>
          </cell>
          <cell r="G1539" t="str">
            <v>800401</v>
          </cell>
          <cell r="H1539" t="str">
            <v>مديريت</v>
          </cell>
          <cell r="P1539" t="str">
            <v>241</v>
          </cell>
        </row>
        <row r="1540">
          <cell r="A1540">
            <v>2415</v>
          </cell>
          <cell r="B1540" t="str">
            <v>880020800400</v>
          </cell>
          <cell r="C1540" t="str">
            <v>880</v>
          </cell>
          <cell r="D1540" t="str">
            <v>880020</v>
          </cell>
          <cell r="E1540" t="str">
            <v>دستمزد و مزايا</v>
          </cell>
          <cell r="F1540" t="str">
            <v>فوق العاده سفر و ماموريت</v>
          </cell>
          <cell r="G1540" t="str">
            <v>800400</v>
          </cell>
          <cell r="H1540" t="str">
            <v>امور مالي</v>
          </cell>
          <cell r="P1540" t="str">
            <v>241</v>
          </cell>
        </row>
        <row r="1541">
          <cell r="A1541">
            <v>2271</v>
          </cell>
          <cell r="B1541" t="str">
            <v>880020800203</v>
          </cell>
          <cell r="C1541" t="str">
            <v>880</v>
          </cell>
          <cell r="D1541" t="str">
            <v>880020</v>
          </cell>
          <cell r="E1541" t="str">
            <v>دستمزد و مزايا</v>
          </cell>
          <cell r="F1541" t="str">
            <v>فوق العاده سفر و ماموريت</v>
          </cell>
          <cell r="G1541" t="str">
            <v>800203</v>
          </cell>
          <cell r="H1541" t="str">
            <v>عمومي کنترل کيفي</v>
          </cell>
          <cell r="P1541" t="str">
            <v>227</v>
          </cell>
        </row>
        <row r="1542">
          <cell r="A1542">
            <v>2249</v>
          </cell>
          <cell r="B1542" t="str">
            <v>880020800101</v>
          </cell>
          <cell r="C1542" t="str">
            <v>880</v>
          </cell>
          <cell r="D1542" t="str">
            <v>880020</v>
          </cell>
          <cell r="E1542" t="str">
            <v>دستمزد و مزايا</v>
          </cell>
          <cell r="F1542" t="str">
            <v>فوق العاده سفر و ماموريت</v>
          </cell>
          <cell r="G1542" t="str">
            <v>800101</v>
          </cell>
          <cell r="H1542" t="str">
            <v>تحقيقات مهندسي</v>
          </cell>
          <cell r="P1542" t="str">
            <v>224</v>
          </cell>
        </row>
        <row r="1543">
          <cell r="A1543">
            <v>2315</v>
          </cell>
          <cell r="B1543" t="str">
            <v>880020800304</v>
          </cell>
          <cell r="C1543" t="str">
            <v>880</v>
          </cell>
          <cell r="D1543" t="str">
            <v>880020</v>
          </cell>
          <cell r="E1543" t="str">
            <v>دستمزد و مزايا</v>
          </cell>
          <cell r="F1543" t="str">
            <v>فوق العاده سفر و ماموريت</v>
          </cell>
          <cell r="G1543" t="str">
            <v>800304</v>
          </cell>
          <cell r="H1543" t="str">
            <v>تدارکات و تامين قطعات</v>
          </cell>
          <cell r="P1543" t="str">
            <v>231</v>
          </cell>
        </row>
        <row r="1544">
          <cell r="A1544">
            <v>2515</v>
          </cell>
          <cell r="B1544" t="str">
            <v>880020800500</v>
          </cell>
          <cell r="C1544" t="str">
            <v>880</v>
          </cell>
          <cell r="D1544" t="str">
            <v>880020</v>
          </cell>
          <cell r="E1544" t="str">
            <v>دستمزد و مزايا</v>
          </cell>
          <cell r="F1544" t="str">
            <v>فوق العاده سفر و ماموريت</v>
          </cell>
          <cell r="G1544" t="str">
            <v>800500</v>
          </cell>
          <cell r="H1544" t="str">
            <v>فروش</v>
          </cell>
          <cell r="P1544" t="str">
            <v>251</v>
          </cell>
        </row>
        <row r="1545">
          <cell r="A1545">
            <v>2315</v>
          </cell>
          <cell r="B1545" t="str">
            <v>880020800302</v>
          </cell>
          <cell r="C1545" t="str">
            <v>880</v>
          </cell>
          <cell r="D1545" t="str">
            <v>880020</v>
          </cell>
          <cell r="E1545" t="str">
            <v>دستمزد و مزايا</v>
          </cell>
          <cell r="F1545" t="str">
            <v>فوق العاده سفر و ماموريت</v>
          </cell>
          <cell r="G1545" t="str">
            <v>800302</v>
          </cell>
          <cell r="H1545" t="str">
            <v>خدمات فني</v>
          </cell>
          <cell r="P1545" t="str">
            <v>231</v>
          </cell>
        </row>
        <row r="1546">
          <cell r="A1546">
            <v>2249</v>
          </cell>
          <cell r="B1546" t="str">
            <v>880020800104</v>
          </cell>
          <cell r="C1546" t="str">
            <v>880</v>
          </cell>
          <cell r="D1546" t="str">
            <v>880020</v>
          </cell>
          <cell r="E1546" t="str">
            <v>دستمزد و مزايا</v>
          </cell>
          <cell r="F1546" t="str">
            <v>فوق العاده سفر و ماموريت</v>
          </cell>
          <cell r="G1546" t="str">
            <v>800104</v>
          </cell>
          <cell r="H1546" t="str">
            <v>کنترل کيفي</v>
          </cell>
          <cell r="P1546" t="str">
            <v>224</v>
          </cell>
        </row>
        <row r="1547">
          <cell r="A1547">
            <v>2271</v>
          </cell>
          <cell r="B1547" t="str">
            <v>880020800201</v>
          </cell>
          <cell r="C1547" t="str">
            <v>880</v>
          </cell>
          <cell r="D1547" t="str">
            <v>880020</v>
          </cell>
          <cell r="E1547" t="str">
            <v>دستمزد و مزايا</v>
          </cell>
          <cell r="F1547" t="str">
            <v>فوق العاده سفر و ماموريت</v>
          </cell>
          <cell r="G1547" t="str">
            <v>800201</v>
          </cell>
          <cell r="H1547" t="str">
            <v>عمومي تحقيقات و مهندسي</v>
          </cell>
          <cell r="P1547" t="str">
            <v>227</v>
          </cell>
        </row>
        <row r="1548">
          <cell r="A1548">
            <v>2415</v>
          </cell>
          <cell r="B1548" t="str">
            <v>880020800403</v>
          </cell>
          <cell r="C1548" t="str">
            <v>880</v>
          </cell>
          <cell r="D1548" t="str">
            <v>880020</v>
          </cell>
          <cell r="E1548" t="str">
            <v>دستمزد و مزايا</v>
          </cell>
          <cell r="F1548" t="str">
            <v>فوق العاده سفر و ماموريت</v>
          </cell>
          <cell r="G1548" t="str">
            <v>800403</v>
          </cell>
          <cell r="H1548" t="str">
            <v>امو ر اداري</v>
          </cell>
          <cell r="P1548" t="str">
            <v>241</v>
          </cell>
        </row>
        <row r="1549">
          <cell r="A1549">
            <v>2271</v>
          </cell>
          <cell r="B1549" t="str">
            <v>880020800204</v>
          </cell>
          <cell r="C1549" t="str">
            <v>880</v>
          </cell>
          <cell r="D1549" t="str">
            <v>880020</v>
          </cell>
          <cell r="E1549" t="str">
            <v>دستمزد و مزايا</v>
          </cell>
          <cell r="F1549" t="str">
            <v>فوق العاده سفر و ماموريت</v>
          </cell>
          <cell r="G1549" t="str">
            <v>800204</v>
          </cell>
          <cell r="H1549" t="str">
            <v>عمومي مترولوژي</v>
          </cell>
          <cell r="P1549" t="str">
            <v>227</v>
          </cell>
        </row>
        <row r="1550">
          <cell r="A1550">
            <v>2315</v>
          </cell>
          <cell r="B1550" t="str">
            <v>880020800301</v>
          </cell>
          <cell r="C1550" t="str">
            <v>880</v>
          </cell>
          <cell r="D1550" t="str">
            <v>880020</v>
          </cell>
          <cell r="E1550" t="str">
            <v>دستمزد و مزايا</v>
          </cell>
          <cell r="F1550" t="str">
            <v>فوق العاده سفر و ماموريت</v>
          </cell>
          <cell r="G1550" t="str">
            <v>800301</v>
          </cell>
          <cell r="H1550" t="str">
            <v>حراست</v>
          </cell>
          <cell r="P1550" t="str">
            <v>231</v>
          </cell>
        </row>
        <row r="1551">
          <cell r="A1551">
            <v>2249</v>
          </cell>
          <cell r="B1551" t="str">
            <v>880020800107</v>
          </cell>
          <cell r="C1551" t="str">
            <v>880</v>
          </cell>
          <cell r="D1551" t="str">
            <v>880020</v>
          </cell>
          <cell r="E1551" t="str">
            <v>دستمزد و مزايا</v>
          </cell>
          <cell r="F1551" t="str">
            <v>فوق العاده سفر و ماموريت</v>
          </cell>
          <cell r="G1551" t="str">
            <v>800107</v>
          </cell>
          <cell r="H1551" t="str">
            <v>خط گيج</v>
          </cell>
          <cell r="P1551" t="str">
            <v>224</v>
          </cell>
        </row>
        <row r="1552">
          <cell r="A1552">
            <v>2271</v>
          </cell>
          <cell r="B1552" t="str">
            <v>880020800202</v>
          </cell>
          <cell r="C1552" t="str">
            <v>880</v>
          </cell>
          <cell r="D1552" t="str">
            <v>880020</v>
          </cell>
          <cell r="E1552" t="str">
            <v>دستمزد و مزايا</v>
          </cell>
          <cell r="F1552" t="str">
            <v>فوق العاده سفر و ماموريت</v>
          </cell>
          <cell r="G1552" t="str">
            <v>800202</v>
          </cell>
          <cell r="H1552" t="str">
            <v>عمومي ساخت و توليد</v>
          </cell>
          <cell r="P1552" t="str">
            <v>227</v>
          </cell>
        </row>
        <row r="1553">
          <cell r="A1553">
            <v>2415</v>
          </cell>
          <cell r="B1553" t="str">
            <v>880020800402</v>
          </cell>
          <cell r="C1553" t="str">
            <v>880</v>
          </cell>
          <cell r="D1553" t="str">
            <v>880020</v>
          </cell>
          <cell r="E1553" t="str">
            <v>دستمزد و مزايا</v>
          </cell>
          <cell r="F1553" t="str">
            <v>فوق العاده سفر و ماموريت</v>
          </cell>
          <cell r="G1553" t="str">
            <v>800402</v>
          </cell>
          <cell r="H1553" t="str">
            <v>دفتر تهران</v>
          </cell>
          <cell r="P1553" t="str">
            <v>241</v>
          </cell>
        </row>
        <row r="1554">
          <cell r="A1554">
            <v>2271</v>
          </cell>
          <cell r="B1554" t="str">
            <v>880020800206</v>
          </cell>
          <cell r="C1554" t="str">
            <v>880</v>
          </cell>
          <cell r="D1554" t="str">
            <v>880020</v>
          </cell>
          <cell r="E1554" t="str">
            <v>دستمزد و مزايا</v>
          </cell>
          <cell r="F1554" t="str">
            <v>فوق العاده سفر و ماموريت</v>
          </cell>
          <cell r="G1554" t="str">
            <v>800206</v>
          </cell>
          <cell r="H1554" t="str">
            <v>عمومي خط گيج</v>
          </cell>
          <cell r="P1554" t="str">
            <v>227</v>
          </cell>
        </row>
        <row r="1555">
          <cell r="A1555">
            <v>2209</v>
          </cell>
          <cell r="B1555" t="str">
            <v>880020800100</v>
          </cell>
          <cell r="C1555" t="str">
            <v>880</v>
          </cell>
          <cell r="D1555" t="str">
            <v>880020</v>
          </cell>
          <cell r="E1555" t="str">
            <v>دستمزد و مزايا</v>
          </cell>
          <cell r="F1555" t="str">
            <v>فوق العاده سفر و ماموريت</v>
          </cell>
          <cell r="G1555" t="str">
            <v>800100</v>
          </cell>
          <cell r="H1555" t="str">
            <v>مونتاژ</v>
          </cell>
          <cell r="P1555" t="str">
            <v>220</v>
          </cell>
        </row>
        <row r="1556">
          <cell r="A1556">
            <v>2315</v>
          </cell>
          <cell r="B1556" t="str">
            <v>880020800303</v>
          </cell>
          <cell r="C1556" t="str">
            <v>880</v>
          </cell>
          <cell r="D1556" t="str">
            <v>880020</v>
          </cell>
          <cell r="E1556" t="str">
            <v>دستمزد و مزايا</v>
          </cell>
          <cell r="F1556" t="str">
            <v>فوق العاده سفر و ماموريت</v>
          </cell>
          <cell r="G1556" t="str">
            <v>800303</v>
          </cell>
          <cell r="H1556" t="str">
            <v>برنامه ريزي</v>
          </cell>
          <cell r="P1556" t="str">
            <v>231</v>
          </cell>
        </row>
        <row r="1557">
          <cell r="A1557">
            <v>2240</v>
          </cell>
          <cell r="B1557" t="str">
            <v>880020800105</v>
          </cell>
          <cell r="C1557" t="str">
            <v>880</v>
          </cell>
          <cell r="D1557" t="str">
            <v>880020</v>
          </cell>
          <cell r="E1557" t="str">
            <v>دستمزد و مزايا</v>
          </cell>
          <cell r="F1557" t="str">
            <v>فوق العاده سفر و ماموريت</v>
          </cell>
          <cell r="G1557" t="str">
            <v>800105</v>
          </cell>
          <cell r="H1557" t="str">
            <v>مترولوژي</v>
          </cell>
          <cell r="P1557" t="str">
            <v>224</v>
          </cell>
        </row>
        <row r="1558">
          <cell r="A1558">
            <v>2247</v>
          </cell>
          <cell r="B1558" t="str">
            <v>880021800103</v>
          </cell>
          <cell r="C1558" t="str">
            <v>880</v>
          </cell>
          <cell r="D1558" t="str">
            <v>880021</v>
          </cell>
          <cell r="E1558" t="str">
            <v>دستمزد و مزايا</v>
          </cell>
          <cell r="F1558" t="str">
            <v>اياب ذهاب</v>
          </cell>
          <cell r="G1558" t="str">
            <v>800103</v>
          </cell>
          <cell r="H1558" t="str">
            <v>مرکز ساخت و توليد</v>
          </cell>
          <cell r="P1558" t="str">
            <v>224</v>
          </cell>
        </row>
        <row r="1559">
          <cell r="A1559">
            <v>2406</v>
          </cell>
          <cell r="B1559" t="str">
            <v>880021800402</v>
          </cell>
          <cell r="C1559" t="str">
            <v>880</v>
          </cell>
          <cell r="D1559" t="str">
            <v>880021</v>
          </cell>
          <cell r="E1559" t="str">
            <v>دستمزد و مزايا</v>
          </cell>
          <cell r="F1559" t="str">
            <v>اياب ذهاب</v>
          </cell>
          <cell r="G1559" t="str">
            <v>800402</v>
          </cell>
          <cell r="H1559" t="str">
            <v>دفتر تهران</v>
          </cell>
          <cell r="P1559" t="str">
            <v>240</v>
          </cell>
        </row>
        <row r="1560">
          <cell r="A1560">
            <v>2207</v>
          </cell>
          <cell r="B1560" t="str">
            <v>880021800100</v>
          </cell>
          <cell r="C1560" t="str">
            <v>880</v>
          </cell>
          <cell r="D1560" t="str">
            <v>880021</v>
          </cell>
          <cell r="E1560" t="str">
            <v>دستمزد و مزايا</v>
          </cell>
          <cell r="F1560" t="str">
            <v>اياب ذهاب</v>
          </cell>
          <cell r="G1560" t="str">
            <v>800100</v>
          </cell>
          <cell r="H1560" t="str">
            <v>مونتاژ</v>
          </cell>
          <cell r="P1560" t="str">
            <v>220</v>
          </cell>
        </row>
        <row r="1561">
          <cell r="A1561">
            <v>2406</v>
          </cell>
          <cell r="B1561" t="str">
            <v>880021800403</v>
          </cell>
          <cell r="C1561" t="str">
            <v>880</v>
          </cell>
          <cell r="D1561" t="str">
            <v>880021</v>
          </cell>
          <cell r="E1561" t="str">
            <v>دستمزد و مزايا</v>
          </cell>
          <cell r="F1561" t="str">
            <v>اياب ذهاب</v>
          </cell>
          <cell r="G1561" t="str">
            <v>800403</v>
          </cell>
          <cell r="H1561" t="str">
            <v>امو ر اداري</v>
          </cell>
          <cell r="P1561" t="str">
            <v>240</v>
          </cell>
        </row>
        <row r="1562">
          <cell r="A1562">
            <v>2306</v>
          </cell>
          <cell r="B1562" t="str">
            <v>880021800303</v>
          </cell>
          <cell r="C1562" t="str">
            <v>880</v>
          </cell>
          <cell r="D1562" t="str">
            <v>880021</v>
          </cell>
          <cell r="E1562" t="str">
            <v>دستمزد و مزايا</v>
          </cell>
          <cell r="F1562" t="str">
            <v>اياب ذهاب</v>
          </cell>
          <cell r="G1562" t="str">
            <v>800303</v>
          </cell>
          <cell r="H1562" t="str">
            <v>برنامه ريزي</v>
          </cell>
          <cell r="P1562" t="str">
            <v>230</v>
          </cell>
        </row>
        <row r="1563">
          <cell r="A1563">
            <v>2406</v>
          </cell>
          <cell r="B1563" t="str">
            <v>880021800400</v>
          </cell>
          <cell r="C1563" t="str">
            <v>880</v>
          </cell>
          <cell r="D1563" t="str">
            <v>880021</v>
          </cell>
          <cell r="E1563" t="str">
            <v>دستمزد و مزايا</v>
          </cell>
          <cell r="F1563" t="str">
            <v>اياب ذهاب</v>
          </cell>
          <cell r="G1563" t="str">
            <v>800400</v>
          </cell>
          <cell r="H1563" t="str">
            <v>امور مالي</v>
          </cell>
          <cell r="P1563" t="str">
            <v>240</v>
          </cell>
        </row>
        <row r="1564">
          <cell r="A1564">
            <v>2306</v>
          </cell>
          <cell r="B1564" t="str">
            <v>880021800302</v>
          </cell>
          <cell r="C1564" t="str">
            <v>880</v>
          </cell>
          <cell r="D1564" t="str">
            <v>880021</v>
          </cell>
          <cell r="E1564" t="str">
            <v>دستمزد و مزايا</v>
          </cell>
          <cell r="F1564" t="str">
            <v>اياب ذهاب</v>
          </cell>
          <cell r="G1564" t="str">
            <v>800302</v>
          </cell>
          <cell r="H1564" t="str">
            <v>خدمات فني</v>
          </cell>
          <cell r="P1564" t="str">
            <v>230</v>
          </cell>
        </row>
        <row r="1565">
          <cell r="A1565">
            <v>2270</v>
          </cell>
          <cell r="B1565" t="str">
            <v>880021800202</v>
          </cell>
          <cell r="C1565" t="str">
            <v>880</v>
          </cell>
          <cell r="D1565" t="str">
            <v>880021</v>
          </cell>
          <cell r="E1565" t="str">
            <v>دستمزد و مزايا</v>
          </cell>
          <cell r="F1565" t="str">
            <v>اياب ذهاب</v>
          </cell>
          <cell r="G1565" t="str">
            <v>800202</v>
          </cell>
          <cell r="H1565" t="str">
            <v>عمومي ساخت و توليد</v>
          </cell>
          <cell r="P1565" t="str">
            <v>227</v>
          </cell>
        </row>
        <row r="1566">
          <cell r="A1566">
            <v>2247</v>
          </cell>
          <cell r="B1566" t="str">
            <v>880021800104</v>
          </cell>
          <cell r="C1566" t="str">
            <v>880</v>
          </cell>
          <cell r="D1566" t="str">
            <v>880021</v>
          </cell>
          <cell r="E1566" t="str">
            <v>دستمزد و مزايا</v>
          </cell>
          <cell r="F1566" t="str">
            <v>اياب ذهاب</v>
          </cell>
          <cell r="G1566" t="str">
            <v>800104</v>
          </cell>
          <cell r="H1566" t="str">
            <v>کنترل کيفي</v>
          </cell>
          <cell r="P1566" t="str">
            <v>224</v>
          </cell>
        </row>
        <row r="1567">
          <cell r="A1567">
            <v>2506</v>
          </cell>
          <cell r="B1567" t="str">
            <v>880021800500</v>
          </cell>
          <cell r="C1567" t="str">
            <v>880</v>
          </cell>
          <cell r="D1567" t="str">
            <v>880021</v>
          </cell>
          <cell r="E1567" t="str">
            <v>دستمزد و مزايا</v>
          </cell>
          <cell r="F1567" t="str">
            <v>اياب ذهاب</v>
          </cell>
          <cell r="G1567" t="str">
            <v>800500</v>
          </cell>
          <cell r="H1567" t="str">
            <v>فروش</v>
          </cell>
          <cell r="P1567" t="str">
            <v>250</v>
          </cell>
        </row>
        <row r="1568">
          <cell r="A1568">
            <v>2247</v>
          </cell>
          <cell r="B1568" t="str">
            <v>880021800107</v>
          </cell>
          <cell r="C1568" t="str">
            <v>880</v>
          </cell>
          <cell r="D1568" t="str">
            <v>880021</v>
          </cell>
          <cell r="E1568" t="str">
            <v>دستمزد و مزايا</v>
          </cell>
          <cell r="F1568" t="str">
            <v>اياب ذهاب</v>
          </cell>
          <cell r="G1568" t="str">
            <v>800107</v>
          </cell>
          <cell r="H1568" t="str">
            <v>خط گيج</v>
          </cell>
          <cell r="P1568" t="str">
            <v>224</v>
          </cell>
        </row>
        <row r="1569">
          <cell r="A1569">
            <v>2406</v>
          </cell>
          <cell r="B1569" t="str">
            <v>880021800401</v>
          </cell>
          <cell r="C1569" t="str">
            <v>880</v>
          </cell>
          <cell r="D1569" t="str">
            <v>880021</v>
          </cell>
          <cell r="E1569" t="str">
            <v>دستمزد و مزايا</v>
          </cell>
          <cell r="F1569" t="str">
            <v>اياب ذهاب</v>
          </cell>
          <cell r="G1569" t="str">
            <v>800401</v>
          </cell>
          <cell r="H1569" t="str">
            <v>مديريت</v>
          </cell>
          <cell r="P1569" t="str">
            <v>240</v>
          </cell>
        </row>
        <row r="1570">
          <cell r="A1570">
            <v>2306</v>
          </cell>
          <cell r="B1570" t="str">
            <v>880021800304</v>
          </cell>
          <cell r="C1570" t="str">
            <v>880</v>
          </cell>
          <cell r="D1570" t="str">
            <v>880021</v>
          </cell>
          <cell r="E1570" t="str">
            <v>دستمزد و مزايا</v>
          </cell>
          <cell r="F1570" t="str">
            <v>اياب ذهاب</v>
          </cell>
          <cell r="G1570" t="str">
            <v>800304</v>
          </cell>
          <cell r="H1570" t="str">
            <v>تدارکات و تامين قطعات</v>
          </cell>
          <cell r="P1570" t="str">
            <v>230</v>
          </cell>
        </row>
        <row r="1571">
          <cell r="A1571">
            <v>2270</v>
          </cell>
          <cell r="B1571" t="str">
            <v>880021800201</v>
          </cell>
          <cell r="C1571" t="str">
            <v>880</v>
          </cell>
          <cell r="D1571" t="str">
            <v>880021</v>
          </cell>
          <cell r="E1571" t="str">
            <v>دستمزد و مزايا</v>
          </cell>
          <cell r="F1571" t="str">
            <v>اياب ذهاب</v>
          </cell>
          <cell r="G1571" t="str">
            <v>800201</v>
          </cell>
          <cell r="H1571" t="str">
            <v>عمومي تحقيقات و مهندسي</v>
          </cell>
          <cell r="P1571" t="str">
            <v>227</v>
          </cell>
        </row>
        <row r="1572">
          <cell r="A1572">
            <v>2306</v>
          </cell>
          <cell r="B1572" t="str">
            <v>880021800301</v>
          </cell>
          <cell r="C1572" t="str">
            <v>880</v>
          </cell>
          <cell r="D1572" t="str">
            <v>880021</v>
          </cell>
          <cell r="E1572" t="str">
            <v>دستمزد و مزايا</v>
          </cell>
          <cell r="F1572" t="str">
            <v>اياب ذهاب</v>
          </cell>
          <cell r="G1572" t="str">
            <v>800301</v>
          </cell>
          <cell r="H1572" t="str">
            <v>حراست</v>
          </cell>
          <cell r="P1572" t="str">
            <v>230</v>
          </cell>
        </row>
        <row r="1573">
          <cell r="A1573">
            <v>2247</v>
          </cell>
          <cell r="B1573" t="str">
            <v>880021800101</v>
          </cell>
          <cell r="C1573" t="str">
            <v>880</v>
          </cell>
          <cell r="D1573" t="str">
            <v>880021</v>
          </cell>
          <cell r="E1573" t="str">
            <v>دستمزد و مزايا</v>
          </cell>
          <cell r="F1573" t="str">
            <v>اياب ذهاب</v>
          </cell>
          <cell r="G1573" t="str">
            <v>800101</v>
          </cell>
          <cell r="H1573" t="str">
            <v>تحقيقات مهندسي</v>
          </cell>
          <cell r="P1573" t="str">
            <v>224</v>
          </cell>
        </row>
        <row r="1574">
          <cell r="A1574">
            <v>2247</v>
          </cell>
          <cell r="B1574" t="str">
            <v>880021800105</v>
          </cell>
          <cell r="C1574" t="str">
            <v>880</v>
          </cell>
          <cell r="D1574" t="str">
            <v>880021</v>
          </cell>
          <cell r="E1574" t="str">
            <v>دستمزد و مزايا</v>
          </cell>
          <cell r="F1574" t="str">
            <v>اياب ذهاب</v>
          </cell>
          <cell r="G1574" t="str">
            <v>800105</v>
          </cell>
          <cell r="H1574" t="str">
            <v>مترولوژي</v>
          </cell>
          <cell r="P1574" t="str">
            <v>224</v>
          </cell>
        </row>
        <row r="1575">
          <cell r="A1575">
            <v>2306</v>
          </cell>
          <cell r="B1575" t="str">
            <v>880021800305</v>
          </cell>
          <cell r="C1575" t="str">
            <v>880</v>
          </cell>
          <cell r="D1575" t="str">
            <v>880021</v>
          </cell>
          <cell r="E1575" t="str">
            <v>دستمزد و مزايا</v>
          </cell>
          <cell r="F1575" t="str">
            <v>اياب ذهاب</v>
          </cell>
          <cell r="G1575" t="str">
            <v>800305</v>
          </cell>
          <cell r="H1575" t="str">
            <v>طرح و توسعه سيستمها</v>
          </cell>
          <cell r="P1575" t="str">
            <v>230</v>
          </cell>
        </row>
        <row r="1576">
          <cell r="A1576">
            <v>2270</v>
          </cell>
          <cell r="B1576" t="str">
            <v>880021800203</v>
          </cell>
          <cell r="C1576" t="str">
            <v>880</v>
          </cell>
          <cell r="D1576" t="str">
            <v>880021</v>
          </cell>
          <cell r="E1576" t="str">
            <v>دستمزد و مزايا</v>
          </cell>
          <cell r="F1576" t="str">
            <v>اياب ذهاب</v>
          </cell>
          <cell r="G1576" t="str">
            <v>800203</v>
          </cell>
          <cell r="H1576" t="str">
            <v>عمومي کنترل کيفي</v>
          </cell>
          <cell r="P1576" t="str">
            <v>227</v>
          </cell>
        </row>
        <row r="1577">
          <cell r="A1577">
            <v>2230</v>
          </cell>
          <cell r="B1577" t="str">
            <v>880021800200</v>
          </cell>
          <cell r="C1577" t="str">
            <v>880</v>
          </cell>
          <cell r="D1577" t="str">
            <v>880021</v>
          </cell>
          <cell r="E1577" t="str">
            <v>دستمزد و مزايا</v>
          </cell>
          <cell r="F1577" t="str">
            <v>اياب ذهاب</v>
          </cell>
          <cell r="G1577" t="str">
            <v>800200</v>
          </cell>
          <cell r="H1577" t="str">
            <v>عمومي مونتاژ</v>
          </cell>
          <cell r="P1577" t="str">
            <v>223</v>
          </cell>
        </row>
        <row r="1578">
          <cell r="A1578">
            <v>2247</v>
          </cell>
          <cell r="B1578" t="str">
            <v>880021800102</v>
          </cell>
          <cell r="C1578" t="str">
            <v>880</v>
          </cell>
          <cell r="D1578" t="str">
            <v>880021</v>
          </cell>
          <cell r="E1578" t="str">
            <v>دستمزد و مزايا</v>
          </cell>
          <cell r="F1578" t="str">
            <v>اياب ذهاب</v>
          </cell>
          <cell r="G1578" t="str">
            <v>800102</v>
          </cell>
          <cell r="H1578" t="str">
            <v>عمليات حرارتي و آبکاري</v>
          </cell>
          <cell r="P1578" t="str">
            <v>224</v>
          </cell>
        </row>
        <row r="1579">
          <cell r="A1579">
            <v>2247</v>
          </cell>
          <cell r="B1579" t="str">
            <v>880021800106</v>
          </cell>
          <cell r="C1579" t="str">
            <v>880</v>
          </cell>
          <cell r="D1579" t="str">
            <v>880021</v>
          </cell>
          <cell r="E1579" t="str">
            <v>دستمزد و مزايا</v>
          </cell>
          <cell r="F1579" t="str">
            <v>اياب ذهاب</v>
          </cell>
          <cell r="G1579" t="str">
            <v>800106</v>
          </cell>
          <cell r="H1579" t="str">
            <v>تست مواد وشيمي</v>
          </cell>
          <cell r="P1579" t="str">
            <v>224</v>
          </cell>
        </row>
        <row r="1580">
          <cell r="A1580">
            <v>2270</v>
          </cell>
          <cell r="B1580" t="str">
            <v>880021800206</v>
          </cell>
          <cell r="C1580" t="str">
            <v>880</v>
          </cell>
          <cell r="D1580" t="str">
            <v>880021</v>
          </cell>
          <cell r="E1580" t="str">
            <v>دستمزد و مزايا</v>
          </cell>
          <cell r="F1580" t="str">
            <v>اياب ذهاب</v>
          </cell>
          <cell r="G1580" t="str">
            <v>800206</v>
          </cell>
          <cell r="H1580" t="str">
            <v>عمومي خط گيج</v>
          </cell>
          <cell r="P1580" t="str">
            <v>227</v>
          </cell>
        </row>
        <row r="1581">
          <cell r="A1581">
            <v>2245</v>
          </cell>
          <cell r="B1581" t="str">
            <v>880022800103</v>
          </cell>
          <cell r="C1581" t="str">
            <v>880</v>
          </cell>
          <cell r="D1581" t="str">
            <v>880022</v>
          </cell>
          <cell r="E1581" t="str">
            <v>دستمزد و مزايا</v>
          </cell>
          <cell r="F1581" t="str">
            <v>حق غذا</v>
          </cell>
          <cell r="G1581" t="str">
            <v>800103</v>
          </cell>
          <cell r="H1581" t="str">
            <v>مرکز ساخت و توليد</v>
          </cell>
          <cell r="P1581" t="str">
            <v>224</v>
          </cell>
        </row>
        <row r="1582">
          <cell r="A1582">
            <v>2205</v>
          </cell>
          <cell r="B1582" t="str">
            <v>880022800100</v>
          </cell>
          <cell r="C1582" t="str">
            <v>880</v>
          </cell>
          <cell r="D1582" t="str">
            <v>880022</v>
          </cell>
          <cell r="E1582" t="str">
            <v>دستمزد و مزايا</v>
          </cell>
          <cell r="F1582" t="str">
            <v>حق غذا</v>
          </cell>
          <cell r="G1582" t="str">
            <v>800100</v>
          </cell>
          <cell r="H1582" t="str">
            <v>مونتاژ</v>
          </cell>
          <cell r="P1582" t="str">
            <v>220</v>
          </cell>
        </row>
        <row r="1583">
          <cell r="A1583">
            <v>2308</v>
          </cell>
          <cell r="B1583" t="str">
            <v>880022800303</v>
          </cell>
          <cell r="C1583" t="str">
            <v>880</v>
          </cell>
          <cell r="D1583" t="str">
            <v>880022</v>
          </cell>
          <cell r="E1583" t="str">
            <v>دستمزد و مزايا</v>
          </cell>
          <cell r="F1583" t="str">
            <v>حق غذا</v>
          </cell>
          <cell r="G1583" t="str">
            <v>800303</v>
          </cell>
          <cell r="H1583" t="str">
            <v>برنامه ريزي</v>
          </cell>
          <cell r="P1583" t="str">
            <v>230</v>
          </cell>
        </row>
        <row r="1584">
          <cell r="A1584">
            <v>2245</v>
          </cell>
          <cell r="B1584" t="str">
            <v>880022800107</v>
          </cell>
          <cell r="C1584" t="str">
            <v>880</v>
          </cell>
          <cell r="D1584" t="str">
            <v>880022</v>
          </cell>
          <cell r="E1584" t="str">
            <v>دستمزد و مزايا</v>
          </cell>
          <cell r="F1584" t="str">
            <v>حق غذا</v>
          </cell>
          <cell r="G1584" t="str">
            <v>800107</v>
          </cell>
          <cell r="H1584" t="str">
            <v>خط گيج</v>
          </cell>
          <cell r="P1584" t="str">
            <v>224</v>
          </cell>
        </row>
        <row r="1585">
          <cell r="A1585">
            <v>2408</v>
          </cell>
          <cell r="B1585" t="str">
            <v>880022800403</v>
          </cell>
          <cell r="C1585" t="str">
            <v>880</v>
          </cell>
          <cell r="D1585" t="str">
            <v>880022</v>
          </cell>
          <cell r="E1585" t="str">
            <v>دستمزد و مزايا</v>
          </cell>
          <cell r="F1585" t="str">
            <v>حق غذا</v>
          </cell>
          <cell r="G1585" t="str">
            <v>800403</v>
          </cell>
          <cell r="H1585" t="str">
            <v>امو ر اداري</v>
          </cell>
          <cell r="P1585" t="str">
            <v>240</v>
          </cell>
        </row>
        <row r="1586">
          <cell r="A1586">
            <v>2245</v>
          </cell>
          <cell r="B1586" t="str">
            <v>880022800104</v>
          </cell>
          <cell r="C1586" t="str">
            <v>880</v>
          </cell>
          <cell r="D1586" t="str">
            <v>880022</v>
          </cell>
          <cell r="E1586" t="str">
            <v>دستمزد و مزايا</v>
          </cell>
          <cell r="F1586" t="str">
            <v>حق غذا</v>
          </cell>
          <cell r="G1586" t="str">
            <v>800104</v>
          </cell>
          <cell r="H1586" t="str">
            <v>کنترل کيفي</v>
          </cell>
          <cell r="P1586" t="str">
            <v>224</v>
          </cell>
        </row>
        <row r="1587">
          <cell r="A1587">
            <v>2308</v>
          </cell>
          <cell r="B1587" t="str">
            <v>880022800302</v>
          </cell>
          <cell r="C1587" t="str">
            <v>880</v>
          </cell>
          <cell r="D1587" t="str">
            <v>880022</v>
          </cell>
          <cell r="E1587" t="str">
            <v>دستمزد و مزايا</v>
          </cell>
          <cell r="F1587" t="str">
            <v>حق غذا</v>
          </cell>
          <cell r="G1587" t="str">
            <v>800302</v>
          </cell>
          <cell r="H1587" t="str">
            <v>خدمات فني</v>
          </cell>
          <cell r="P1587" t="str">
            <v>230</v>
          </cell>
        </row>
        <row r="1588">
          <cell r="A1588">
            <v>2279</v>
          </cell>
          <cell r="B1588" t="str">
            <v>880022800202</v>
          </cell>
          <cell r="C1588" t="str">
            <v>880</v>
          </cell>
          <cell r="D1588" t="str">
            <v>880022</v>
          </cell>
          <cell r="E1588" t="str">
            <v>دستمزد و مزايا</v>
          </cell>
          <cell r="F1588" t="str">
            <v>حق غذا</v>
          </cell>
          <cell r="G1588" t="str">
            <v>800202</v>
          </cell>
          <cell r="H1588" t="str">
            <v>عمومي ساخت و توليد</v>
          </cell>
          <cell r="P1588" t="str">
            <v>227</v>
          </cell>
        </row>
        <row r="1589">
          <cell r="A1589">
            <v>2408</v>
          </cell>
          <cell r="B1589" t="str">
            <v>880022800400</v>
          </cell>
          <cell r="C1589" t="str">
            <v>880</v>
          </cell>
          <cell r="D1589" t="str">
            <v>880022</v>
          </cell>
          <cell r="E1589" t="str">
            <v>دستمزد و مزايا</v>
          </cell>
          <cell r="F1589" t="str">
            <v>حق غذا</v>
          </cell>
          <cell r="G1589" t="str">
            <v>800400</v>
          </cell>
          <cell r="H1589" t="str">
            <v>امور مالي</v>
          </cell>
          <cell r="P1589" t="str">
            <v>240</v>
          </cell>
        </row>
        <row r="1590">
          <cell r="A1590">
            <v>2308</v>
          </cell>
          <cell r="B1590" t="str">
            <v>880022800304</v>
          </cell>
          <cell r="C1590" t="str">
            <v>880</v>
          </cell>
          <cell r="D1590" t="str">
            <v>880022</v>
          </cell>
          <cell r="E1590" t="str">
            <v>دستمزد و مزايا</v>
          </cell>
          <cell r="F1590" t="str">
            <v>حق غذا</v>
          </cell>
          <cell r="G1590" t="str">
            <v>800304</v>
          </cell>
          <cell r="H1590" t="str">
            <v>تدارکات و تامين قطعات</v>
          </cell>
          <cell r="P1590" t="str">
            <v>230</v>
          </cell>
        </row>
        <row r="1591">
          <cell r="A1591">
            <v>2408</v>
          </cell>
          <cell r="B1591" t="str">
            <v>880022800402</v>
          </cell>
          <cell r="C1591" t="str">
            <v>880</v>
          </cell>
          <cell r="D1591" t="str">
            <v>880022</v>
          </cell>
          <cell r="E1591" t="str">
            <v>دستمزد و مزايا</v>
          </cell>
          <cell r="F1591" t="str">
            <v>حق غذا</v>
          </cell>
          <cell r="G1591" t="str">
            <v>800402</v>
          </cell>
          <cell r="H1591" t="str">
            <v>دفتر تهران</v>
          </cell>
          <cell r="P1591" t="str">
            <v>240</v>
          </cell>
        </row>
        <row r="1592">
          <cell r="A1592">
            <v>2308</v>
          </cell>
          <cell r="B1592" t="str">
            <v>880022800301</v>
          </cell>
          <cell r="C1592" t="str">
            <v>880</v>
          </cell>
          <cell r="D1592" t="str">
            <v>880022</v>
          </cell>
          <cell r="E1592" t="str">
            <v>دستمزد و مزايا</v>
          </cell>
          <cell r="F1592" t="str">
            <v>حق غذا</v>
          </cell>
          <cell r="G1592" t="str">
            <v>800301</v>
          </cell>
          <cell r="H1592" t="str">
            <v>حراست</v>
          </cell>
          <cell r="P1592" t="str">
            <v>230</v>
          </cell>
        </row>
        <row r="1593">
          <cell r="A1593">
            <v>2408</v>
          </cell>
          <cell r="B1593" t="str">
            <v>880022800401</v>
          </cell>
          <cell r="C1593" t="str">
            <v>880</v>
          </cell>
          <cell r="D1593" t="str">
            <v>880022</v>
          </cell>
          <cell r="E1593" t="str">
            <v>دستمزد و مزايا</v>
          </cell>
          <cell r="F1593" t="str">
            <v>حق غذا</v>
          </cell>
          <cell r="G1593" t="str">
            <v>800401</v>
          </cell>
          <cell r="H1593" t="str">
            <v>مديريت</v>
          </cell>
          <cell r="P1593" t="str">
            <v>240</v>
          </cell>
        </row>
        <row r="1594">
          <cell r="A1594">
            <v>2245</v>
          </cell>
          <cell r="B1594" t="str">
            <v>880022800105</v>
          </cell>
          <cell r="C1594" t="str">
            <v>880</v>
          </cell>
          <cell r="D1594" t="str">
            <v>880022</v>
          </cell>
          <cell r="E1594" t="str">
            <v>دستمزد و مزايا</v>
          </cell>
          <cell r="F1594" t="str">
            <v>حق غذا</v>
          </cell>
          <cell r="G1594" t="str">
            <v>800105</v>
          </cell>
          <cell r="H1594" t="str">
            <v>مترولوژي</v>
          </cell>
          <cell r="P1594" t="str">
            <v>224</v>
          </cell>
        </row>
        <row r="1595">
          <cell r="A1595">
            <v>2508</v>
          </cell>
          <cell r="B1595" t="str">
            <v>880022800500</v>
          </cell>
          <cell r="C1595" t="str">
            <v>880</v>
          </cell>
          <cell r="D1595" t="str">
            <v>880022</v>
          </cell>
          <cell r="E1595" t="str">
            <v>دستمزد و مزايا</v>
          </cell>
          <cell r="F1595" t="str">
            <v>حق غذا</v>
          </cell>
          <cell r="G1595" t="str">
            <v>800500</v>
          </cell>
          <cell r="H1595" t="str">
            <v>فروش</v>
          </cell>
          <cell r="P1595" t="str">
            <v>250</v>
          </cell>
        </row>
        <row r="1596">
          <cell r="A1596">
            <v>2245</v>
          </cell>
          <cell r="B1596" t="str">
            <v>880022800101</v>
          </cell>
          <cell r="C1596" t="str">
            <v>880</v>
          </cell>
          <cell r="D1596" t="str">
            <v>880022</v>
          </cell>
          <cell r="E1596" t="str">
            <v>دستمزد و مزايا</v>
          </cell>
          <cell r="F1596" t="str">
            <v>حق غذا</v>
          </cell>
          <cell r="G1596" t="str">
            <v>800101</v>
          </cell>
          <cell r="H1596" t="str">
            <v>تحقيقات مهندسي</v>
          </cell>
          <cell r="P1596" t="str">
            <v>224</v>
          </cell>
        </row>
        <row r="1597">
          <cell r="A1597">
            <v>2308</v>
          </cell>
          <cell r="B1597" t="str">
            <v>880022800305</v>
          </cell>
          <cell r="C1597" t="str">
            <v>880</v>
          </cell>
          <cell r="D1597" t="str">
            <v>880022</v>
          </cell>
          <cell r="E1597" t="str">
            <v>دستمزد و مزايا</v>
          </cell>
          <cell r="F1597" t="str">
            <v>حق غذا</v>
          </cell>
          <cell r="G1597" t="str">
            <v>800305</v>
          </cell>
          <cell r="H1597" t="str">
            <v>طرح و توسعه سيستمها</v>
          </cell>
          <cell r="P1597" t="str">
            <v>230</v>
          </cell>
        </row>
        <row r="1598">
          <cell r="A1598">
            <v>2239</v>
          </cell>
          <cell r="B1598" t="str">
            <v>880022800200</v>
          </cell>
          <cell r="C1598" t="str">
            <v>880</v>
          </cell>
          <cell r="D1598" t="str">
            <v>880022</v>
          </cell>
          <cell r="E1598" t="str">
            <v>دستمزد و مزايا</v>
          </cell>
          <cell r="F1598" t="str">
            <v>حق غذا</v>
          </cell>
          <cell r="G1598" t="str">
            <v>800200</v>
          </cell>
          <cell r="H1598" t="str">
            <v>عمومي مونتاژ</v>
          </cell>
          <cell r="P1598" t="str">
            <v>223</v>
          </cell>
        </row>
        <row r="1599">
          <cell r="A1599">
            <v>2279</v>
          </cell>
          <cell r="B1599" t="str">
            <v>880022800206</v>
          </cell>
          <cell r="C1599" t="str">
            <v>880</v>
          </cell>
          <cell r="D1599" t="str">
            <v>880022</v>
          </cell>
          <cell r="E1599" t="str">
            <v>دستمزد و مزايا</v>
          </cell>
          <cell r="F1599" t="str">
            <v>حق غذا</v>
          </cell>
          <cell r="G1599" t="str">
            <v>800206</v>
          </cell>
          <cell r="H1599" t="str">
            <v>عمومي خط گيج</v>
          </cell>
          <cell r="P1599" t="str">
            <v>227</v>
          </cell>
        </row>
        <row r="1600">
          <cell r="A1600">
            <v>2279</v>
          </cell>
          <cell r="B1600" t="str">
            <v>880022800203</v>
          </cell>
          <cell r="C1600" t="str">
            <v>880</v>
          </cell>
          <cell r="D1600" t="str">
            <v>880022</v>
          </cell>
          <cell r="E1600" t="str">
            <v>دستمزد و مزايا</v>
          </cell>
          <cell r="F1600" t="str">
            <v>حق غذا</v>
          </cell>
          <cell r="G1600" t="str">
            <v>800203</v>
          </cell>
          <cell r="H1600" t="str">
            <v>عمومي کنترل کيفي</v>
          </cell>
          <cell r="P1600" t="str">
            <v>227</v>
          </cell>
        </row>
        <row r="1601">
          <cell r="A1601">
            <v>2245</v>
          </cell>
          <cell r="B1601" t="str">
            <v>880022800102</v>
          </cell>
          <cell r="C1601" t="str">
            <v>880</v>
          </cell>
          <cell r="D1601" t="str">
            <v>880022</v>
          </cell>
          <cell r="E1601" t="str">
            <v>دستمزد و مزايا</v>
          </cell>
          <cell r="F1601" t="str">
            <v>حق غذا</v>
          </cell>
          <cell r="G1601" t="str">
            <v>800102</v>
          </cell>
          <cell r="H1601" t="str">
            <v>عمليات حرارتي و آبکاري</v>
          </cell>
          <cell r="P1601" t="str">
            <v>224</v>
          </cell>
        </row>
        <row r="1602">
          <cell r="A1602">
            <v>2245</v>
          </cell>
          <cell r="B1602" t="str">
            <v>880022800106</v>
          </cell>
          <cell r="C1602" t="str">
            <v>880</v>
          </cell>
          <cell r="D1602" t="str">
            <v>880022</v>
          </cell>
          <cell r="E1602" t="str">
            <v>دستمزد و مزايا</v>
          </cell>
          <cell r="F1602" t="str">
            <v>حق غذا</v>
          </cell>
          <cell r="G1602" t="str">
            <v>800106</v>
          </cell>
          <cell r="H1602" t="str">
            <v>تست مواد وشيمي</v>
          </cell>
          <cell r="P1602" t="str">
            <v>224</v>
          </cell>
        </row>
        <row r="1603">
          <cell r="A1603">
            <v>2279</v>
          </cell>
          <cell r="B1603" t="str">
            <v>880022800201</v>
          </cell>
          <cell r="C1603" t="str">
            <v>880</v>
          </cell>
          <cell r="D1603" t="str">
            <v>880022</v>
          </cell>
          <cell r="E1603" t="str">
            <v>دستمزد و مزايا</v>
          </cell>
          <cell r="F1603" t="str">
            <v>حق غذا</v>
          </cell>
          <cell r="G1603" t="str">
            <v>800201</v>
          </cell>
          <cell r="H1603" t="str">
            <v>عمومي تحقيقات و مهندسي</v>
          </cell>
          <cell r="P1603" t="str">
            <v>227</v>
          </cell>
        </row>
        <row r="1604">
          <cell r="A1604">
            <v>2279</v>
          </cell>
          <cell r="B1604" t="str">
            <v>880023800202</v>
          </cell>
          <cell r="C1604" t="str">
            <v>880</v>
          </cell>
          <cell r="D1604" t="str">
            <v>880023</v>
          </cell>
          <cell r="E1604" t="str">
            <v>دستمزد و مزايا</v>
          </cell>
          <cell r="F1604" t="str">
            <v>حق عضويت دركميته ها</v>
          </cell>
          <cell r="G1604" t="str">
            <v>800202</v>
          </cell>
          <cell r="H1604" t="str">
            <v>عمومي ساخت و توليد</v>
          </cell>
          <cell r="P1604" t="str">
            <v>227</v>
          </cell>
        </row>
        <row r="1605">
          <cell r="A1605">
            <v>2418</v>
          </cell>
          <cell r="B1605" t="str">
            <v>880023800400</v>
          </cell>
          <cell r="C1605" t="str">
            <v>880</v>
          </cell>
          <cell r="D1605" t="str">
            <v>880023</v>
          </cell>
          <cell r="E1605" t="str">
            <v>دستمزد و مزايا</v>
          </cell>
          <cell r="F1605" t="str">
            <v>حق عضويت دركميته ها</v>
          </cell>
          <cell r="G1605" t="str">
            <v>800400</v>
          </cell>
          <cell r="H1605" t="str">
            <v>امور مالي</v>
          </cell>
          <cell r="P1605" t="str">
            <v>241</v>
          </cell>
        </row>
        <row r="1606">
          <cell r="A1606">
            <v>2418</v>
          </cell>
          <cell r="B1606" t="str">
            <v>880023800403</v>
          </cell>
          <cell r="C1606" t="str">
            <v>880</v>
          </cell>
          <cell r="D1606" t="str">
            <v>880023</v>
          </cell>
          <cell r="E1606" t="str">
            <v>دستمزد و مزايا</v>
          </cell>
          <cell r="F1606" t="str">
            <v>حق عضويت دركميته ها</v>
          </cell>
          <cell r="G1606" t="str">
            <v>800403</v>
          </cell>
          <cell r="H1606" t="str">
            <v>امو ر اداري</v>
          </cell>
          <cell r="P1606" t="str">
            <v>241</v>
          </cell>
        </row>
        <row r="1607">
          <cell r="A1607">
            <v>2260</v>
          </cell>
          <cell r="B1607" t="str">
            <v>880023800101</v>
          </cell>
          <cell r="C1607" t="str">
            <v>880</v>
          </cell>
          <cell r="D1607" t="str">
            <v>880023</v>
          </cell>
          <cell r="E1607" t="str">
            <v>دستمزد و مزايا</v>
          </cell>
          <cell r="F1607" t="str">
            <v>حق عضويت دركميته ها</v>
          </cell>
          <cell r="G1607" t="str">
            <v>800101</v>
          </cell>
          <cell r="H1607" t="str">
            <v>تحقيقات مهندسي</v>
          </cell>
          <cell r="P1607" t="str">
            <v>226</v>
          </cell>
        </row>
        <row r="1608">
          <cell r="A1608">
            <v>2279</v>
          </cell>
          <cell r="B1608" t="str">
            <v>880023800201</v>
          </cell>
          <cell r="C1608" t="str">
            <v>880</v>
          </cell>
          <cell r="D1608" t="str">
            <v>880023</v>
          </cell>
          <cell r="E1608" t="str">
            <v>دستمزد و مزايا</v>
          </cell>
          <cell r="F1608" t="str">
            <v>حق عضويت دركميته ها</v>
          </cell>
          <cell r="G1608" t="str">
            <v>800201</v>
          </cell>
          <cell r="H1608" t="str">
            <v>عمومي تحقيقات و مهندسي</v>
          </cell>
          <cell r="P1608" t="str">
            <v>227</v>
          </cell>
        </row>
        <row r="1609">
          <cell r="A1609">
            <v>2300</v>
          </cell>
          <cell r="B1609" t="str">
            <v>880023800302</v>
          </cell>
          <cell r="C1609" t="str">
            <v>880</v>
          </cell>
          <cell r="D1609" t="str">
            <v>880023</v>
          </cell>
          <cell r="E1609" t="str">
            <v>دستمزد و مزايا</v>
          </cell>
          <cell r="F1609" t="str">
            <v>حق عضويت دركميته ها</v>
          </cell>
          <cell r="G1609" t="str">
            <v>800302</v>
          </cell>
          <cell r="H1609" t="str">
            <v>خدمات فني</v>
          </cell>
          <cell r="P1609" t="str">
            <v>230</v>
          </cell>
        </row>
        <row r="1610">
          <cell r="A1610">
            <v>2300</v>
          </cell>
          <cell r="B1610" t="str">
            <v>880023800301</v>
          </cell>
          <cell r="C1610" t="str">
            <v>880</v>
          </cell>
          <cell r="D1610" t="str">
            <v>880023</v>
          </cell>
          <cell r="E1610" t="str">
            <v>دستمزد و مزايا</v>
          </cell>
          <cell r="F1610" t="str">
            <v>حق عضويت دركميته ها</v>
          </cell>
          <cell r="G1610" t="str">
            <v>800301</v>
          </cell>
          <cell r="H1610" t="str">
            <v>حراست</v>
          </cell>
          <cell r="P1610" t="str">
            <v>230</v>
          </cell>
        </row>
        <row r="1611">
          <cell r="A1611">
            <v>2529</v>
          </cell>
          <cell r="B1611" t="str">
            <v>880023800500</v>
          </cell>
          <cell r="C1611" t="str">
            <v>880</v>
          </cell>
          <cell r="D1611" t="str">
            <v>880023</v>
          </cell>
          <cell r="E1611" t="str">
            <v>دستمزد و مزايا</v>
          </cell>
          <cell r="F1611" t="str">
            <v>حق عضويت دركميته ها</v>
          </cell>
          <cell r="G1611" t="str">
            <v>800500</v>
          </cell>
          <cell r="H1611" t="str">
            <v>فروش</v>
          </cell>
          <cell r="P1611" t="str">
            <v>252</v>
          </cell>
        </row>
        <row r="1612">
          <cell r="A1612">
            <v>2239</v>
          </cell>
          <cell r="B1612" t="str">
            <v>880023800200</v>
          </cell>
          <cell r="C1612" t="str">
            <v>880</v>
          </cell>
          <cell r="D1612" t="str">
            <v>880023</v>
          </cell>
          <cell r="E1612" t="str">
            <v>دستمزد و مزايا</v>
          </cell>
          <cell r="F1612" t="str">
            <v>حق عضويت دركميته ها</v>
          </cell>
          <cell r="G1612" t="str">
            <v>800200</v>
          </cell>
          <cell r="H1612" t="str">
            <v>عمومي مونتاژ</v>
          </cell>
          <cell r="P1612" t="str">
            <v>223</v>
          </cell>
        </row>
        <row r="1613">
          <cell r="A1613">
            <v>2279</v>
          </cell>
          <cell r="B1613" t="str">
            <v>880023800203</v>
          </cell>
          <cell r="C1613" t="str">
            <v>880</v>
          </cell>
          <cell r="D1613" t="str">
            <v>880023</v>
          </cell>
          <cell r="E1613" t="str">
            <v>دستمزد و مزايا</v>
          </cell>
          <cell r="F1613" t="str">
            <v>حق عضويت دركميته ها</v>
          </cell>
          <cell r="G1613" t="str">
            <v>800203</v>
          </cell>
          <cell r="H1613" t="str">
            <v>عمومي کنترل کيفي</v>
          </cell>
          <cell r="P1613" t="str">
            <v>227</v>
          </cell>
        </row>
        <row r="1614">
          <cell r="A1614">
            <v>2300</v>
          </cell>
          <cell r="B1614" t="str">
            <v>880023800304</v>
          </cell>
          <cell r="C1614" t="str">
            <v>880</v>
          </cell>
          <cell r="D1614" t="str">
            <v>880023</v>
          </cell>
          <cell r="E1614" t="str">
            <v>دستمزد و مزايا</v>
          </cell>
          <cell r="F1614" t="str">
            <v>حق عضويت دركميته ها</v>
          </cell>
          <cell r="G1614" t="str">
            <v>800304</v>
          </cell>
          <cell r="H1614" t="str">
            <v>تدارکات و تامين قطعات</v>
          </cell>
          <cell r="P1614" t="str">
            <v>230</v>
          </cell>
        </row>
        <row r="1615">
          <cell r="A1615">
            <v>2260</v>
          </cell>
          <cell r="B1615" t="str">
            <v>880023800106</v>
          </cell>
          <cell r="C1615" t="str">
            <v>880</v>
          </cell>
          <cell r="D1615" t="str">
            <v>880023</v>
          </cell>
          <cell r="E1615" t="str">
            <v>دستمزد و مزايا</v>
          </cell>
          <cell r="F1615" t="str">
            <v>حق عضويت دركميته ها</v>
          </cell>
          <cell r="G1615" t="str">
            <v>800106</v>
          </cell>
          <cell r="H1615" t="str">
            <v>تست مواد وشيمي</v>
          </cell>
          <cell r="P1615" t="str">
            <v>226</v>
          </cell>
        </row>
        <row r="1616">
          <cell r="A1616">
            <v>2260</v>
          </cell>
          <cell r="B1616" t="str">
            <v>880023800104</v>
          </cell>
          <cell r="C1616" t="str">
            <v>880</v>
          </cell>
          <cell r="D1616" t="str">
            <v>880023</v>
          </cell>
          <cell r="E1616" t="str">
            <v>دستمزد و مزايا</v>
          </cell>
          <cell r="F1616" t="str">
            <v>حق عضويت دركميته ها</v>
          </cell>
          <cell r="G1616" t="str">
            <v>800104</v>
          </cell>
          <cell r="H1616" t="str">
            <v>کنترل کيفي</v>
          </cell>
          <cell r="P1616" t="str">
            <v>226</v>
          </cell>
        </row>
        <row r="1617">
          <cell r="A1617">
            <v>2260</v>
          </cell>
          <cell r="B1617" t="str">
            <v>880023800107</v>
          </cell>
          <cell r="C1617" t="str">
            <v>880</v>
          </cell>
          <cell r="D1617" t="str">
            <v>880023</v>
          </cell>
          <cell r="E1617" t="str">
            <v>دستمزد و مزايا</v>
          </cell>
          <cell r="F1617" t="str">
            <v>حق عضويت دركميته ها</v>
          </cell>
          <cell r="G1617" t="str">
            <v>800107</v>
          </cell>
          <cell r="H1617" t="str">
            <v>خط گيج</v>
          </cell>
          <cell r="P1617" t="str">
            <v>226</v>
          </cell>
        </row>
        <row r="1618">
          <cell r="A1618">
            <v>2418</v>
          </cell>
          <cell r="B1618" t="str">
            <v>880023800401</v>
          </cell>
          <cell r="C1618" t="str">
            <v>880</v>
          </cell>
          <cell r="D1618" t="str">
            <v>880023</v>
          </cell>
          <cell r="E1618" t="str">
            <v>دستمزد و مزايا</v>
          </cell>
          <cell r="F1618" t="str">
            <v>حق عضويت دركميته ها</v>
          </cell>
          <cell r="G1618" t="str">
            <v>800401</v>
          </cell>
          <cell r="H1618" t="str">
            <v>مديريت</v>
          </cell>
          <cell r="P1618" t="str">
            <v>241</v>
          </cell>
        </row>
        <row r="1619">
          <cell r="A1619">
            <v>2300</v>
          </cell>
          <cell r="B1619" t="str">
            <v>880023800303</v>
          </cell>
          <cell r="C1619" t="str">
            <v>880</v>
          </cell>
          <cell r="D1619" t="str">
            <v>880023</v>
          </cell>
          <cell r="E1619" t="str">
            <v>دستمزد و مزايا</v>
          </cell>
          <cell r="F1619" t="str">
            <v>حق عضويت دركميته ها</v>
          </cell>
          <cell r="G1619" t="str">
            <v>800303</v>
          </cell>
          <cell r="H1619" t="str">
            <v>برنامه ريزي</v>
          </cell>
          <cell r="P1619" t="str">
            <v>230</v>
          </cell>
        </row>
        <row r="1620">
          <cell r="A1620">
            <v>2429</v>
          </cell>
          <cell r="B1620" t="str">
            <v>880024800403</v>
          </cell>
          <cell r="C1620" t="str">
            <v>880</v>
          </cell>
          <cell r="D1620" t="str">
            <v>880024</v>
          </cell>
          <cell r="E1620" t="str">
            <v>دستمزد و مزايا</v>
          </cell>
          <cell r="F1620" t="str">
            <v>هزينه مهدكودك</v>
          </cell>
          <cell r="G1620" t="str">
            <v>800403</v>
          </cell>
          <cell r="H1620" t="str">
            <v>امو ر اداري</v>
          </cell>
          <cell r="P1620" t="str">
            <v>242</v>
          </cell>
        </row>
        <row r="1621">
          <cell r="A1621">
            <v>2220</v>
          </cell>
          <cell r="B1621" t="str">
            <v>880025800100</v>
          </cell>
          <cell r="C1621" t="str">
            <v>880</v>
          </cell>
          <cell r="D1621" t="str">
            <v>880025</v>
          </cell>
          <cell r="E1621" t="str">
            <v>دستمزد و مزايا</v>
          </cell>
          <cell r="F1621" t="str">
            <v>كارگران موقت</v>
          </cell>
          <cell r="G1621" t="str">
            <v>800100</v>
          </cell>
          <cell r="H1621" t="str">
            <v>مونتاژ</v>
          </cell>
          <cell r="P1621" t="str">
            <v>222</v>
          </cell>
        </row>
        <row r="1622">
          <cell r="A1622">
            <v>2240</v>
          </cell>
          <cell r="B1622" t="str">
            <v>880025800103</v>
          </cell>
          <cell r="C1622" t="str">
            <v>880</v>
          </cell>
          <cell r="D1622" t="str">
            <v>880025</v>
          </cell>
          <cell r="E1622" t="str">
            <v>دستمزد و مزايا</v>
          </cell>
          <cell r="F1622" t="str">
            <v>كارگران موقت</v>
          </cell>
          <cell r="G1622" t="str">
            <v>800103</v>
          </cell>
          <cell r="H1622" t="str">
            <v>مرکز ساخت و توليد</v>
          </cell>
          <cell r="P1622" t="str">
            <v>224</v>
          </cell>
        </row>
        <row r="1623">
          <cell r="A1623">
            <v>2330</v>
          </cell>
          <cell r="B1623" t="str">
            <v>880025800303</v>
          </cell>
          <cell r="C1623" t="str">
            <v>880</v>
          </cell>
          <cell r="D1623" t="str">
            <v>880025</v>
          </cell>
          <cell r="E1623" t="str">
            <v>دستمزد و مزايا</v>
          </cell>
          <cell r="F1623" t="str">
            <v>كارگران موقت</v>
          </cell>
          <cell r="G1623" t="str">
            <v>800303</v>
          </cell>
          <cell r="H1623" t="str">
            <v>برنامه ريزي</v>
          </cell>
          <cell r="P1623" t="str">
            <v>233</v>
          </cell>
        </row>
        <row r="1624">
          <cell r="A1624">
            <v>2240</v>
          </cell>
          <cell r="B1624" t="str">
            <v>880025800102</v>
          </cell>
          <cell r="C1624" t="str">
            <v>880</v>
          </cell>
          <cell r="D1624" t="str">
            <v>880025</v>
          </cell>
          <cell r="E1624" t="str">
            <v>دستمزد و مزايا</v>
          </cell>
          <cell r="F1624" t="str">
            <v>كارگران موقت</v>
          </cell>
          <cell r="G1624" t="str">
            <v>800102</v>
          </cell>
          <cell r="H1624" t="str">
            <v>عمليات حرارتي و آبکاري</v>
          </cell>
          <cell r="P1624" t="str">
            <v>224</v>
          </cell>
        </row>
        <row r="1625">
          <cell r="A1625">
            <v>2240</v>
          </cell>
          <cell r="B1625" t="str">
            <v>880025800104</v>
          </cell>
          <cell r="C1625" t="str">
            <v>880</v>
          </cell>
          <cell r="D1625" t="str">
            <v>880025</v>
          </cell>
          <cell r="E1625" t="str">
            <v>دستمزد و مزايا</v>
          </cell>
          <cell r="F1625" t="str">
            <v>كارگران موقت</v>
          </cell>
          <cell r="G1625" t="str">
            <v>800104</v>
          </cell>
          <cell r="H1625" t="str">
            <v>کنترل کيفي</v>
          </cell>
          <cell r="P1625" t="str">
            <v>224</v>
          </cell>
        </row>
        <row r="1626">
          <cell r="A1626">
            <v>2330</v>
          </cell>
          <cell r="B1626" t="str">
            <v>880025800304</v>
          </cell>
          <cell r="C1626" t="str">
            <v>880</v>
          </cell>
          <cell r="D1626" t="str">
            <v>880025</v>
          </cell>
          <cell r="E1626" t="str">
            <v>دستمزد و مزايا</v>
          </cell>
          <cell r="F1626" t="str">
            <v>كارگران موقت</v>
          </cell>
          <cell r="G1626" t="str">
            <v>800304</v>
          </cell>
          <cell r="H1626" t="str">
            <v>تدارکات و تامين قطعات</v>
          </cell>
          <cell r="P1626" t="str">
            <v>233</v>
          </cell>
        </row>
        <row r="1627">
          <cell r="A1627">
            <v>2330</v>
          </cell>
          <cell r="B1627" t="str">
            <v>880025800302</v>
          </cell>
          <cell r="C1627" t="str">
            <v>880</v>
          </cell>
          <cell r="D1627" t="str">
            <v>880025</v>
          </cell>
          <cell r="E1627" t="str">
            <v>دستمزد و مزايا</v>
          </cell>
          <cell r="F1627" t="str">
            <v>كارگران موقت</v>
          </cell>
          <cell r="G1627" t="str">
            <v>800302</v>
          </cell>
          <cell r="H1627" t="str">
            <v>خدمات فني</v>
          </cell>
          <cell r="P1627" t="str">
            <v>233</v>
          </cell>
        </row>
        <row r="1628">
          <cell r="A1628">
            <v>2260</v>
          </cell>
          <cell r="B1628" t="str">
            <v>880025800101</v>
          </cell>
          <cell r="C1628" t="str">
            <v>880</v>
          </cell>
          <cell r="D1628" t="str">
            <v>880025</v>
          </cell>
          <cell r="E1628" t="str">
            <v>دستمزد و مزايا</v>
          </cell>
          <cell r="F1628" t="str">
            <v>كارگران موقت</v>
          </cell>
          <cell r="G1628" t="str">
            <v>800101</v>
          </cell>
          <cell r="H1628" t="str">
            <v>تحقيقات مهندسي</v>
          </cell>
          <cell r="P1628" t="str">
            <v>226</v>
          </cell>
        </row>
        <row r="1629">
          <cell r="A1629">
            <v>2330</v>
          </cell>
          <cell r="B1629" t="str">
            <v>880025800301</v>
          </cell>
          <cell r="C1629" t="str">
            <v>880</v>
          </cell>
          <cell r="D1629" t="str">
            <v>880025</v>
          </cell>
          <cell r="E1629" t="str">
            <v>دستمزد و مزايا</v>
          </cell>
          <cell r="F1629" t="str">
            <v>كارگران موقت</v>
          </cell>
          <cell r="G1629" t="str">
            <v>800301</v>
          </cell>
          <cell r="H1629" t="str">
            <v>حراست</v>
          </cell>
          <cell r="P1629" t="str">
            <v>233</v>
          </cell>
        </row>
        <row r="1630">
          <cell r="A1630">
            <v>2500</v>
          </cell>
          <cell r="B1630" t="str">
            <v>880025800500</v>
          </cell>
          <cell r="C1630" t="str">
            <v>880</v>
          </cell>
          <cell r="D1630" t="str">
            <v>880025</v>
          </cell>
          <cell r="E1630" t="str">
            <v>دستمزد و مزايا</v>
          </cell>
          <cell r="F1630" t="str">
            <v>كارگران موقت</v>
          </cell>
          <cell r="G1630" t="str">
            <v>800500</v>
          </cell>
          <cell r="H1630" t="str">
            <v>فروش</v>
          </cell>
          <cell r="P1630" t="str">
            <v>250</v>
          </cell>
        </row>
        <row r="1631">
          <cell r="A1631">
            <v>2418</v>
          </cell>
          <cell r="B1631" t="str">
            <v>880026800401</v>
          </cell>
          <cell r="C1631" t="str">
            <v>880</v>
          </cell>
          <cell r="D1631" t="str">
            <v>880026</v>
          </cell>
          <cell r="E1631" t="str">
            <v>دستمزد و مزايا</v>
          </cell>
          <cell r="F1631" t="str">
            <v>حق حضور هيئت مديره غير موظف در جلسات</v>
          </cell>
          <cell r="G1631" t="str">
            <v>800401</v>
          </cell>
          <cell r="H1631" t="str">
            <v>مديريت</v>
          </cell>
          <cell r="P1631" t="str">
            <v>241</v>
          </cell>
        </row>
        <row r="1632">
          <cell r="A1632">
            <v>2260</v>
          </cell>
          <cell r="B1632" t="str">
            <v>880027800103</v>
          </cell>
          <cell r="C1632" t="str">
            <v>880</v>
          </cell>
          <cell r="D1632" t="str">
            <v>880027</v>
          </cell>
          <cell r="E1632" t="str">
            <v>دستمزد و مزايا</v>
          </cell>
          <cell r="F1632" t="str">
            <v>سرمايه گذاري كاركنان سايپا (سهم شركت)</v>
          </cell>
          <cell r="G1632" t="str">
            <v>800103</v>
          </cell>
          <cell r="H1632" t="str">
            <v>مرکز ساخت و توليد</v>
          </cell>
          <cell r="P1632" t="str">
            <v>226</v>
          </cell>
        </row>
        <row r="1633">
          <cell r="A1633">
            <v>2220</v>
          </cell>
          <cell r="B1633" t="str">
            <v>880027800100</v>
          </cell>
          <cell r="C1633" t="str">
            <v>880</v>
          </cell>
          <cell r="D1633" t="str">
            <v>880027</v>
          </cell>
          <cell r="E1633" t="str">
            <v>دستمزد و مزايا</v>
          </cell>
          <cell r="F1633" t="str">
            <v>سرمايه گذاري كاركنان سايپا (سهم شركت)</v>
          </cell>
          <cell r="G1633" t="str">
            <v>800100</v>
          </cell>
          <cell r="H1633" t="str">
            <v>مونتاژ</v>
          </cell>
          <cell r="P1633" t="str">
            <v>222</v>
          </cell>
        </row>
        <row r="1634">
          <cell r="A1634">
            <v>2403</v>
          </cell>
          <cell r="B1634" t="str">
            <v>880027800403</v>
          </cell>
          <cell r="C1634" t="str">
            <v>880</v>
          </cell>
          <cell r="D1634" t="str">
            <v>880027</v>
          </cell>
          <cell r="E1634" t="str">
            <v>دستمزد و مزايا</v>
          </cell>
          <cell r="F1634" t="str">
            <v>سرمايه گذاري كاركنان سايپا (سهم شركت)</v>
          </cell>
          <cell r="G1634" t="str">
            <v>800403</v>
          </cell>
          <cell r="H1634" t="str">
            <v>امو ر اداري</v>
          </cell>
          <cell r="P1634" t="str">
            <v>240</v>
          </cell>
        </row>
        <row r="1635">
          <cell r="A1635">
            <v>2300</v>
          </cell>
          <cell r="B1635" t="str">
            <v>880027800302</v>
          </cell>
          <cell r="C1635" t="str">
            <v>880</v>
          </cell>
          <cell r="D1635" t="str">
            <v>880027</v>
          </cell>
          <cell r="E1635" t="str">
            <v>دستمزد و مزايا</v>
          </cell>
          <cell r="F1635" t="str">
            <v>سرمايه گذاري كاركنان سايپا (سهم شركت)</v>
          </cell>
          <cell r="G1635" t="str">
            <v>800302</v>
          </cell>
          <cell r="H1635" t="str">
            <v>خدمات فني</v>
          </cell>
          <cell r="P1635" t="str">
            <v>230</v>
          </cell>
        </row>
        <row r="1636">
          <cell r="A1636">
            <v>2403</v>
          </cell>
          <cell r="B1636" t="str">
            <v>880027800400</v>
          </cell>
          <cell r="C1636" t="str">
            <v>880</v>
          </cell>
          <cell r="D1636" t="str">
            <v>880027</v>
          </cell>
          <cell r="E1636" t="str">
            <v>دستمزد و مزايا</v>
          </cell>
          <cell r="F1636" t="str">
            <v>سرمايه گذاري كاركنان سايپا (سهم شركت)</v>
          </cell>
          <cell r="G1636" t="str">
            <v>800400</v>
          </cell>
          <cell r="H1636" t="str">
            <v>امور مالي</v>
          </cell>
          <cell r="P1636" t="str">
            <v>240</v>
          </cell>
        </row>
        <row r="1637">
          <cell r="A1637">
            <v>2260</v>
          </cell>
          <cell r="B1637" t="str">
            <v>880027800104</v>
          </cell>
          <cell r="C1637" t="str">
            <v>880</v>
          </cell>
          <cell r="D1637" t="str">
            <v>880027</v>
          </cell>
          <cell r="E1637" t="str">
            <v>دستمزد و مزايا</v>
          </cell>
          <cell r="F1637" t="str">
            <v>سرمايه گذاري كاركنان سايپا (سهم شركت)</v>
          </cell>
          <cell r="G1637" t="str">
            <v>800104</v>
          </cell>
          <cell r="H1637" t="str">
            <v>کنترل کيفي</v>
          </cell>
          <cell r="P1637" t="str">
            <v>226</v>
          </cell>
        </row>
        <row r="1638">
          <cell r="A1638">
            <v>2300</v>
          </cell>
          <cell r="B1638" t="str">
            <v>880027800303</v>
          </cell>
          <cell r="C1638" t="str">
            <v>880</v>
          </cell>
          <cell r="D1638" t="str">
            <v>880027</v>
          </cell>
          <cell r="E1638" t="str">
            <v>دستمزد و مزايا</v>
          </cell>
          <cell r="F1638" t="str">
            <v>سرمايه گذاري كاركنان سايپا (سهم شركت)</v>
          </cell>
          <cell r="G1638" t="str">
            <v>800303</v>
          </cell>
          <cell r="H1638" t="str">
            <v>برنامه ريزي</v>
          </cell>
          <cell r="P1638" t="str">
            <v>230</v>
          </cell>
        </row>
        <row r="1639">
          <cell r="A1639">
            <v>2279</v>
          </cell>
          <cell r="B1639" t="str">
            <v>880027800202</v>
          </cell>
          <cell r="C1639" t="str">
            <v>880</v>
          </cell>
          <cell r="D1639" t="str">
            <v>880027</v>
          </cell>
          <cell r="E1639" t="str">
            <v>دستمزد و مزايا</v>
          </cell>
          <cell r="F1639" t="str">
            <v>سرمايه گذاري كاركنان سايپا (سهم شركت)</v>
          </cell>
          <cell r="G1639" t="str">
            <v>800202</v>
          </cell>
          <cell r="H1639" t="str">
            <v>عمومي ساخت و توليد</v>
          </cell>
          <cell r="P1639" t="str">
            <v>227</v>
          </cell>
        </row>
        <row r="1640">
          <cell r="A1640">
            <v>2503</v>
          </cell>
          <cell r="B1640" t="str">
            <v>880027800500</v>
          </cell>
          <cell r="C1640" t="str">
            <v>880</v>
          </cell>
          <cell r="D1640" t="str">
            <v>880027</v>
          </cell>
          <cell r="E1640" t="str">
            <v>دستمزد و مزايا</v>
          </cell>
          <cell r="F1640" t="str">
            <v>سرمايه گذاري كاركنان سايپا (سهم شركت)</v>
          </cell>
          <cell r="G1640" t="str">
            <v>800500</v>
          </cell>
          <cell r="H1640" t="str">
            <v>فروش</v>
          </cell>
          <cell r="P1640" t="str">
            <v>250</v>
          </cell>
        </row>
        <row r="1641">
          <cell r="A1641">
            <v>2260</v>
          </cell>
          <cell r="B1641" t="str">
            <v>880027800107</v>
          </cell>
          <cell r="C1641" t="str">
            <v>880</v>
          </cell>
          <cell r="D1641" t="str">
            <v>880027</v>
          </cell>
          <cell r="E1641" t="str">
            <v>دستمزد و مزايا</v>
          </cell>
          <cell r="F1641" t="str">
            <v>سرمايه گذاري كاركنان سايپا (سهم شركت)</v>
          </cell>
          <cell r="G1641" t="str">
            <v>800107</v>
          </cell>
          <cell r="H1641" t="str">
            <v>خط گيج</v>
          </cell>
          <cell r="P1641" t="str">
            <v>226</v>
          </cell>
        </row>
        <row r="1642">
          <cell r="A1642">
            <v>2403</v>
          </cell>
          <cell r="B1642" t="str">
            <v>880027800402</v>
          </cell>
          <cell r="C1642" t="str">
            <v>880</v>
          </cell>
          <cell r="D1642" t="str">
            <v>880027</v>
          </cell>
          <cell r="E1642" t="str">
            <v>دستمزد و مزايا</v>
          </cell>
          <cell r="F1642" t="str">
            <v>سرمايه گذاري كاركنان سايپا (سهم شركت)</v>
          </cell>
          <cell r="G1642" t="str">
            <v>800402</v>
          </cell>
          <cell r="H1642" t="str">
            <v>دفتر تهران</v>
          </cell>
          <cell r="P1642" t="str">
            <v>240</v>
          </cell>
        </row>
        <row r="1643">
          <cell r="A1643">
            <v>2279</v>
          </cell>
          <cell r="B1643" t="str">
            <v>880027800203</v>
          </cell>
          <cell r="C1643" t="str">
            <v>880</v>
          </cell>
          <cell r="D1643" t="str">
            <v>880027</v>
          </cell>
          <cell r="E1643" t="str">
            <v>دستمزد و مزايا</v>
          </cell>
          <cell r="F1643" t="str">
            <v>سرمايه گذاري كاركنان سايپا (سهم شركت)</v>
          </cell>
          <cell r="G1643" t="str">
            <v>800203</v>
          </cell>
          <cell r="H1643" t="str">
            <v>عمومي کنترل کيفي</v>
          </cell>
          <cell r="P1643" t="str">
            <v>227</v>
          </cell>
        </row>
        <row r="1644">
          <cell r="A1644">
            <v>2300</v>
          </cell>
          <cell r="B1644" t="str">
            <v>880027800304</v>
          </cell>
          <cell r="C1644" t="str">
            <v>880</v>
          </cell>
          <cell r="D1644" t="str">
            <v>880027</v>
          </cell>
          <cell r="E1644" t="str">
            <v>دستمزد و مزايا</v>
          </cell>
          <cell r="F1644" t="str">
            <v>سرمايه گذاري كاركنان سايپا (سهم شركت)</v>
          </cell>
          <cell r="G1644" t="str">
            <v>800304</v>
          </cell>
          <cell r="H1644" t="str">
            <v>تدارکات و تامين قطعات</v>
          </cell>
          <cell r="P1644" t="str">
            <v>230</v>
          </cell>
        </row>
        <row r="1645">
          <cell r="A1645">
            <v>2300</v>
          </cell>
          <cell r="B1645" t="str">
            <v>880027800301</v>
          </cell>
          <cell r="C1645" t="str">
            <v>880</v>
          </cell>
          <cell r="D1645" t="str">
            <v>880027</v>
          </cell>
          <cell r="E1645" t="str">
            <v>دستمزد و مزايا</v>
          </cell>
          <cell r="F1645" t="str">
            <v>سرمايه گذاري كاركنان سايپا (سهم شركت)</v>
          </cell>
          <cell r="G1645" t="str">
            <v>800301</v>
          </cell>
          <cell r="H1645" t="str">
            <v>حراست</v>
          </cell>
          <cell r="P1645" t="str">
            <v>230</v>
          </cell>
        </row>
        <row r="1646">
          <cell r="A1646">
            <v>2260</v>
          </cell>
          <cell r="B1646" t="str">
            <v>880027800105</v>
          </cell>
          <cell r="C1646" t="str">
            <v>880</v>
          </cell>
          <cell r="D1646" t="str">
            <v>880027</v>
          </cell>
          <cell r="E1646" t="str">
            <v>دستمزد و مزايا</v>
          </cell>
          <cell r="F1646" t="str">
            <v>سرمايه گذاري كاركنان سايپا (سهم شركت)</v>
          </cell>
          <cell r="G1646" t="str">
            <v>800105</v>
          </cell>
          <cell r="H1646" t="str">
            <v>مترولوژي</v>
          </cell>
          <cell r="P1646" t="str">
            <v>226</v>
          </cell>
        </row>
        <row r="1647">
          <cell r="A1647">
            <v>2300</v>
          </cell>
          <cell r="B1647" t="str">
            <v>880027800305</v>
          </cell>
          <cell r="C1647" t="str">
            <v>880</v>
          </cell>
          <cell r="D1647" t="str">
            <v>880027</v>
          </cell>
          <cell r="E1647" t="str">
            <v>دستمزد و مزايا</v>
          </cell>
          <cell r="F1647" t="str">
            <v>سرمايه گذاري كاركنان سايپا (سهم شركت)</v>
          </cell>
          <cell r="G1647" t="str">
            <v>800305</v>
          </cell>
          <cell r="H1647" t="str">
            <v>طرح و توسعه سيستمها</v>
          </cell>
          <cell r="P1647" t="str">
            <v>230</v>
          </cell>
        </row>
        <row r="1648">
          <cell r="A1648">
            <v>2279</v>
          </cell>
          <cell r="B1648" t="str">
            <v>880027800206</v>
          </cell>
          <cell r="C1648" t="str">
            <v>880</v>
          </cell>
          <cell r="D1648" t="str">
            <v>880027</v>
          </cell>
          <cell r="E1648" t="str">
            <v>دستمزد و مزايا</v>
          </cell>
          <cell r="F1648" t="str">
            <v>سرمايه گذاري كاركنان سايپا (سهم شركت)</v>
          </cell>
          <cell r="G1648" t="str">
            <v>800206</v>
          </cell>
          <cell r="H1648" t="str">
            <v>عمومي خط گيج</v>
          </cell>
          <cell r="P1648" t="str">
            <v>227</v>
          </cell>
        </row>
        <row r="1649">
          <cell r="A1649">
            <v>2403</v>
          </cell>
          <cell r="B1649" t="str">
            <v>880027800401</v>
          </cell>
          <cell r="C1649" t="str">
            <v>880</v>
          </cell>
          <cell r="D1649" t="str">
            <v>880027</v>
          </cell>
          <cell r="E1649" t="str">
            <v>دستمزد و مزايا</v>
          </cell>
          <cell r="F1649" t="str">
            <v>سرمايه گذاري كاركنان سايپا (سهم شركت)</v>
          </cell>
          <cell r="G1649" t="str">
            <v>800401</v>
          </cell>
          <cell r="H1649" t="str">
            <v>مديريت</v>
          </cell>
          <cell r="P1649" t="str">
            <v>240</v>
          </cell>
        </row>
        <row r="1650">
          <cell r="A1650">
            <v>2239</v>
          </cell>
          <cell r="B1650" t="str">
            <v>880027800200</v>
          </cell>
          <cell r="C1650" t="str">
            <v>880</v>
          </cell>
          <cell r="D1650" t="str">
            <v>880027</v>
          </cell>
          <cell r="E1650" t="str">
            <v>دستمزد و مزايا</v>
          </cell>
          <cell r="F1650" t="str">
            <v>سرمايه گذاري كاركنان سايپا (سهم شركت)</v>
          </cell>
          <cell r="G1650" t="str">
            <v>800200</v>
          </cell>
          <cell r="H1650" t="str">
            <v>عمومي مونتاژ</v>
          </cell>
          <cell r="P1650" t="str">
            <v>223</v>
          </cell>
        </row>
        <row r="1651">
          <cell r="A1651">
            <v>2260</v>
          </cell>
          <cell r="B1651" t="str">
            <v>880027800101</v>
          </cell>
          <cell r="C1651" t="str">
            <v>880</v>
          </cell>
          <cell r="D1651" t="str">
            <v>880027</v>
          </cell>
          <cell r="E1651" t="str">
            <v>دستمزد و مزايا</v>
          </cell>
          <cell r="F1651" t="str">
            <v>سرمايه گذاري كاركنان سايپا (سهم شركت)</v>
          </cell>
          <cell r="G1651" t="str">
            <v>800101</v>
          </cell>
          <cell r="H1651" t="str">
            <v>تحقيقات مهندسي</v>
          </cell>
          <cell r="P1651" t="str">
            <v>226</v>
          </cell>
        </row>
        <row r="1652">
          <cell r="A1652">
            <v>2260</v>
          </cell>
          <cell r="B1652" t="str">
            <v>880027800106</v>
          </cell>
          <cell r="C1652" t="str">
            <v>880</v>
          </cell>
          <cell r="D1652" t="str">
            <v>880027</v>
          </cell>
          <cell r="E1652" t="str">
            <v>دستمزد و مزايا</v>
          </cell>
          <cell r="F1652" t="str">
            <v>سرمايه گذاري كاركنان سايپا (سهم شركت)</v>
          </cell>
          <cell r="G1652" t="str">
            <v>800106</v>
          </cell>
          <cell r="H1652" t="str">
            <v>تست مواد وشيمي</v>
          </cell>
          <cell r="P1652" t="str">
            <v>226</v>
          </cell>
        </row>
        <row r="1653">
          <cell r="A1653">
            <v>2239</v>
          </cell>
          <cell r="B1653" t="str">
            <v>881001800100</v>
          </cell>
          <cell r="C1653" t="str">
            <v>881</v>
          </cell>
          <cell r="D1653" t="str">
            <v>881001</v>
          </cell>
          <cell r="E1653" t="str">
            <v>هزينه هاي كاركنان</v>
          </cell>
          <cell r="F1653" t="str">
            <v>كمك هزينه تحصيلي</v>
          </cell>
          <cell r="G1653" t="str">
            <v>800100</v>
          </cell>
          <cell r="H1653" t="str">
            <v>مونتاژ</v>
          </cell>
          <cell r="P1653" t="str">
            <v>223</v>
          </cell>
        </row>
        <row r="1654">
          <cell r="A1654">
            <v>2403</v>
          </cell>
          <cell r="B1654" t="str">
            <v>881001800403</v>
          </cell>
          <cell r="C1654" t="str">
            <v>881</v>
          </cell>
          <cell r="D1654" t="str">
            <v>881001</v>
          </cell>
          <cell r="E1654" t="str">
            <v>هزينه هاي كاركنان</v>
          </cell>
          <cell r="F1654" t="str">
            <v>كمك هزينه تحصيلي</v>
          </cell>
          <cell r="G1654" t="str">
            <v>800403</v>
          </cell>
          <cell r="H1654" t="str">
            <v>امو ر اداري</v>
          </cell>
          <cell r="P1654" t="str">
            <v>240</v>
          </cell>
        </row>
        <row r="1655">
          <cell r="A1655">
            <v>2279</v>
          </cell>
          <cell r="B1655" t="str">
            <v>881001800103</v>
          </cell>
          <cell r="C1655" t="str">
            <v>881</v>
          </cell>
          <cell r="D1655" t="str">
            <v>881001</v>
          </cell>
          <cell r="E1655" t="str">
            <v>هزينه هاي كاركنان</v>
          </cell>
          <cell r="F1655" t="str">
            <v>كمك هزينه تحصيلي</v>
          </cell>
          <cell r="G1655" t="str">
            <v>800103</v>
          </cell>
          <cell r="H1655" t="str">
            <v>مرکز ساخت و توليد</v>
          </cell>
          <cell r="P1655" t="str">
            <v>227</v>
          </cell>
        </row>
        <row r="1656">
          <cell r="A1656">
            <v>2309</v>
          </cell>
          <cell r="B1656" t="str">
            <v>881001800303</v>
          </cell>
          <cell r="C1656" t="str">
            <v>881</v>
          </cell>
          <cell r="D1656" t="str">
            <v>881001</v>
          </cell>
          <cell r="E1656" t="str">
            <v>هزينه هاي كاركنان</v>
          </cell>
          <cell r="F1656" t="str">
            <v>كمك هزينه تحصيلي</v>
          </cell>
          <cell r="G1656" t="str">
            <v>800303</v>
          </cell>
          <cell r="H1656" t="str">
            <v>برنامه ريزي</v>
          </cell>
          <cell r="P1656" t="str">
            <v>230</v>
          </cell>
        </row>
        <row r="1657">
          <cell r="A1657">
            <v>2279</v>
          </cell>
          <cell r="B1657" t="str">
            <v>881001800202</v>
          </cell>
          <cell r="C1657" t="str">
            <v>881</v>
          </cell>
          <cell r="D1657" t="str">
            <v>881001</v>
          </cell>
          <cell r="E1657" t="str">
            <v>هزينه هاي كاركنان</v>
          </cell>
          <cell r="F1657" t="str">
            <v>كمك هزينه تحصيلي</v>
          </cell>
          <cell r="G1657" t="str">
            <v>800202</v>
          </cell>
          <cell r="H1657" t="str">
            <v>عمومي ساخت و توليد</v>
          </cell>
          <cell r="P1657" t="str">
            <v>227</v>
          </cell>
        </row>
        <row r="1658">
          <cell r="A1658">
            <v>2279</v>
          </cell>
          <cell r="B1658" t="str">
            <v>881001800104</v>
          </cell>
          <cell r="C1658" t="str">
            <v>881</v>
          </cell>
          <cell r="D1658" t="str">
            <v>881001</v>
          </cell>
          <cell r="E1658" t="str">
            <v>هزينه هاي كاركنان</v>
          </cell>
          <cell r="F1658" t="str">
            <v>كمك هزينه تحصيلي</v>
          </cell>
          <cell r="G1658" t="str">
            <v>800104</v>
          </cell>
          <cell r="H1658" t="str">
            <v>کنترل کيفي</v>
          </cell>
          <cell r="P1658" t="str">
            <v>227</v>
          </cell>
        </row>
        <row r="1659">
          <cell r="A1659">
            <v>2279</v>
          </cell>
          <cell r="B1659" t="str">
            <v>881001800107</v>
          </cell>
          <cell r="C1659" t="str">
            <v>881</v>
          </cell>
          <cell r="D1659" t="str">
            <v>881001</v>
          </cell>
          <cell r="E1659" t="str">
            <v>هزينه هاي كاركنان</v>
          </cell>
          <cell r="F1659" t="str">
            <v>كمك هزينه تحصيلي</v>
          </cell>
          <cell r="G1659" t="str">
            <v>800107</v>
          </cell>
          <cell r="H1659" t="str">
            <v>خط گيج</v>
          </cell>
          <cell r="P1659" t="str">
            <v>227</v>
          </cell>
        </row>
        <row r="1660">
          <cell r="A1660">
            <v>2309</v>
          </cell>
          <cell r="B1660" t="str">
            <v>881001800302</v>
          </cell>
          <cell r="C1660" t="str">
            <v>881</v>
          </cell>
          <cell r="D1660" t="str">
            <v>881001</v>
          </cell>
          <cell r="E1660" t="str">
            <v>هزينه هاي كاركنان</v>
          </cell>
          <cell r="F1660" t="str">
            <v>كمك هزينه تحصيلي</v>
          </cell>
          <cell r="G1660" t="str">
            <v>800302</v>
          </cell>
          <cell r="H1660" t="str">
            <v>خدمات فني</v>
          </cell>
          <cell r="P1660" t="str">
            <v>230</v>
          </cell>
        </row>
        <row r="1661">
          <cell r="A1661">
            <v>2309</v>
          </cell>
          <cell r="B1661" t="str">
            <v>881001800304</v>
          </cell>
          <cell r="C1661" t="str">
            <v>881</v>
          </cell>
          <cell r="D1661" t="str">
            <v>881001</v>
          </cell>
          <cell r="E1661" t="str">
            <v>هزينه هاي كاركنان</v>
          </cell>
          <cell r="F1661" t="str">
            <v>كمك هزينه تحصيلي</v>
          </cell>
          <cell r="G1661" t="str">
            <v>800304</v>
          </cell>
          <cell r="H1661" t="str">
            <v>تدارکات و تامين قطعات</v>
          </cell>
          <cell r="P1661" t="str">
            <v>230</v>
          </cell>
        </row>
        <row r="1662">
          <cell r="A1662">
            <v>2403</v>
          </cell>
          <cell r="B1662" t="str">
            <v>881001800402</v>
          </cell>
          <cell r="C1662" t="str">
            <v>881</v>
          </cell>
          <cell r="D1662" t="str">
            <v>881001</v>
          </cell>
          <cell r="E1662" t="str">
            <v>هزينه هاي كاركنان</v>
          </cell>
          <cell r="F1662" t="str">
            <v>كمك هزينه تحصيلي</v>
          </cell>
          <cell r="G1662" t="str">
            <v>800402</v>
          </cell>
          <cell r="H1662" t="str">
            <v>دفتر تهران</v>
          </cell>
          <cell r="P1662" t="str">
            <v>240</v>
          </cell>
        </row>
        <row r="1663">
          <cell r="A1663">
            <v>2279</v>
          </cell>
          <cell r="B1663" t="str">
            <v>881001800203</v>
          </cell>
          <cell r="C1663" t="str">
            <v>881</v>
          </cell>
          <cell r="D1663" t="str">
            <v>881001</v>
          </cell>
          <cell r="E1663" t="str">
            <v>هزينه هاي كاركنان</v>
          </cell>
          <cell r="F1663" t="str">
            <v>كمك هزينه تحصيلي</v>
          </cell>
          <cell r="G1663" t="str">
            <v>800203</v>
          </cell>
          <cell r="H1663" t="str">
            <v>عمومي کنترل کيفي</v>
          </cell>
          <cell r="P1663" t="str">
            <v>227</v>
          </cell>
        </row>
        <row r="1664">
          <cell r="A1664">
            <v>2279</v>
          </cell>
          <cell r="B1664" t="str">
            <v>881001800206</v>
          </cell>
          <cell r="C1664" t="str">
            <v>881</v>
          </cell>
          <cell r="D1664" t="str">
            <v>881001</v>
          </cell>
          <cell r="E1664" t="str">
            <v>هزينه هاي كاركنان</v>
          </cell>
          <cell r="F1664" t="str">
            <v>كمك هزينه تحصيلي</v>
          </cell>
          <cell r="G1664" t="str">
            <v>800206</v>
          </cell>
          <cell r="H1664" t="str">
            <v>عمومي خط گيج</v>
          </cell>
          <cell r="P1664" t="str">
            <v>227</v>
          </cell>
        </row>
        <row r="1665">
          <cell r="A1665">
            <v>2503</v>
          </cell>
          <cell r="B1665" t="str">
            <v>881001800500</v>
          </cell>
          <cell r="C1665" t="str">
            <v>881</v>
          </cell>
          <cell r="D1665" t="str">
            <v>881001</v>
          </cell>
          <cell r="E1665" t="str">
            <v>هزينه هاي كاركنان</v>
          </cell>
          <cell r="F1665" t="str">
            <v>كمك هزينه تحصيلي</v>
          </cell>
          <cell r="G1665" t="str">
            <v>800500</v>
          </cell>
          <cell r="H1665" t="str">
            <v>فروش</v>
          </cell>
          <cell r="P1665" t="str">
            <v>250</v>
          </cell>
        </row>
        <row r="1666">
          <cell r="A1666">
            <v>2309</v>
          </cell>
          <cell r="B1666" t="str">
            <v>881001800301</v>
          </cell>
          <cell r="C1666" t="str">
            <v>881</v>
          </cell>
          <cell r="D1666" t="str">
            <v>881001</v>
          </cell>
          <cell r="E1666" t="str">
            <v>هزينه هاي كاركنان</v>
          </cell>
          <cell r="F1666" t="str">
            <v>كمك هزينه تحصيلي</v>
          </cell>
          <cell r="G1666" t="str">
            <v>800301</v>
          </cell>
          <cell r="H1666" t="str">
            <v>حراست</v>
          </cell>
          <cell r="P1666" t="str">
            <v>230</v>
          </cell>
        </row>
        <row r="1667">
          <cell r="A1667">
            <v>2279</v>
          </cell>
          <cell r="B1667" t="str">
            <v>881001800101</v>
          </cell>
          <cell r="C1667" t="str">
            <v>881</v>
          </cell>
          <cell r="D1667" t="str">
            <v>881001</v>
          </cell>
          <cell r="E1667" t="str">
            <v>هزينه هاي كاركنان</v>
          </cell>
          <cell r="F1667" t="str">
            <v>كمك هزينه تحصيلي</v>
          </cell>
          <cell r="G1667" t="str">
            <v>800101</v>
          </cell>
          <cell r="H1667" t="str">
            <v>تحقيقات مهندسي</v>
          </cell>
          <cell r="P1667" t="str">
            <v>227</v>
          </cell>
        </row>
        <row r="1668">
          <cell r="A1668">
            <v>2403</v>
          </cell>
          <cell r="B1668" t="str">
            <v>881001800400</v>
          </cell>
          <cell r="C1668" t="str">
            <v>881</v>
          </cell>
          <cell r="D1668" t="str">
            <v>881001</v>
          </cell>
          <cell r="E1668" t="str">
            <v>هزينه هاي كاركنان</v>
          </cell>
          <cell r="F1668" t="str">
            <v>كمك هزينه تحصيلي</v>
          </cell>
          <cell r="G1668" t="str">
            <v>800400</v>
          </cell>
          <cell r="H1668" t="str">
            <v>امور مالي</v>
          </cell>
          <cell r="P1668" t="str">
            <v>240</v>
          </cell>
        </row>
        <row r="1669">
          <cell r="A1669">
            <v>2279</v>
          </cell>
          <cell r="B1669" t="str">
            <v>881001800102</v>
          </cell>
          <cell r="C1669" t="str">
            <v>881</v>
          </cell>
          <cell r="D1669" t="str">
            <v>881001</v>
          </cell>
          <cell r="E1669" t="str">
            <v>هزينه هاي كاركنان</v>
          </cell>
          <cell r="F1669" t="str">
            <v>كمك هزينه تحصيلي</v>
          </cell>
          <cell r="G1669" t="str">
            <v>800102</v>
          </cell>
          <cell r="H1669" t="str">
            <v>عمليات حرارتي و آبکاري</v>
          </cell>
          <cell r="P1669" t="str">
            <v>227</v>
          </cell>
        </row>
        <row r="1670">
          <cell r="A1670">
            <v>2239</v>
          </cell>
          <cell r="B1670" t="str">
            <v>881001800200</v>
          </cell>
          <cell r="C1670" t="str">
            <v>881</v>
          </cell>
          <cell r="D1670" t="str">
            <v>881001</v>
          </cell>
          <cell r="E1670" t="str">
            <v>هزينه هاي كاركنان</v>
          </cell>
          <cell r="F1670" t="str">
            <v>كمك هزينه تحصيلي</v>
          </cell>
          <cell r="G1670" t="str">
            <v>800200</v>
          </cell>
          <cell r="H1670" t="str">
            <v>عمومي مونتاژ</v>
          </cell>
          <cell r="P1670" t="str">
            <v>223</v>
          </cell>
        </row>
        <row r="1671">
          <cell r="A1671">
            <v>2279</v>
          </cell>
          <cell r="B1671" t="str">
            <v>881001800201</v>
          </cell>
          <cell r="C1671" t="str">
            <v>881</v>
          </cell>
          <cell r="D1671" t="str">
            <v>881001</v>
          </cell>
          <cell r="E1671" t="str">
            <v>هزينه هاي كاركنان</v>
          </cell>
          <cell r="F1671" t="str">
            <v>كمك هزينه تحصيلي</v>
          </cell>
          <cell r="G1671" t="str">
            <v>800201</v>
          </cell>
          <cell r="H1671" t="str">
            <v>عمومي تحقيقات و مهندسي</v>
          </cell>
          <cell r="P1671" t="str">
            <v>227</v>
          </cell>
        </row>
        <row r="1672">
          <cell r="A1672">
            <v>2409</v>
          </cell>
          <cell r="B1672" t="str">
            <v>881002800403</v>
          </cell>
          <cell r="C1672" t="str">
            <v>881</v>
          </cell>
          <cell r="D1672" t="str">
            <v>881002</v>
          </cell>
          <cell r="E1672" t="str">
            <v>هزينه هاي كاركنان</v>
          </cell>
          <cell r="F1672" t="str">
            <v>آموزش</v>
          </cell>
          <cell r="G1672" t="str">
            <v>800403</v>
          </cell>
          <cell r="H1672" t="str">
            <v>امو ر اداري</v>
          </cell>
          <cell r="P1672" t="str">
            <v>240</v>
          </cell>
        </row>
        <row r="1673">
          <cell r="A1673">
            <v>2309</v>
          </cell>
          <cell r="B1673" t="str">
            <v>881002800305</v>
          </cell>
          <cell r="C1673" t="str">
            <v>881</v>
          </cell>
          <cell r="D1673" t="str">
            <v>881002</v>
          </cell>
          <cell r="E1673" t="str">
            <v>هزينه هاي كاركنان</v>
          </cell>
          <cell r="F1673" t="str">
            <v>آموزش</v>
          </cell>
          <cell r="G1673" t="str">
            <v>800305</v>
          </cell>
          <cell r="H1673" t="str">
            <v>طرح و توسعه سيستمها</v>
          </cell>
          <cell r="P1673" t="str">
            <v>230</v>
          </cell>
        </row>
        <row r="1674">
          <cell r="A1674">
            <v>2279</v>
          </cell>
          <cell r="B1674" t="str">
            <v>881002800101</v>
          </cell>
          <cell r="C1674" t="str">
            <v>881</v>
          </cell>
          <cell r="D1674" t="str">
            <v>881002</v>
          </cell>
          <cell r="E1674" t="str">
            <v>هزينه هاي كاركنان</v>
          </cell>
          <cell r="F1674" t="str">
            <v>آموزش</v>
          </cell>
          <cell r="G1674" t="str">
            <v>800101</v>
          </cell>
          <cell r="H1674" t="str">
            <v>تحقيقات مهندسي</v>
          </cell>
          <cell r="P1674" t="str">
            <v>227</v>
          </cell>
        </row>
        <row r="1675">
          <cell r="A1675">
            <v>2279</v>
          </cell>
          <cell r="B1675" t="str">
            <v>881002800203</v>
          </cell>
          <cell r="C1675" t="str">
            <v>881</v>
          </cell>
          <cell r="D1675" t="str">
            <v>881002</v>
          </cell>
          <cell r="E1675" t="str">
            <v>هزينه هاي كاركنان</v>
          </cell>
          <cell r="F1675" t="str">
            <v>آموزش</v>
          </cell>
          <cell r="G1675" t="str">
            <v>800203</v>
          </cell>
          <cell r="H1675" t="str">
            <v>عمومي کنترل کيفي</v>
          </cell>
          <cell r="P1675" t="str">
            <v>227</v>
          </cell>
        </row>
        <row r="1676">
          <cell r="A1676">
            <v>2409</v>
          </cell>
          <cell r="B1676" t="str">
            <v>881002800400</v>
          </cell>
          <cell r="C1676" t="str">
            <v>881</v>
          </cell>
          <cell r="D1676" t="str">
            <v>881002</v>
          </cell>
          <cell r="E1676" t="str">
            <v>هزينه هاي كاركنان</v>
          </cell>
          <cell r="F1676" t="str">
            <v>آموزش</v>
          </cell>
          <cell r="G1676" t="str">
            <v>800400</v>
          </cell>
          <cell r="H1676" t="str">
            <v>امور مالي</v>
          </cell>
          <cell r="P1676" t="str">
            <v>240</v>
          </cell>
        </row>
        <row r="1677">
          <cell r="A1677">
            <v>2309</v>
          </cell>
          <cell r="B1677" t="str">
            <v>881002800302</v>
          </cell>
          <cell r="C1677" t="str">
            <v>881</v>
          </cell>
          <cell r="D1677" t="str">
            <v>881002</v>
          </cell>
          <cell r="E1677" t="str">
            <v>هزينه هاي كاركنان</v>
          </cell>
          <cell r="F1677" t="str">
            <v>آموزش</v>
          </cell>
          <cell r="G1677" t="str">
            <v>800302</v>
          </cell>
          <cell r="H1677" t="str">
            <v>خدمات فني</v>
          </cell>
          <cell r="P1677" t="str">
            <v>230</v>
          </cell>
        </row>
        <row r="1678">
          <cell r="A1678">
            <v>2411</v>
          </cell>
          <cell r="B1678" t="str">
            <v>881003800403</v>
          </cell>
          <cell r="C1678" t="str">
            <v>881</v>
          </cell>
          <cell r="D1678" t="str">
            <v>881003</v>
          </cell>
          <cell r="E1678" t="str">
            <v>هزينه هاي كاركنان</v>
          </cell>
          <cell r="F1678" t="str">
            <v>بهداشت و درمان</v>
          </cell>
          <cell r="G1678" t="str">
            <v>800403</v>
          </cell>
          <cell r="H1678" t="str">
            <v>امو ر اداري</v>
          </cell>
          <cell r="P1678" t="str">
            <v>241</v>
          </cell>
        </row>
        <row r="1679">
          <cell r="A1679">
            <v>2279</v>
          </cell>
          <cell r="B1679" t="str">
            <v>881003800103</v>
          </cell>
          <cell r="C1679" t="str">
            <v>881</v>
          </cell>
          <cell r="D1679" t="str">
            <v>881003</v>
          </cell>
          <cell r="E1679" t="str">
            <v>هزينه هاي كاركنان</v>
          </cell>
          <cell r="F1679" t="str">
            <v>بهداشت و درمان</v>
          </cell>
          <cell r="G1679" t="str">
            <v>800103</v>
          </cell>
          <cell r="H1679" t="str">
            <v>مرکز ساخت و توليد</v>
          </cell>
          <cell r="P1679" t="str">
            <v>227</v>
          </cell>
        </row>
        <row r="1680">
          <cell r="A1680">
            <v>2411</v>
          </cell>
          <cell r="B1680" t="str">
            <v>881003800401</v>
          </cell>
          <cell r="C1680" t="str">
            <v>881</v>
          </cell>
          <cell r="D1680" t="str">
            <v>881003</v>
          </cell>
          <cell r="E1680" t="str">
            <v>هزينه هاي كاركنان</v>
          </cell>
          <cell r="F1680" t="str">
            <v>بهداشت و درمان</v>
          </cell>
          <cell r="G1680" t="str">
            <v>800401</v>
          </cell>
          <cell r="H1680" t="str">
            <v>مديريت</v>
          </cell>
          <cell r="P1680" t="str">
            <v>241</v>
          </cell>
        </row>
        <row r="1681">
          <cell r="A1681">
            <v>2279</v>
          </cell>
          <cell r="B1681" t="str">
            <v>881004800103</v>
          </cell>
          <cell r="C1681" t="str">
            <v>881</v>
          </cell>
          <cell r="D1681" t="str">
            <v>881004</v>
          </cell>
          <cell r="E1681" t="str">
            <v>هزينه هاي كاركنان</v>
          </cell>
          <cell r="F1681" t="str">
            <v>پوشاك و لوازم ايمني</v>
          </cell>
          <cell r="G1681" t="str">
            <v>800103</v>
          </cell>
          <cell r="H1681" t="str">
            <v>مرکز ساخت و توليد</v>
          </cell>
          <cell r="P1681" t="str">
            <v>227</v>
          </cell>
        </row>
        <row r="1682">
          <cell r="A1682">
            <v>2411</v>
          </cell>
          <cell r="B1682" t="str">
            <v>881004800401</v>
          </cell>
          <cell r="C1682" t="str">
            <v>881</v>
          </cell>
          <cell r="D1682" t="str">
            <v>881004</v>
          </cell>
          <cell r="E1682" t="str">
            <v>هزينه هاي كاركنان</v>
          </cell>
          <cell r="F1682" t="str">
            <v>پوشاك و لوازم ايمني</v>
          </cell>
          <cell r="G1682" t="str">
            <v>800401</v>
          </cell>
          <cell r="H1682" t="str">
            <v>مديريت</v>
          </cell>
          <cell r="P1682" t="str">
            <v>241</v>
          </cell>
        </row>
        <row r="1683">
          <cell r="A1683">
            <v>2411</v>
          </cell>
          <cell r="B1683" t="str">
            <v>881004800403</v>
          </cell>
          <cell r="C1683" t="str">
            <v>881</v>
          </cell>
          <cell r="D1683" t="str">
            <v>881004</v>
          </cell>
          <cell r="E1683" t="str">
            <v>هزينه هاي كاركنان</v>
          </cell>
          <cell r="F1683" t="str">
            <v>پوشاك و لوازم ايمني</v>
          </cell>
          <cell r="G1683" t="str">
            <v>800403</v>
          </cell>
          <cell r="H1683" t="str">
            <v>امو ر اداري</v>
          </cell>
          <cell r="P1683" t="str">
            <v>241</v>
          </cell>
        </row>
        <row r="1684">
          <cell r="A1684">
            <v>2239</v>
          </cell>
          <cell r="B1684" t="str">
            <v>881004800100</v>
          </cell>
          <cell r="C1684" t="str">
            <v>881</v>
          </cell>
          <cell r="D1684" t="str">
            <v>881004</v>
          </cell>
          <cell r="E1684" t="str">
            <v>هزينه هاي كاركنان</v>
          </cell>
          <cell r="F1684" t="str">
            <v>پوشاك و لوازم ايمني</v>
          </cell>
          <cell r="G1684" t="str">
            <v>800100</v>
          </cell>
          <cell r="H1684" t="str">
            <v>مونتاژ</v>
          </cell>
          <cell r="P1684" t="str">
            <v>223</v>
          </cell>
        </row>
        <row r="1685">
          <cell r="A1685">
            <v>2330</v>
          </cell>
          <cell r="B1685" t="str">
            <v>881004800301</v>
          </cell>
          <cell r="C1685" t="str">
            <v>881</v>
          </cell>
          <cell r="D1685" t="str">
            <v>881004</v>
          </cell>
          <cell r="E1685" t="str">
            <v>هزينه هاي كاركنان</v>
          </cell>
          <cell r="F1685" t="str">
            <v>پوشاك و لوازم ايمني</v>
          </cell>
          <cell r="G1685" t="str">
            <v>800301</v>
          </cell>
          <cell r="H1685" t="str">
            <v>حراست</v>
          </cell>
          <cell r="P1685" t="str">
            <v>233</v>
          </cell>
        </row>
        <row r="1686">
          <cell r="A1686">
            <v>2411</v>
          </cell>
          <cell r="B1686" t="str">
            <v>881004800400</v>
          </cell>
          <cell r="C1686" t="str">
            <v>881</v>
          </cell>
          <cell r="D1686" t="str">
            <v>881004</v>
          </cell>
          <cell r="E1686" t="str">
            <v>هزينه هاي كاركنان</v>
          </cell>
          <cell r="F1686" t="str">
            <v>پوشاك و لوازم ايمني</v>
          </cell>
          <cell r="G1686" t="str">
            <v>800400</v>
          </cell>
          <cell r="H1686" t="str">
            <v>امور مالي</v>
          </cell>
          <cell r="P1686" t="str">
            <v>241</v>
          </cell>
        </row>
        <row r="1687">
          <cell r="A1687">
            <v>2279</v>
          </cell>
          <cell r="B1687" t="str">
            <v>881004800202</v>
          </cell>
          <cell r="C1687" t="str">
            <v>881</v>
          </cell>
          <cell r="D1687" t="str">
            <v>881004</v>
          </cell>
          <cell r="E1687" t="str">
            <v>هزينه هاي كاركنان</v>
          </cell>
          <cell r="F1687" t="str">
            <v>پوشاك و لوازم ايمني</v>
          </cell>
          <cell r="G1687" t="str">
            <v>800202</v>
          </cell>
          <cell r="H1687" t="str">
            <v>عمومي ساخت و توليد</v>
          </cell>
          <cell r="P1687" t="str">
            <v>227</v>
          </cell>
        </row>
        <row r="1688">
          <cell r="A1688">
            <v>2411</v>
          </cell>
          <cell r="B1688" t="str">
            <v>881004800402</v>
          </cell>
          <cell r="C1688" t="str">
            <v>881</v>
          </cell>
          <cell r="D1688" t="str">
            <v>881004</v>
          </cell>
          <cell r="E1688" t="str">
            <v>هزينه هاي كاركنان</v>
          </cell>
          <cell r="F1688" t="str">
            <v>پوشاك و لوازم ايمني</v>
          </cell>
          <cell r="G1688" t="str">
            <v>800402</v>
          </cell>
          <cell r="H1688" t="str">
            <v>دفتر تهران</v>
          </cell>
          <cell r="P1688" t="str">
            <v>241</v>
          </cell>
        </row>
        <row r="1689">
          <cell r="A1689">
            <v>2330</v>
          </cell>
          <cell r="B1689" t="str">
            <v>881004800303</v>
          </cell>
          <cell r="C1689" t="str">
            <v>881</v>
          </cell>
          <cell r="D1689" t="str">
            <v>881004</v>
          </cell>
          <cell r="E1689" t="str">
            <v>هزينه هاي كاركنان</v>
          </cell>
          <cell r="F1689" t="str">
            <v>پوشاك و لوازم ايمني</v>
          </cell>
          <cell r="G1689" t="str">
            <v>800303</v>
          </cell>
          <cell r="H1689" t="str">
            <v>برنامه ريزي</v>
          </cell>
          <cell r="P1689" t="str">
            <v>233</v>
          </cell>
        </row>
        <row r="1690">
          <cell r="A1690">
            <v>2529</v>
          </cell>
          <cell r="B1690" t="str">
            <v>881004800500</v>
          </cell>
          <cell r="C1690" t="str">
            <v>881</v>
          </cell>
          <cell r="D1690" t="str">
            <v>881004</v>
          </cell>
          <cell r="E1690" t="str">
            <v>هزينه هاي كاركنان</v>
          </cell>
          <cell r="F1690" t="str">
            <v>پوشاك و لوازم ايمني</v>
          </cell>
          <cell r="G1690" t="str">
            <v>800500</v>
          </cell>
          <cell r="H1690" t="str">
            <v>فروش</v>
          </cell>
          <cell r="P1690" t="str">
            <v>252</v>
          </cell>
        </row>
        <row r="1691">
          <cell r="A1691">
            <v>2330</v>
          </cell>
          <cell r="B1691" t="str">
            <v>881004800302</v>
          </cell>
          <cell r="C1691" t="str">
            <v>881</v>
          </cell>
          <cell r="D1691" t="str">
            <v>881004</v>
          </cell>
          <cell r="E1691" t="str">
            <v>هزينه هاي كاركنان</v>
          </cell>
          <cell r="F1691" t="str">
            <v>پوشاك و لوازم ايمني</v>
          </cell>
          <cell r="G1691" t="str">
            <v>800302</v>
          </cell>
          <cell r="H1691" t="str">
            <v>خدمات فني</v>
          </cell>
          <cell r="P1691" t="str">
            <v>233</v>
          </cell>
        </row>
        <row r="1692">
          <cell r="A1692">
            <v>2279</v>
          </cell>
          <cell r="B1692" t="str">
            <v>881004800107</v>
          </cell>
          <cell r="C1692" t="str">
            <v>881</v>
          </cell>
          <cell r="D1692" t="str">
            <v>881004</v>
          </cell>
          <cell r="E1692" t="str">
            <v>هزينه هاي كاركنان</v>
          </cell>
          <cell r="F1692" t="str">
            <v>پوشاك و لوازم ايمني</v>
          </cell>
          <cell r="G1692" t="str">
            <v>800107</v>
          </cell>
          <cell r="H1692" t="str">
            <v>خط گيج</v>
          </cell>
          <cell r="P1692" t="str">
            <v>227</v>
          </cell>
        </row>
        <row r="1693">
          <cell r="A1693">
            <v>2279</v>
          </cell>
          <cell r="B1693" t="str">
            <v>881004800201</v>
          </cell>
          <cell r="C1693" t="str">
            <v>881</v>
          </cell>
          <cell r="D1693" t="str">
            <v>881004</v>
          </cell>
          <cell r="E1693" t="str">
            <v>هزينه هاي كاركنان</v>
          </cell>
          <cell r="F1693" t="str">
            <v>پوشاك و لوازم ايمني</v>
          </cell>
          <cell r="G1693" t="str">
            <v>800201</v>
          </cell>
          <cell r="H1693" t="str">
            <v>عمومي تحقيقات و مهندسي</v>
          </cell>
          <cell r="P1693" t="str">
            <v>227</v>
          </cell>
        </row>
        <row r="1694">
          <cell r="A1694">
            <v>2279</v>
          </cell>
          <cell r="B1694" t="str">
            <v>881004800104</v>
          </cell>
          <cell r="C1694" t="str">
            <v>881</v>
          </cell>
          <cell r="D1694" t="str">
            <v>881004</v>
          </cell>
          <cell r="E1694" t="str">
            <v>هزينه هاي كاركنان</v>
          </cell>
          <cell r="F1694" t="str">
            <v>پوشاك و لوازم ايمني</v>
          </cell>
          <cell r="G1694" t="str">
            <v>800104</v>
          </cell>
          <cell r="H1694" t="str">
            <v>کنترل کيفي</v>
          </cell>
          <cell r="P1694" t="str">
            <v>227</v>
          </cell>
        </row>
        <row r="1695">
          <cell r="A1695">
            <v>2330</v>
          </cell>
          <cell r="B1695" t="str">
            <v>881004800304</v>
          </cell>
          <cell r="C1695" t="str">
            <v>881</v>
          </cell>
          <cell r="D1695" t="str">
            <v>881004</v>
          </cell>
          <cell r="E1695" t="str">
            <v>هزينه هاي كاركنان</v>
          </cell>
          <cell r="F1695" t="str">
            <v>پوشاك و لوازم ايمني</v>
          </cell>
          <cell r="G1695" t="str">
            <v>800304</v>
          </cell>
          <cell r="H1695" t="str">
            <v>تدارکات و تامين قطعات</v>
          </cell>
          <cell r="P1695" t="str">
            <v>233</v>
          </cell>
        </row>
        <row r="1696">
          <cell r="A1696">
            <v>2279</v>
          </cell>
          <cell r="B1696" t="str">
            <v>881004800101</v>
          </cell>
          <cell r="C1696" t="str">
            <v>881</v>
          </cell>
          <cell r="D1696" t="str">
            <v>881004</v>
          </cell>
          <cell r="E1696" t="str">
            <v>هزينه هاي كاركنان</v>
          </cell>
          <cell r="F1696" t="str">
            <v>پوشاك و لوازم ايمني</v>
          </cell>
          <cell r="G1696" t="str">
            <v>800101</v>
          </cell>
          <cell r="H1696" t="str">
            <v>تحقيقات مهندسي</v>
          </cell>
          <cell r="P1696" t="str">
            <v>227</v>
          </cell>
        </row>
        <row r="1697">
          <cell r="A1697">
            <v>2279</v>
          </cell>
          <cell r="B1697" t="str">
            <v>881004800105</v>
          </cell>
          <cell r="C1697" t="str">
            <v>881</v>
          </cell>
          <cell r="D1697" t="str">
            <v>881004</v>
          </cell>
          <cell r="E1697" t="str">
            <v>هزينه هاي كاركنان</v>
          </cell>
          <cell r="F1697" t="str">
            <v>پوشاك و لوازم ايمني</v>
          </cell>
          <cell r="G1697" t="str">
            <v>800105</v>
          </cell>
          <cell r="H1697" t="str">
            <v>مترولوژي</v>
          </cell>
          <cell r="P1697" t="str">
            <v>227</v>
          </cell>
        </row>
        <row r="1698">
          <cell r="A1698">
            <v>2311</v>
          </cell>
          <cell r="B1698" t="str">
            <v>881004800305</v>
          </cell>
          <cell r="C1698" t="str">
            <v>881</v>
          </cell>
          <cell r="D1698" t="str">
            <v>881004</v>
          </cell>
          <cell r="E1698" t="str">
            <v>هزينه هاي كاركنان</v>
          </cell>
          <cell r="F1698" t="str">
            <v>پوشاك و لوازم ايمني</v>
          </cell>
          <cell r="G1698" t="str">
            <v>800305</v>
          </cell>
          <cell r="H1698" t="str">
            <v>طرح و توسعه سيستمها</v>
          </cell>
          <cell r="P1698" t="str">
            <v>231</v>
          </cell>
        </row>
        <row r="1699">
          <cell r="A1699">
            <v>2279</v>
          </cell>
          <cell r="B1699" t="str">
            <v>881004800102</v>
          </cell>
          <cell r="C1699" t="str">
            <v>881</v>
          </cell>
          <cell r="D1699" t="str">
            <v>881004</v>
          </cell>
          <cell r="E1699" t="str">
            <v>هزينه هاي كاركنان</v>
          </cell>
          <cell r="F1699" t="str">
            <v>پوشاك و لوازم ايمني</v>
          </cell>
          <cell r="G1699" t="str">
            <v>800102</v>
          </cell>
          <cell r="H1699" t="str">
            <v>عمليات حرارتي و آبکاري</v>
          </cell>
          <cell r="P1699" t="str">
            <v>227</v>
          </cell>
        </row>
        <row r="1700">
          <cell r="A1700">
            <v>2279</v>
          </cell>
          <cell r="B1700" t="str">
            <v>881004800106</v>
          </cell>
          <cell r="C1700" t="str">
            <v>881</v>
          </cell>
          <cell r="D1700" t="str">
            <v>881004</v>
          </cell>
          <cell r="E1700" t="str">
            <v>هزينه هاي كاركنان</v>
          </cell>
          <cell r="F1700" t="str">
            <v>پوشاك و لوازم ايمني</v>
          </cell>
          <cell r="G1700" t="str">
            <v>800106</v>
          </cell>
          <cell r="H1700" t="str">
            <v>تست مواد وشيمي</v>
          </cell>
          <cell r="P1700" t="str">
            <v>227</v>
          </cell>
        </row>
        <row r="1701">
          <cell r="A1701">
            <v>2239</v>
          </cell>
          <cell r="B1701" t="str">
            <v>881004800200</v>
          </cell>
          <cell r="C1701" t="str">
            <v>881</v>
          </cell>
          <cell r="D1701" t="str">
            <v>881004</v>
          </cell>
          <cell r="E1701" t="str">
            <v>هزينه هاي كاركنان</v>
          </cell>
          <cell r="F1701" t="str">
            <v>پوشاك و لوازم ايمني</v>
          </cell>
          <cell r="G1701" t="str">
            <v>800200</v>
          </cell>
          <cell r="H1701" t="str">
            <v>عمومي مونتاژ</v>
          </cell>
          <cell r="P1701" t="str">
            <v>223</v>
          </cell>
        </row>
        <row r="1702">
          <cell r="A1702">
            <v>2279</v>
          </cell>
          <cell r="B1702" t="str">
            <v>881004800203</v>
          </cell>
          <cell r="C1702" t="str">
            <v>881</v>
          </cell>
          <cell r="D1702" t="str">
            <v>881004</v>
          </cell>
          <cell r="E1702" t="str">
            <v>هزينه هاي كاركنان</v>
          </cell>
          <cell r="F1702" t="str">
            <v>پوشاك و لوازم ايمني</v>
          </cell>
          <cell r="G1702" t="str">
            <v>800203</v>
          </cell>
          <cell r="H1702" t="str">
            <v>عمومي کنترل کيفي</v>
          </cell>
          <cell r="P1702" t="str">
            <v>227</v>
          </cell>
        </row>
        <row r="1703">
          <cell r="A1703">
            <v>2279</v>
          </cell>
          <cell r="B1703" t="str">
            <v>881004800206</v>
          </cell>
          <cell r="C1703" t="str">
            <v>881</v>
          </cell>
          <cell r="D1703" t="str">
            <v>881004</v>
          </cell>
          <cell r="E1703" t="str">
            <v>هزينه هاي كاركنان</v>
          </cell>
          <cell r="F1703" t="str">
            <v>پوشاك و لوازم ايمني</v>
          </cell>
          <cell r="G1703" t="str">
            <v>800206</v>
          </cell>
          <cell r="H1703" t="str">
            <v>عمومي خط گيج</v>
          </cell>
          <cell r="P1703" t="str">
            <v>227</v>
          </cell>
        </row>
        <row r="1704">
          <cell r="A1704">
            <v>2411</v>
          </cell>
          <cell r="B1704" t="str">
            <v>881006800403</v>
          </cell>
          <cell r="C1704" t="str">
            <v>881</v>
          </cell>
          <cell r="D1704" t="str">
            <v>881006</v>
          </cell>
          <cell r="E1704" t="str">
            <v>هزينه هاي كاركنان</v>
          </cell>
          <cell r="F1704" t="str">
            <v>ورزش</v>
          </cell>
          <cell r="G1704" t="str">
            <v>800403</v>
          </cell>
          <cell r="H1704" t="str">
            <v>امو ر اداري</v>
          </cell>
          <cell r="P1704" t="str">
            <v>241</v>
          </cell>
        </row>
        <row r="1705">
          <cell r="A1705">
            <v>2279</v>
          </cell>
          <cell r="B1705" t="str">
            <v>881006800103</v>
          </cell>
          <cell r="C1705" t="str">
            <v>881</v>
          </cell>
          <cell r="D1705" t="str">
            <v>881006</v>
          </cell>
          <cell r="E1705" t="str">
            <v>هزينه هاي كاركنان</v>
          </cell>
          <cell r="F1705" t="str">
            <v>ورزش</v>
          </cell>
          <cell r="G1705" t="str">
            <v>800103</v>
          </cell>
          <cell r="H1705" t="str">
            <v>مرکز ساخت و توليد</v>
          </cell>
          <cell r="P1705" t="str">
            <v>227</v>
          </cell>
        </row>
        <row r="1706">
          <cell r="A1706">
            <v>2411</v>
          </cell>
          <cell r="B1706" t="str">
            <v>881006800401</v>
          </cell>
          <cell r="C1706" t="str">
            <v>881</v>
          </cell>
          <cell r="D1706" t="str">
            <v>881006</v>
          </cell>
          <cell r="E1706" t="str">
            <v>هزينه هاي كاركنان</v>
          </cell>
          <cell r="F1706" t="str">
            <v>ورزش</v>
          </cell>
          <cell r="G1706" t="str">
            <v>800401</v>
          </cell>
          <cell r="H1706" t="str">
            <v>مديريت</v>
          </cell>
          <cell r="P1706" t="str">
            <v>241</v>
          </cell>
        </row>
        <row r="1707">
          <cell r="A1707">
            <v>2239</v>
          </cell>
          <cell r="B1707" t="str">
            <v>881006800100</v>
          </cell>
          <cell r="C1707" t="str">
            <v>881</v>
          </cell>
          <cell r="D1707" t="str">
            <v>881006</v>
          </cell>
          <cell r="E1707" t="str">
            <v>هزينه هاي كاركنان</v>
          </cell>
          <cell r="F1707" t="str">
            <v>ورزش</v>
          </cell>
          <cell r="G1707" t="str">
            <v>800100</v>
          </cell>
          <cell r="H1707" t="str">
            <v>مونتاژ</v>
          </cell>
          <cell r="P1707" t="str">
            <v>223</v>
          </cell>
        </row>
        <row r="1708">
          <cell r="A1708">
            <v>2330</v>
          </cell>
          <cell r="B1708" t="str">
            <v>881006800303</v>
          </cell>
          <cell r="C1708" t="str">
            <v>881</v>
          </cell>
          <cell r="D1708" t="str">
            <v>881006</v>
          </cell>
          <cell r="E1708" t="str">
            <v>هزينه هاي كاركنان</v>
          </cell>
          <cell r="F1708" t="str">
            <v>ورزش</v>
          </cell>
          <cell r="G1708" t="str">
            <v>800303</v>
          </cell>
          <cell r="H1708" t="str">
            <v>برنامه ريزي</v>
          </cell>
          <cell r="P1708" t="str">
            <v>233</v>
          </cell>
        </row>
        <row r="1709">
          <cell r="A1709">
            <v>2279</v>
          </cell>
          <cell r="B1709" t="str">
            <v>881006800104</v>
          </cell>
          <cell r="C1709" t="str">
            <v>881</v>
          </cell>
          <cell r="D1709" t="str">
            <v>881006</v>
          </cell>
          <cell r="E1709" t="str">
            <v>هزينه هاي كاركنان</v>
          </cell>
          <cell r="F1709" t="str">
            <v>ورزش</v>
          </cell>
          <cell r="G1709" t="str">
            <v>800104</v>
          </cell>
          <cell r="H1709" t="str">
            <v>کنترل کيفي</v>
          </cell>
          <cell r="P1709" t="str">
            <v>227</v>
          </cell>
        </row>
        <row r="1710">
          <cell r="A1710">
            <v>2330</v>
          </cell>
          <cell r="B1710" t="str">
            <v>881006800302</v>
          </cell>
          <cell r="C1710" t="str">
            <v>881</v>
          </cell>
          <cell r="D1710" t="str">
            <v>881006</v>
          </cell>
          <cell r="E1710" t="str">
            <v>هزينه هاي كاركنان</v>
          </cell>
          <cell r="F1710" t="str">
            <v>ورزش</v>
          </cell>
          <cell r="G1710" t="str">
            <v>800302</v>
          </cell>
          <cell r="H1710" t="str">
            <v>خدمات فني</v>
          </cell>
          <cell r="P1710" t="str">
            <v>233</v>
          </cell>
        </row>
        <row r="1711">
          <cell r="A1711">
            <v>2279</v>
          </cell>
          <cell r="B1711" t="str">
            <v>881006800202</v>
          </cell>
          <cell r="C1711" t="str">
            <v>881</v>
          </cell>
          <cell r="D1711" t="str">
            <v>881006</v>
          </cell>
          <cell r="E1711" t="str">
            <v>هزينه هاي كاركنان</v>
          </cell>
          <cell r="F1711" t="str">
            <v>ورزش</v>
          </cell>
          <cell r="G1711" t="str">
            <v>800202</v>
          </cell>
          <cell r="H1711" t="str">
            <v>عمومي ساخت و توليد</v>
          </cell>
          <cell r="P1711" t="str">
            <v>227</v>
          </cell>
        </row>
        <row r="1712">
          <cell r="A1712">
            <v>2279</v>
          </cell>
          <cell r="B1712" t="str">
            <v>881006800107</v>
          </cell>
          <cell r="C1712" t="str">
            <v>881</v>
          </cell>
          <cell r="D1712" t="str">
            <v>881006</v>
          </cell>
          <cell r="E1712" t="str">
            <v>هزينه هاي كاركنان</v>
          </cell>
          <cell r="F1712" t="str">
            <v>ورزش</v>
          </cell>
          <cell r="G1712" t="str">
            <v>800107</v>
          </cell>
          <cell r="H1712" t="str">
            <v>خط گيج</v>
          </cell>
          <cell r="P1712" t="str">
            <v>227</v>
          </cell>
        </row>
        <row r="1713">
          <cell r="A1713">
            <v>2330</v>
          </cell>
          <cell r="B1713" t="str">
            <v>881006800301</v>
          </cell>
          <cell r="C1713" t="str">
            <v>881</v>
          </cell>
          <cell r="D1713" t="str">
            <v>881006</v>
          </cell>
          <cell r="E1713" t="str">
            <v>هزينه هاي كاركنان</v>
          </cell>
          <cell r="F1713" t="str">
            <v>ورزش</v>
          </cell>
          <cell r="G1713" t="str">
            <v>800301</v>
          </cell>
          <cell r="H1713" t="str">
            <v>حراست</v>
          </cell>
          <cell r="P1713" t="str">
            <v>233</v>
          </cell>
        </row>
        <row r="1714">
          <cell r="A1714">
            <v>2279</v>
          </cell>
          <cell r="B1714" t="str">
            <v>881006800101</v>
          </cell>
          <cell r="C1714" t="str">
            <v>881</v>
          </cell>
          <cell r="D1714" t="str">
            <v>881006</v>
          </cell>
          <cell r="E1714" t="str">
            <v>هزينه هاي كاركنان</v>
          </cell>
          <cell r="F1714" t="str">
            <v>ورزش</v>
          </cell>
          <cell r="G1714" t="str">
            <v>800101</v>
          </cell>
          <cell r="H1714" t="str">
            <v>تحقيقات مهندسي</v>
          </cell>
          <cell r="P1714" t="str">
            <v>227</v>
          </cell>
        </row>
        <row r="1715">
          <cell r="A1715">
            <v>2279</v>
          </cell>
          <cell r="B1715" t="str">
            <v>881006800105</v>
          </cell>
          <cell r="C1715" t="str">
            <v>881</v>
          </cell>
          <cell r="D1715" t="str">
            <v>881006</v>
          </cell>
          <cell r="E1715" t="str">
            <v>هزينه هاي كاركنان</v>
          </cell>
          <cell r="F1715" t="str">
            <v>ورزش</v>
          </cell>
          <cell r="G1715" t="str">
            <v>800105</v>
          </cell>
          <cell r="H1715" t="str">
            <v>مترولوژي</v>
          </cell>
          <cell r="P1715" t="str">
            <v>227</v>
          </cell>
        </row>
        <row r="1716">
          <cell r="A1716">
            <v>2411</v>
          </cell>
          <cell r="B1716" t="str">
            <v>881006800400</v>
          </cell>
          <cell r="C1716" t="str">
            <v>881</v>
          </cell>
          <cell r="D1716" t="str">
            <v>881006</v>
          </cell>
          <cell r="E1716" t="str">
            <v>هزينه هاي كاركنان</v>
          </cell>
          <cell r="F1716" t="str">
            <v>ورزش</v>
          </cell>
          <cell r="G1716" t="str">
            <v>800400</v>
          </cell>
          <cell r="H1716" t="str">
            <v>امور مالي</v>
          </cell>
          <cell r="P1716" t="str">
            <v>241</v>
          </cell>
        </row>
        <row r="1717">
          <cell r="A1717">
            <v>2330</v>
          </cell>
          <cell r="B1717" t="str">
            <v>881006800304</v>
          </cell>
          <cell r="C1717" t="str">
            <v>881</v>
          </cell>
          <cell r="D1717" t="str">
            <v>881006</v>
          </cell>
          <cell r="E1717" t="str">
            <v>هزينه هاي كاركنان</v>
          </cell>
          <cell r="F1717" t="str">
            <v>ورزش</v>
          </cell>
          <cell r="G1717" t="str">
            <v>800304</v>
          </cell>
          <cell r="H1717" t="str">
            <v>تدارکات و تامين قطعات</v>
          </cell>
          <cell r="P1717" t="str">
            <v>233</v>
          </cell>
        </row>
        <row r="1718">
          <cell r="A1718">
            <v>2239</v>
          </cell>
          <cell r="B1718" t="str">
            <v>881006800200</v>
          </cell>
          <cell r="C1718" t="str">
            <v>881</v>
          </cell>
          <cell r="D1718" t="str">
            <v>881006</v>
          </cell>
          <cell r="E1718" t="str">
            <v>هزينه هاي كاركنان</v>
          </cell>
          <cell r="F1718" t="str">
            <v>ورزش</v>
          </cell>
          <cell r="G1718" t="str">
            <v>800200</v>
          </cell>
          <cell r="H1718" t="str">
            <v>عمومي مونتاژ</v>
          </cell>
          <cell r="P1718" t="str">
            <v>223</v>
          </cell>
        </row>
        <row r="1719">
          <cell r="A1719">
            <v>2279</v>
          </cell>
          <cell r="B1719" t="str">
            <v>881006800203</v>
          </cell>
          <cell r="C1719" t="str">
            <v>881</v>
          </cell>
          <cell r="D1719" t="str">
            <v>881006</v>
          </cell>
          <cell r="E1719" t="str">
            <v>هزينه هاي كاركنان</v>
          </cell>
          <cell r="F1719" t="str">
            <v>ورزش</v>
          </cell>
          <cell r="G1719" t="str">
            <v>800203</v>
          </cell>
          <cell r="H1719" t="str">
            <v>عمومي کنترل کيفي</v>
          </cell>
          <cell r="P1719" t="str">
            <v>227</v>
          </cell>
        </row>
        <row r="1720">
          <cell r="A1720">
            <v>2279</v>
          </cell>
          <cell r="B1720" t="str">
            <v>881006800206</v>
          </cell>
          <cell r="C1720" t="str">
            <v>881</v>
          </cell>
          <cell r="D1720" t="str">
            <v>881006</v>
          </cell>
          <cell r="E1720" t="str">
            <v>هزينه هاي كاركنان</v>
          </cell>
          <cell r="F1720" t="str">
            <v>ورزش</v>
          </cell>
          <cell r="G1720" t="str">
            <v>800206</v>
          </cell>
          <cell r="H1720" t="str">
            <v>عمومي خط گيج</v>
          </cell>
          <cell r="P1720" t="str">
            <v>227</v>
          </cell>
        </row>
        <row r="1721">
          <cell r="A1721">
            <v>2529</v>
          </cell>
          <cell r="B1721" t="str">
            <v>881006800500</v>
          </cell>
          <cell r="C1721" t="str">
            <v>881</v>
          </cell>
          <cell r="D1721" t="str">
            <v>881006</v>
          </cell>
          <cell r="E1721" t="str">
            <v>هزينه هاي كاركنان</v>
          </cell>
          <cell r="F1721" t="str">
            <v>ورزش</v>
          </cell>
          <cell r="G1721" t="str">
            <v>800500</v>
          </cell>
          <cell r="H1721" t="str">
            <v>فروش</v>
          </cell>
          <cell r="P1721" t="str">
            <v>252</v>
          </cell>
        </row>
        <row r="1722">
          <cell r="A1722">
            <v>2279</v>
          </cell>
          <cell r="B1722" t="str">
            <v>881006800102</v>
          </cell>
          <cell r="C1722" t="str">
            <v>881</v>
          </cell>
          <cell r="D1722" t="str">
            <v>881006</v>
          </cell>
          <cell r="E1722" t="str">
            <v>هزينه هاي كاركنان</v>
          </cell>
          <cell r="F1722" t="str">
            <v>ورزش</v>
          </cell>
          <cell r="G1722" t="str">
            <v>800102</v>
          </cell>
          <cell r="H1722" t="str">
            <v>عمليات حرارتي و آبکاري</v>
          </cell>
          <cell r="P1722" t="str">
            <v>227</v>
          </cell>
        </row>
        <row r="1723">
          <cell r="A1723">
            <v>2279</v>
          </cell>
          <cell r="B1723" t="str">
            <v>881006800106</v>
          </cell>
          <cell r="C1723" t="str">
            <v>881</v>
          </cell>
          <cell r="D1723" t="str">
            <v>881006</v>
          </cell>
          <cell r="E1723" t="str">
            <v>هزينه هاي كاركنان</v>
          </cell>
          <cell r="F1723" t="str">
            <v>ورزش</v>
          </cell>
          <cell r="G1723" t="str">
            <v>800106</v>
          </cell>
          <cell r="H1723" t="str">
            <v>تست مواد وشيمي</v>
          </cell>
          <cell r="P1723" t="str">
            <v>227</v>
          </cell>
        </row>
        <row r="1724">
          <cell r="A1724">
            <v>2279</v>
          </cell>
          <cell r="B1724" t="str">
            <v>881006800201</v>
          </cell>
          <cell r="C1724" t="str">
            <v>881</v>
          </cell>
          <cell r="D1724" t="str">
            <v>881006</v>
          </cell>
          <cell r="E1724" t="str">
            <v>هزينه هاي كاركنان</v>
          </cell>
          <cell r="F1724" t="str">
            <v>ورزش</v>
          </cell>
          <cell r="G1724" t="str">
            <v>800201</v>
          </cell>
          <cell r="H1724" t="str">
            <v>عمومي تحقيقات و مهندسي</v>
          </cell>
          <cell r="P1724" t="str">
            <v>227</v>
          </cell>
        </row>
        <row r="1725">
          <cell r="A1725">
            <v>2330</v>
          </cell>
          <cell r="B1725" t="str">
            <v>881007800303</v>
          </cell>
          <cell r="C1725" t="str">
            <v>881</v>
          </cell>
          <cell r="D1725" t="str">
            <v>881007</v>
          </cell>
          <cell r="E1725" t="str">
            <v>هزينه هاي كاركنان</v>
          </cell>
          <cell r="F1725" t="str">
            <v>كمك هزينه ازدواج،تولد نوزاد و فوت اقوام</v>
          </cell>
          <cell r="G1725" t="str">
            <v>800303</v>
          </cell>
          <cell r="H1725" t="str">
            <v>برنامه ريزي</v>
          </cell>
          <cell r="P1725" t="str">
            <v>233</v>
          </cell>
        </row>
        <row r="1726">
          <cell r="A1726">
            <v>2279</v>
          </cell>
          <cell r="B1726" t="str">
            <v>881007800103</v>
          </cell>
          <cell r="C1726" t="str">
            <v>881</v>
          </cell>
          <cell r="D1726" t="str">
            <v>881007</v>
          </cell>
          <cell r="E1726" t="str">
            <v>هزينه هاي كاركنان</v>
          </cell>
          <cell r="F1726" t="str">
            <v>كمك هزينه ازدواج،تولد نوزاد و فوت اقوام</v>
          </cell>
          <cell r="G1726" t="str">
            <v>800103</v>
          </cell>
          <cell r="H1726" t="str">
            <v>مرکز ساخت و توليد</v>
          </cell>
          <cell r="P1726" t="str">
            <v>227</v>
          </cell>
        </row>
        <row r="1727">
          <cell r="A1727">
            <v>2330</v>
          </cell>
          <cell r="B1727" t="str">
            <v>881007800304</v>
          </cell>
          <cell r="C1727" t="str">
            <v>881</v>
          </cell>
          <cell r="D1727" t="str">
            <v>881007</v>
          </cell>
          <cell r="E1727" t="str">
            <v>هزينه هاي كاركنان</v>
          </cell>
          <cell r="F1727" t="str">
            <v>كمك هزينه ازدواج،تولد نوزاد و فوت اقوام</v>
          </cell>
          <cell r="G1727" t="str">
            <v>800304</v>
          </cell>
          <cell r="H1727" t="str">
            <v>تدارکات و تامين قطعات</v>
          </cell>
          <cell r="P1727" t="str">
            <v>233</v>
          </cell>
        </row>
        <row r="1728">
          <cell r="A1728">
            <v>2403</v>
          </cell>
          <cell r="B1728" t="str">
            <v>881007800400</v>
          </cell>
          <cell r="C1728" t="str">
            <v>881</v>
          </cell>
          <cell r="D1728" t="str">
            <v>881007</v>
          </cell>
          <cell r="E1728" t="str">
            <v>هزينه هاي كاركنان</v>
          </cell>
          <cell r="F1728" t="str">
            <v>كمك هزينه ازدواج،تولد نوزاد و فوت اقوام</v>
          </cell>
          <cell r="G1728" t="str">
            <v>800400</v>
          </cell>
          <cell r="H1728" t="str">
            <v>امور مالي</v>
          </cell>
          <cell r="P1728" t="str">
            <v>240</v>
          </cell>
        </row>
        <row r="1729">
          <cell r="A1729">
            <v>2239</v>
          </cell>
          <cell r="B1729" t="str">
            <v>881007800100</v>
          </cell>
          <cell r="C1729" t="str">
            <v>881</v>
          </cell>
          <cell r="D1729" t="str">
            <v>881007</v>
          </cell>
          <cell r="E1729" t="str">
            <v>هزينه هاي كاركنان</v>
          </cell>
          <cell r="F1729" t="str">
            <v>كمك هزينه ازدواج،تولد نوزاد و فوت اقوام</v>
          </cell>
          <cell r="G1729" t="str">
            <v>800100</v>
          </cell>
          <cell r="H1729" t="str">
            <v>مونتاژ</v>
          </cell>
          <cell r="P1729" t="str">
            <v>223</v>
          </cell>
        </row>
        <row r="1730">
          <cell r="A1730">
            <v>2403</v>
          </cell>
          <cell r="B1730" t="str">
            <v>881007800403</v>
          </cell>
          <cell r="C1730" t="str">
            <v>881</v>
          </cell>
          <cell r="D1730" t="str">
            <v>881007</v>
          </cell>
          <cell r="E1730" t="str">
            <v>هزينه هاي كاركنان</v>
          </cell>
          <cell r="F1730" t="str">
            <v>كمك هزينه ازدواج،تولد نوزاد و فوت اقوام</v>
          </cell>
          <cell r="G1730" t="str">
            <v>800403</v>
          </cell>
          <cell r="H1730" t="str">
            <v>امو ر اداري</v>
          </cell>
          <cell r="P1730" t="str">
            <v>240</v>
          </cell>
        </row>
        <row r="1731">
          <cell r="A1731">
            <v>2279</v>
          </cell>
          <cell r="B1731" t="str">
            <v>881007800104</v>
          </cell>
          <cell r="C1731" t="str">
            <v>881</v>
          </cell>
          <cell r="D1731" t="str">
            <v>881007</v>
          </cell>
          <cell r="E1731" t="str">
            <v>هزينه هاي كاركنان</v>
          </cell>
          <cell r="F1731" t="str">
            <v>كمك هزينه ازدواج،تولد نوزاد و فوت اقوام</v>
          </cell>
          <cell r="G1731" t="str">
            <v>800104</v>
          </cell>
          <cell r="H1731" t="str">
            <v>کنترل کيفي</v>
          </cell>
          <cell r="P1731" t="str">
            <v>227</v>
          </cell>
        </row>
        <row r="1732">
          <cell r="A1732">
            <v>2279</v>
          </cell>
          <cell r="B1732" t="str">
            <v>881007800101</v>
          </cell>
          <cell r="C1732" t="str">
            <v>881</v>
          </cell>
          <cell r="D1732" t="str">
            <v>881007</v>
          </cell>
          <cell r="E1732" t="str">
            <v>هزينه هاي كاركنان</v>
          </cell>
          <cell r="F1732" t="str">
            <v>كمك هزينه ازدواج،تولد نوزاد و فوت اقوام</v>
          </cell>
          <cell r="G1732" t="str">
            <v>800101</v>
          </cell>
          <cell r="H1732" t="str">
            <v>تحقيقات مهندسي</v>
          </cell>
          <cell r="P1732" t="str">
            <v>227</v>
          </cell>
        </row>
        <row r="1733">
          <cell r="A1733">
            <v>2279</v>
          </cell>
          <cell r="B1733" t="str">
            <v>881007800105</v>
          </cell>
          <cell r="C1733" t="str">
            <v>881</v>
          </cell>
          <cell r="D1733" t="str">
            <v>881007</v>
          </cell>
          <cell r="E1733" t="str">
            <v>هزينه هاي كاركنان</v>
          </cell>
          <cell r="F1733" t="str">
            <v>كمك هزينه ازدواج،تولد نوزاد و فوت اقوام</v>
          </cell>
          <cell r="G1733" t="str">
            <v>800105</v>
          </cell>
          <cell r="H1733" t="str">
            <v>مترولوژي</v>
          </cell>
          <cell r="P1733" t="str">
            <v>227</v>
          </cell>
        </row>
        <row r="1734">
          <cell r="A1734">
            <v>2330</v>
          </cell>
          <cell r="B1734" t="str">
            <v>881007800302</v>
          </cell>
          <cell r="C1734" t="str">
            <v>881</v>
          </cell>
          <cell r="D1734" t="str">
            <v>881007</v>
          </cell>
          <cell r="E1734" t="str">
            <v>هزينه هاي كاركنان</v>
          </cell>
          <cell r="F1734" t="str">
            <v>كمك هزينه ازدواج،تولد نوزاد و فوت اقوام</v>
          </cell>
          <cell r="G1734" t="str">
            <v>800302</v>
          </cell>
          <cell r="H1734" t="str">
            <v>خدمات فني</v>
          </cell>
          <cell r="P1734" t="str">
            <v>233</v>
          </cell>
        </row>
        <row r="1735">
          <cell r="A1735">
            <v>2330</v>
          </cell>
          <cell r="B1735" t="str">
            <v>881007800305</v>
          </cell>
          <cell r="C1735" t="str">
            <v>881</v>
          </cell>
          <cell r="D1735" t="str">
            <v>881007</v>
          </cell>
          <cell r="E1735" t="str">
            <v>هزينه هاي كاركنان</v>
          </cell>
          <cell r="F1735" t="str">
            <v>كمك هزينه ازدواج،تولد نوزاد و فوت اقوام</v>
          </cell>
          <cell r="G1735" t="str">
            <v>800305</v>
          </cell>
          <cell r="H1735" t="str">
            <v>طرح و توسعه سيستمها</v>
          </cell>
          <cell r="P1735" t="str">
            <v>233</v>
          </cell>
        </row>
        <row r="1736">
          <cell r="A1736">
            <v>2403</v>
          </cell>
          <cell r="B1736" t="str">
            <v>881007800401</v>
          </cell>
          <cell r="C1736" t="str">
            <v>881</v>
          </cell>
          <cell r="D1736" t="str">
            <v>881007</v>
          </cell>
          <cell r="E1736" t="str">
            <v>هزينه هاي كاركنان</v>
          </cell>
          <cell r="F1736" t="str">
            <v>كمك هزينه ازدواج،تولد نوزاد و فوت اقوام</v>
          </cell>
          <cell r="G1736" t="str">
            <v>800401</v>
          </cell>
          <cell r="H1736" t="str">
            <v>مديريت</v>
          </cell>
          <cell r="P1736" t="str">
            <v>240</v>
          </cell>
        </row>
        <row r="1737">
          <cell r="A1737">
            <v>2403</v>
          </cell>
          <cell r="B1737" t="str">
            <v>881007800402</v>
          </cell>
          <cell r="C1737" t="str">
            <v>881</v>
          </cell>
          <cell r="D1737" t="str">
            <v>881007</v>
          </cell>
          <cell r="E1737" t="str">
            <v>هزينه هاي كاركنان</v>
          </cell>
          <cell r="F1737" t="str">
            <v>كمك هزينه ازدواج،تولد نوزاد و فوت اقوام</v>
          </cell>
          <cell r="G1737" t="str">
            <v>800402</v>
          </cell>
          <cell r="H1737" t="str">
            <v>دفتر تهران</v>
          </cell>
          <cell r="P1737" t="str">
            <v>240</v>
          </cell>
        </row>
        <row r="1738">
          <cell r="A1738">
            <v>2429</v>
          </cell>
          <cell r="B1738" t="str">
            <v>881010800400</v>
          </cell>
          <cell r="C1738" t="str">
            <v>881</v>
          </cell>
          <cell r="D1738" t="str">
            <v>881010</v>
          </cell>
          <cell r="E1738" t="str">
            <v>هزينه هاي كاركنان</v>
          </cell>
          <cell r="F1738" t="str">
            <v>كسر تنخواه</v>
          </cell>
          <cell r="G1738" t="str">
            <v>800400</v>
          </cell>
          <cell r="H1738" t="str">
            <v>امور مالي</v>
          </cell>
          <cell r="P1738" t="str">
            <v>242</v>
          </cell>
        </row>
        <row r="1739">
          <cell r="A1739">
            <v>2300</v>
          </cell>
          <cell r="B1739" t="str">
            <v>881010800304</v>
          </cell>
          <cell r="C1739" t="str">
            <v>881</v>
          </cell>
          <cell r="D1739" t="str">
            <v>881010</v>
          </cell>
          <cell r="E1739" t="str">
            <v>هزينه هاي كاركنان</v>
          </cell>
          <cell r="F1739" t="str">
            <v>كسر تنخواه</v>
          </cell>
          <cell r="G1739" t="str">
            <v>800304</v>
          </cell>
          <cell r="H1739" t="str">
            <v>تدارکات و تامين قطعات</v>
          </cell>
          <cell r="P1739" t="str">
            <v>230</v>
          </cell>
        </row>
        <row r="1740">
          <cell r="A1740">
            <v>2429</v>
          </cell>
          <cell r="B1740" t="str">
            <v>881010800402</v>
          </cell>
          <cell r="C1740" t="str">
            <v>881</v>
          </cell>
          <cell r="D1740" t="str">
            <v>881010</v>
          </cell>
          <cell r="E1740" t="str">
            <v>هزينه هاي كاركنان</v>
          </cell>
          <cell r="F1740" t="str">
            <v>كسر تنخواه</v>
          </cell>
          <cell r="G1740" t="str">
            <v>800402</v>
          </cell>
          <cell r="H1740" t="str">
            <v>دفتر تهران</v>
          </cell>
          <cell r="P1740" t="str">
            <v>242</v>
          </cell>
        </row>
        <row r="1741">
          <cell r="A1741">
            <v>2412</v>
          </cell>
          <cell r="B1741" t="str">
            <v>881011800401</v>
          </cell>
          <cell r="C1741" t="str">
            <v>881</v>
          </cell>
          <cell r="D1741" t="str">
            <v>881011</v>
          </cell>
          <cell r="E1741" t="str">
            <v>هزينه هاي كاركنان</v>
          </cell>
          <cell r="F1741" t="str">
            <v>مكالمه تلفن(مزايا)</v>
          </cell>
          <cell r="G1741" t="str">
            <v>800401</v>
          </cell>
          <cell r="H1741" t="str">
            <v>مديريت</v>
          </cell>
          <cell r="P1741" t="str">
            <v>241</v>
          </cell>
        </row>
        <row r="1742">
          <cell r="A1742">
            <v>2279</v>
          </cell>
          <cell r="B1742" t="str">
            <v>881011800202</v>
          </cell>
          <cell r="C1742" t="str">
            <v>881</v>
          </cell>
          <cell r="D1742" t="str">
            <v>881011</v>
          </cell>
          <cell r="E1742" t="str">
            <v>هزينه هاي كاركنان</v>
          </cell>
          <cell r="F1742" t="str">
            <v>مكالمه تلفن(مزايا)</v>
          </cell>
          <cell r="G1742" t="str">
            <v>800202</v>
          </cell>
          <cell r="H1742" t="str">
            <v>عمومي ساخت و توليد</v>
          </cell>
          <cell r="P1742" t="str">
            <v>227</v>
          </cell>
        </row>
        <row r="1743">
          <cell r="A1743">
            <v>2412</v>
          </cell>
          <cell r="B1743" t="str">
            <v>881011800400</v>
          </cell>
          <cell r="C1743" t="str">
            <v>881</v>
          </cell>
          <cell r="D1743" t="str">
            <v>881011</v>
          </cell>
          <cell r="E1743" t="str">
            <v>هزينه هاي كاركنان</v>
          </cell>
          <cell r="F1743" t="str">
            <v>مكالمه تلفن(مزايا)</v>
          </cell>
          <cell r="G1743" t="str">
            <v>800400</v>
          </cell>
          <cell r="H1743" t="str">
            <v>امور مالي</v>
          </cell>
          <cell r="P1743" t="str">
            <v>241</v>
          </cell>
        </row>
        <row r="1744">
          <cell r="A1744">
            <v>2300</v>
          </cell>
          <cell r="B1744" t="str">
            <v>881011800304</v>
          </cell>
          <cell r="C1744" t="str">
            <v>881</v>
          </cell>
          <cell r="D1744" t="str">
            <v>881011</v>
          </cell>
          <cell r="E1744" t="str">
            <v>هزينه هاي كاركنان</v>
          </cell>
          <cell r="F1744" t="str">
            <v>مكالمه تلفن(مزايا)</v>
          </cell>
          <cell r="G1744" t="str">
            <v>800304</v>
          </cell>
          <cell r="H1744" t="str">
            <v>تدارکات و تامين قطعات</v>
          </cell>
          <cell r="P1744" t="str">
            <v>230</v>
          </cell>
        </row>
        <row r="1745">
          <cell r="A1745">
            <v>2529</v>
          </cell>
          <cell r="B1745" t="str">
            <v>881011800500</v>
          </cell>
          <cell r="C1745" t="str">
            <v>881</v>
          </cell>
          <cell r="D1745" t="str">
            <v>881011</v>
          </cell>
          <cell r="E1745" t="str">
            <v>هزينه هاي كاركنان</v>
          </cell>
          <cell r="F1745" t="str">
            <v>مكالمه تلفن(مزايا)</v>
          </cell>
          <cell r="G1745" t="str">
            <v>800500</v>
          </cell>
          <cell r="H1745" t="str">
            <v>فروش</v>
          </cell>
          <cell r="P1745" t="str">
            <v>252</v>
          </cell>
        </row>
        <row r="1746">
          <cell r="A1746">
            <v>2279</v>
          </cell>
          <cell r="B1746" t="str">
            <v>881011800201</v>
          </cell>
          <cell r="C1746" t="str">
            <v>881</v>
          </cell>
          <cell r="D1746" t="str">
            <v>881011</v>
          </cell>
          <cell r="E1746" t="str">
            <v>هزينه هاي كاركنان</v>
          </cell>
          <cell r="F1746" t="str">
            <v>مكالمه تلفن(مزايا)</v>
          </cell>
          <cell r="G1746" t="str">
            <v>800201</v>
          </cell>
          <cell r="H1746" t="str">
            <v>عمومي تحقيقات و مهندسي</v>
          </cell>
          <cell r="P1746" t="str">
            <v>227</v>
          </cell>
        </row>
        <row r="1747">
          <cell r="A1747">
            <v>2412</v>
          </cell>
          <cell r="B1747" t="str">
            <v>881011800403</v>
          </cell>
          <cell r="C1747" t="str">
            <v>881</v>
          </cell>
          <cell r="D1747" t="str">
            <v>881011</v>
          </cell>
          <cell r="E1747" t="str">
            <v>هزينه هاي كاركنان</v>
          </cell>
          <cell r="F1747" t="str">
            <v>مكالمه تلفن(مزايا)</v>
          </cell>
          <cell r="G1747" t="str">
            <v>800403</v>
          </cell>
          <cell r="H1747" t="str">
            <v>امو ر اداري</v>
          </cell>
          <cell r="P1747" t="str">
            <v>241</v>
          </cell>
        </row>
        <row r="1748">
          <cell r="A1748">
            <v>2300</v>
          </cell>
          <cell r="B1748" t="str">
            <v>881011800302</v>
          </cell>
          <cell r="C1748" t="str">
            <v>881</v>
          </cell>
          <cell r="D1748" t="str">
            <v>881011</v>
          </cell>
          <cell r="E1748" t="str">
            <v>هزينه هاي كاركنان</v>
          </cell>
          <cell r="F1748" t="str">
            <v>مكالمه تلفن(مزايا)</v>
          </cell>
          <cell r="G1748" t="str">
            <v>800302</v>
          </cell>
          <cell r="H1748" t="str">
            <v>خدمات فني</v>
          </cell>
          <cell r="P1748" t="str">
            <v>230</v>
          </cell>
        </row>
        <row r="1749">
          <cell r="A1749">
            <v>2300</v>
          </cell>
          <cell r="B1749" t="str">
            <v>881011800303</v>
          </cell>
          <cell r="C1749" t="str">
            <v>881</v>
          </cell>
          <cell r="D1749" t="str">
            <v>881011</v>
          </cell>
          <cell r="E1749" t="str">
            <v>هزينه هاي كاركنان</v>
          </cell>
          <cell r="F1749" t="str">
            <v>مكالمه تلفن(مزايا)</v>
          </cell>
          <cell r="G1749" t="str">
            <v>800303</v>
          </cell>
          <cell r="H1749" t="str">
            <v>برنامه ريزي</v>
          </cell>
          <cell r="P1749" t="str">
            <v>230</v>
          </cell>
        </row>
        <row r="1750">
          <cell r="A1750">
            <v>2279</v>
          </cell>
          <cell r="B1750" t="str">
            <v>881012800103</v>
          </cell>
          <cell r="C1750" t="str">
            <v>881</v>
          </cell>
          <cell r="D1750" t="str">
            <v>881012</v>
          </cell>
          <cell r="E1750" t="str">
            <v>هزينه هاي كاركنان</v>
          </cell>
          <cell r="F1750" t="str">
            <v>ساير هزينه هاي كاركنان</v>
          </cell>
          <cell r="G1750" t="str">
            <v>800103</v>
          </cell>
          <cell r="H1750" t="str">
            <v>مرکز ساخت و توليد</v>
          </cell>
          <cell r="P1750" t="str">
            <v>227</v>
          </cell>
        </row>
        <row r="1751">
          <cell r="A1751">
            <v>2429</v>
          </cell>
          <cell r="B1751" t="str">
            <v>881012800403</v>
          </cell>
          <cell r="C1751" t="str">
            <v>881</v>
          </cell>
          <cell r="D1751" t="str">
            <v>881012</v>
          </cell>
          <cell r="E1751" t="str">
            <v>هزينه هاي كاركنان</v>
          </cell>
          <cell r="F1751" t="str">
            <v>ساير هزينه هاي كاركنان</v>
          </cell>
          <cell r="G1751" t="str">
            <v>800403</v>
          </cell>
          <cell r="H1751" t="str">
            <v>امو ر اداري</v>
          </cell>
          <cell r="P1751" t="str">
            <v>242</v>
          </cell>
        </row>
        <row r="1752">
          <cell r="A1752">
            <v>2239</v>
          </cell>
          <cell r="B1752" t="str">
            <v>881012800100</v>
          </cell>
          <cell r="C1752" t="str">
            <v>881</v>
          </cell>
          <cell r="D1752" t="str">
            <v>881012</v>
          </cell>
          <cell r="E1752" t="str">
            <v>هزينه هاي كاركنان</v>
          </cell>
          <cell r="F1752" t="str">
            <v>ساير هزينه هاي كاركنان</v>
          </cell>
          <cell r="G1752" t="str">
            <v>800100</v>
          </cell>
          <cell r="H1752" t="str">
            <v>مونتاژ</v>
          </cell>
          <cell r="P1752" t="str">
            <v>223</v>
          </cell>
        </row>
        <row r="1753">
          <cell r="A1753">
            <v>2330</v>
          </cell>
          <cell r="B1753" t="str">
            <v>881012800303</v>
          </cell>
          <cell r="C1753" t="str">
            <v>881</v>
          </cell>
          <cell r="D1753" t="str">
            <v>881012</v>
          </cell>
          <cell r="E1753" t="str">
            <v>هزينه هاي كاركنان</v>
          </cell>
          <cell r="F1753" t="str">
            <v>ساير هزينه هاي كاركنان</v>
          </cell>
          <cell r="G1753" t="str">
            <v>800303</v>
          </cell>
          <cell r="H1753" t="str">
            <v>برنامه ريزي</v>
          </cell>
          <cell r="P1753" t="str">
            <v>233</v>
          </cell>
        </row>
        <row r="1754">
          <cell r="A1754">
            <v>2279</v>
          </cell>
          <cell r="B1754" t="str">
            <v>881012800107</v>
          </cell>
          <cell r="C1754" t="str">
            <v>881</v>
          </cell>
          <cell r="D1754" t="str">
            <v>881012</v>
          </cell>
          <cell r="E1754" t="str">
            <v>هزينه هاي كاركنان</v>
          </cell>
          <cell r="F1754" t="str">
            <v>ساير هزينه هاي كاركنان</v>
          </cell>
          <cell r="G1754" t="str">
            <v>800107</v>
          </cell>
          <cell r="H1754" t="str">
            <v>خط گيج</v>
          </cell>
          <cell r="P1754" t="str">
            <v>227</v>
          </cell>
        </row>
        <row r="1755">
          <cell r="A1755">
            <v>2279</v>
          </cell>
          <cell r="B1755" t="str">
            <v>881012800104</v>
          </cell>
          <cell r="C1755" t="str">
            <v>881</v>
          </cell>
          <cell r="D1755" t="str">
            <v>881012</v>
          </cell>
          <cell r="E1755" t="str">
            <v>هزينه هاي كاركنان</v>
          </cell>
          <cell r="F1755" t="str">
            <v>ساير هزينه هاي كاركنان</v>
          </cell>
          <cell r="G1755" t="str">
            <v>800104</v>
          </cell>
          <cell r="H1755" t="str">
            <v>کنترل کيفي</v>
          </cell>
          <cell r="P1755" t="str">
            <v>227</v>
          </cell>
        </row>
        <row r="1756">
          <cell r="A1756">
            <v>2330</v>
          </cell>
          <cell r="B1756" t="str">
            <v>881012800302</v>
          </cell>
          <cell r="C1756" t="str">
            <v>881</v>
          </cell>
          <cell r="D1756" t="str">
            <v>881012</v>
          </cell>
          <cell r="E1756" t="str">
            <v>هزينه هاي كاركنان</v>
          </cell>
          <cell r="F1756" t="str">
            <v>ساير هزينه هاي كاركنان</v>
          </cell>
          <cell r="G1756" t="str">
            <v>800302</v>
          </cell>
          <cell r="H1756" t="str">
            <v>خدمات فني</v>
          </cell>
          <cell r="P1756" t="str">
            <v>233</v>
          </cell>
        </row>
        <row r="1757">
          <cell r="A1757">
            <v>2279</v>
          </cell>
          <cell r="B1757" t="str">
            <v>881012800202</v>
          </cell>
          <cell r="C1757" t="str">
            <v>881</v>
          </cell>
          <cell r="D1757" t="str">
            <v>881012</v>
          </cell>
          <cell r="E1757" t="str">
            <v>هزينه هاي كاركنان</v>
          </cell>
          <cell r="F1757" t="str">
            <v>ساير هزينه هاي كاركنان</v>
          </cell>
          <cell r="G1757" t="str">
            <v>800202</v>
          </cell>
          <cell r="H1757" t="str">
            <v>عمومي ساخت و توليد</v>
          </cell>
          <cell r="P1757" t="str">
            <v>227</v>
          </cell>
        </row>
        <row r="1758">
          <cell r="A1758">
            <v>2429</v>
          </cell>
          <cell r="B1758" t="str">
            <v>881012800400</v>
          </cell>
          <cell r="C1758" t="str">
            <v>881</v>
          </cell>
          <cell r="D1758" t="str">
            <v>881012</v>
          </cell>
          <cell r="E1758" t="str">
            <v>هزينه هاي كاركنان</v>
          </cell>
          <cell r="F1758" t="str">
            <v>ساير هزينه هاي كاركنان</v>
          </cell>
          <cell r="G1758" t="str">
            <v>800400</v>
          </cell>
          <cell r="H1758" t="str">
            <v>امور مالي</v>
          </cell>
          <cell r="P1758" t="str">
            <v>242</v>
          </cell>
        </row>
        <row r="1759">
          <cell r="A1759">
            <v>2330</v>
          </cell>
          <cell r="B1759" t="str">
            <v>881012800304</v>
          </cell>
          <cell r="C1759" t="str">
            <v>881</v>
          </cell>
          <cell r="D1759" t="str">
            <v>881012</v>
          </cell>
          <cell r="E1759" t="str">
            <v>هزينه هاي كاركنان</v>
          </cell>
          <cell r="F1759" t="str">
            <v>ساير هزينه هاي كاركنان</v>
          </cell>
          <cell r="G1759" t="str">
            <v>800304</v>
          </cell>
          <cell r="H1759" t="str">
            <v>تدارکات و تامين قطعات</v>
          </cell>
          <cell r="P1759" t="str">
            <v>233</v>
          </cell>
        </row>
        <row r="1760">
          <cell r="A1760">
            <v>2429</v>
          </cell>
          <cell r="B1760" t="str">
            <v>881012800401</v>
          </cell>
          <cell r="C1760" t="str">
            <v>881</v>
          </cell>
          <cell r="D1760" t="str">
            <v>881012</v>
          </cell>
          <cell r="E1760" t="str">
            <v>هزينه هاي كاركنان</v>
          </cell>
          <cell r="F1760" t="str">
            <v>ساير هزينه هاي كاركنان</v>
          </cell>
          <cell r="G1760" t="str">
            <v>800401</v>
          </cell>
          <cell r="H1760" t="str">
            <v>مديريت</v>
          </cell>
          <cell r="P1760" t="str">
            <v>242</v>
          </cell>
        </row>
        <row r="1761">
          <cell r="A1761">
            <v>2330</v>
          </cell>
          <cell r="B1761" t="str">
            <v>881012800301</v>
          </cell>
          <cell r="C1761" t="str">
            <v>881</v>
          </cell>
          <cell r="D1761" t="str">
            <v>881012</v>
          </cell>
          <cell r="E1761" t="str">
            <v>هزينه هاي كاركنان</v>
          </cell>
          <cell r="F1761" t="str">
            <v>ساير هزينه هاي كاركنان</v>
          </cell>
          <cell r="G1761" t="str">
            <v>800301</v>
          </cell>
          <cell r="H1761" t="str">
            <v>حراست</v>
          </cell>
          <cell r="P1761" t="str">
            <v>233</v>
          </cell>
        </row>
        <row r="1762">
          <cell r="A1762">
            <v>2529</v>
          </cell>
          <cell r="B1762" t="str">
            <v>881012800500</v>
          </cell>
          <cell r="C1762" t="str">
            <v>881</v>
          </cell>
          <cell r="D1762" t="str">
            <v>881012</v>
          </cell>
          <cell r="E1762" t="str">
            <v>هزينه هاي كاركنان</v>
          </cell>
          <cell r="F1762" t="str">
            <v>ساير هزينه هاي كاركنان</v>
          </cell>
          <cell r="G1762" t="str">
            <v>800500</v>
          </cell>
          <cell r="H1762" t="str">
            <v>فروش</v>
          </cell>
          <cell r="P1762" t="str">
            <v>252</v>
          </cell>
        </row>
        <row r="1763">
          <cell r="A1763">
            <v>2279</v>
          </cell>
          <cell r="B1763" t="str">
            <v>881012800105</v>
          </cell>
          <cell r="C1763" t="str">
            <v>881</v>
          </cell>
          <cell r="D1763" t="str">
            <v>881012</v>
          </cell>
          <cell r="E1763" t="str">
            <v>هزينه هاي كاركنان</v>
          </cell>
          <cell r="F1763" t="str">
            <v>ساير هزينه هاي كاركنان</v>
          </cell>
          <cell r="G1763" t="str">
            <v>800105</v>
          </cell>
          <cell r="H1763" t="str">
            <v>مترولوژي</v>
          </cell>
          <cell r="P1763" t="str">
            <v>227</v>
          </cell>
        </row>
        <row r="1764">
          <cell r="A1764">
            <v>2279</v>
          </cell>
          <cell r="B1764" t="str">
            <v>881012800101</v>
          </cell>
          <cell r="C1764" t="str">
            <v>881</v>
          </cell>
          <cell r="D1764" t="str">
            <v>881012</v>
          </cell>
          <cell r="E1764" t="str">
            <v>هزينه هاي كاركنان</v>
          </cell>
          <cell r="F1764" t="str">
            <v>ساير هزينه هاي كاركنان</v>
          </cell>
          <cell r="G1764" t="str">
            <v>800101</v>
          </cell>
          <cell r="H1764" t="str">
            <v>تحقيقات مهندسي</v>
          </cell>
          <cell r="P1764" t="str">
            <v>227</v>
          </cell>
        </row>
        <row r="1765">
          <cell r="A1765">
            <v>2429</v>
          </cell>
          <cell r="B1765" t="str">
            <v>881012800402</v>
          </cell>
          <cell r="C1765" t="str">
            <v>881</v>
          </cell>
          <cell r="D1765" t="str">
            <v>881012</v>
          </cell>
          <cell r="E1765" t="str">
            <v>هزينه هاي كاركنان</v>
          </cell>
          <cell r="F1765" t="str">
            <v>ساير هزينه هاي كاركنان</v>
          </cell>
          <cell r="G1765" t="str">
            <v>800402</v>
          </cell>
          <cell r="H1765" t="str">
            <v>دفتر تهران</v>
          </cell>
          <cell r="P1765" t="str">
            <v>242</v>
          </cell>
        </row>
        <row r="1766">
          <cell r="A1766">
            <v>2330</v>
          </cell>
          <cell r="B1766" t="str">
            <v>881012800305</v>
          </cell>
          <cell r="C1766" t="str">
            <v>881</v>
          </cell>
          <cell r="D1766" t="str">
            <v>881012</v>
          </cell>
          <cell r="E1766" t="str">
            <v>هزينه هاي كاركنان</v>
          </cell>
          <cell r="F1766" t="str">
            <v>ساير هزينه هاي كاركنان</v>
          </cell>
          <cell r="G1766" t="str">
            <v>800305</v>
          </cell>
          <cell r="H1766" t="str">
            <v>طرح و توسعه سيستمها</v>
          </cell>
          <cell r="P1766" t="str">
            <v>233</v>
          </cell>
        </row>
        <row r="1767">
          <cell r="A1767">
            <v>2279</v>
          </cell>
          <cell r="B1767" t="str">
            <v>881012800102</v>
          </cell>
          <cell r="C1767" t="str">
            <v>881</v>
          </cell>
          <cell r="D1767" t="str">
            <v>881012</v>
          </cell>
          <cell r="E1767" t="str">
            <v>هزينه هاي كاركنان</v>
          </cell>
          <cell r="F1767" t="str">
            <v>ساير هزينه هاي كاركنان</v>
          </cell>
          <cell r="G1767" t="str">
            <v>800102</v>
          </cell>
          <cell r="H1767" t="str">
            <v>عمليات حرارتي و آبکاري</v>
          </cell>
          <cell r="P1767" t="str">
            <v>227</v>
          </cell>
        </row>
        <row r="1768">
          <cell r="A1768">
            <v>2279</v>
          </cell>
          <cell r="B1768" t="str">
            <v>881012800106</v>
          </cell>
          <cell r="C1768" t="str">
            <v>881</v>
          </cell>
          <cell r="D1768" t="str">
            <v>881012</v>
          </cell>
          <cell r="E1768" t="str">
            <v>هزينه هاي كاركنان</v>
          </cell>
          <cell r="F1768" t="str">
            <v>ساير هزينه هاي كاركنان</v>
          </cell>
          <cell r="G1768" t="str">
            <v>800106</v>
          </cell>
          <cell r="H1768" t="str">
            <v>تست مواد وشيمي</v>
          </cell>
          <cell r="P1768" t="str">
            <v>227</v>
          </cell>
        </row>
        <row r="1769">
          <cell r="A1769">
            <v>2239</v>
          </cell>
          <cell r="B1769" t="str">
            <v>881012800200</v>
          </cell>
          <cell r="C1769" t="str">
            <v>881</v>
          </cell>
          <cell r="D1769" t="str">
            <v>881012</v>
          </cell>
          <cell r="E1769" t="str">
            <v>هزينه هاي كاركنان</v>
          </cell>
          <cell r="F1769" t="str">
            <v>ساير هزينه هاي كاركنان</v>
          </cell>
          <cell r="G1769" t="str">
            <v>800200</v>
          </cell>
          <cell r="H1769" t="str">
            <v>عمومي مونتاژ</v>
          </cell>
          <cell r="P1769" t="str">
            <v>223</v>
          </cell>
        </row>
        <row r="1770">
          <cell r="A1770">
            <v>2279</v>
          </cell>
          <cell r="B1770" t="str">
            <v>881012800201</v>
          </cell>
          <cell r="C1770" t="str">
            <v>881</v>
          </cell>
          <cell r="D1770" t="str">
            <v>881012</v>
          </cell>
          <cell r="E1770" t="str">
            <v>هزينه هاي كاركنان</v>
          </cell>
          <cell r="F1770" t="str">
            <v>ساير هزينه هاي كاركنان</v>
          </cell>
          <cell r="G1770" t="str">
            <v>800201</v>
          </cell>
          <cell r="H1770" t="str">
            <v>عمومي تحقيقات و مهندسي</v>
          </cell>
          <cell r="P1770" t="str">
            <v>227</v>
          </cell>
        </row>
        <row r="1771">
          <cell r="A1771">
            <v>2279</v>
          </cell>
          <cell r="B1771" t="str">
            <v>881012800203</v>
          </cell>
          <cell r="C1771" t="str">
            <v>881</v>
          </cell>
          <cell r="D1771" t="str">
            <v>881012</v>
          </cell>
          <cell r="E1771" t="str">
            <v>هزينه هاي كاركنان</v>
          </cell>
          <cell r="F1771" t="str">
            <v>ساير هزينه هاي كاركنان</v>
          </cell>
          <cell r="G1771" t="str">
            <v>800203</v>
          </cell>
          <cell r="H1771" t="str">
            <v>عمومي کنترل کيفي</v>
          </cell>
          <cell r="P1771" t="str">
            <v>227</v>
          </cell>
        </row>
        <row r="1772">
          <cell r="A1772">
            <v>2279</v>
          </cell>
          <cell r="B1772" t="str">
            <v>881012800206</v>
          </cell>
          <cell r="C1772" t="str">
            <v>881</v>
          </cell>
          <cell r="D1772" t="str">
            <v>881012</v>
          </cell>
          <cell r="E1772" t="str">
            <v>هزينه هاي كاركنان</v>
          </cell>
          <cell r="F1772" t="str">
            <v>ساير هزينه هاي كاركنان</v>
          </cell>
          <cell r="G1772" t="str">
            <v>800206</v>
          </cell>
          <cell r="H1772" t="str">
            <v>عمومي خط گيج</v>
          </cell>
          <cell r="P1772" t="str">
            <v>227</v>
          </cell>
        </row>
        <row r="1773">
          <cell r="A1773">
            <v>2264</v>
          </cell>
          <cell r="B1773" t="str">
            <v>882001800103</v>
          </cell>
          <cell r="C1773" t="str">
            <v>882</v>
          </cell>
          <cell r="D1773" t="str">
            <v>882001</v>
          </cell>
          <cell r="E1773" t="str">
            <v>هزينه هاي عملياتي</v>
          </cell>
          <cell r="F1773" t="str">
            <v>تعميرونگهداري ماشين آلات</v>
          </cell>
          <cell r="G1773" t="str">
            <v>800103</v>
          </cell>
          <cell r="H1773" t="str">
            <v>مرکز ساخت و توليد</v>
          </cell>
          <cell r="P1773" t="str">
            <v>226</v>
          </cell>
        </row>
        <row r="1774">
          <cell r="A1774">
            <v>2310</v>
          </cell>
          <cell r="B1774" t="str">
            <v>882001800303</v>
          </cell>
          <cell r="C1774" t="str">
            <v>882</v>
          </cell>
          <cell r="D1774" t="str">
            <v>882001</v>
          </cell>
          <cell r="E1774" t="str">
            <v>هزينه هاي عملياتي</v>
          </cell>
          <cell r="F1774" t="str">
            <v>تعميرونگهداري ماشين آلات</v>
          </cell>
          <cell r="G1774" t="str">
            <v>800303</v>
          </cell>
          <cell r="H1774" t="str">
            <v>برنامه ريزي</v>
          </cell>
          <cell r="P1774" t="str">
            <v>231</v>
          </cell>
        </row>
        <row r="1775">
          <cell r="A1775">
            <v>2264</v>
          </cell>
          <cell r="B1775" t="str">
            <v>882001800107</v>
          </cell>
          <cell r="C1775" t="str">
            <v>882</v>
          </cell>
          <cell r="D1775" t="str">
            <v>882001</v>
          </cell>
          <cell r="E1775" t="str">
            <v>هزينه هاي عملياتي</v>
          </cell>
          <cell r="F1775" t="str">
            <v>تعميرونگهداري ماشين آلات</v>
          </cell>
          <cell r="G1775" t="str">
            <v>800107</v>
          </cell>
          <cell r="H1775" t="str">
            <v>خط گيج</v>
          </cell>
          <cell r="P1775" t="str">
            <v>226</v>
          </cell>
        </row>
        <row r="1776">
          <cell r="A1776">
            <v>2264</v>
          </cell>
          <cell r="B1776" t="str">
            <v>882001800105</v>
          </cell>
          <cell r="C1776" t="str">
            <v>882</v>
          </cell>
          <cell r="D1776" t="str">
            <v>882001</v>
          </cell>
          <cell r="E1776" t="str">
            <v>هزينه هاي عملياتي</v>
          </cell>
          <cell r="F1776" t="str">
            <v>تعميرونگهداري ماشين آلات</v>
          </cell>
          <cell r="G1776" t="str">
            <v>800105</v>
          </cell>
          <cell r="H1776" t="str">
            <v>مترولوژي</v>
          </cell>
          <cell r="P1776" t="str">
            <v>226</v>
          </cell>
        </row>
        <row r="1777">
          <cell r="A1777">
            <v>2264</v>
          </cell>
          <cell r="B1777" t="str">
            <v>882001800106</v>
          </cell>
          <cell r="C1777" t="str">
            <v>882</v>
          </cell>
          <cell r="D1777" t="str">
            <v>882001</v>
          </cell>
          <cell r="E1777" t="str">
            <v>هزينه هاي عملياتي</v>
          </cell>
          <cell r="F1777" t="str">
            <v>تعميرونگهداري ماشين آلات</v>
          </cell>
          <cell r="G1777" t="str">
            <v>800106</v>
          </cell>
          <cell r="H1777" t="str">
            <v>تست مواد وشيمي</v>
          </cell>
          <cell r="P1777" t="str">
            <v>226</v>
          </cell>
        </row>
        <row r="1778">
          <cell r="A1778">
            <v>2310</v>
          </cell>
          <cell r="B1778" t="str">
            <v>882001800302</v>
          </cell>
          <cell r="C1778" t="str">
            <v>882</v>
          </cell>
          <cell r="D1778" t="str">
            <v>882001</v>
          </cell>
          <cell r="E1778" t="str">
            <v>هزينه هاي عملياتي</v>
          </cell>
          <cell r="F1778" t="str">
            <v>تعميرونگهداري ماشين آلات</v>
          </cell>
          <cell r="G1778" t="str">
            <v>800302</v>
          </cell>
          <cell r="H1778" t="str">
            <v>خدمات فني</v>
          </cell>
          <cell r="P1778" t="str">
            <v>231</v>
          </cell>
        </row>
        <row r="1779">
          <cell r="A1779">
            <v>2264</v>
          </cell>
          <cell r="B1779" t="str">
            <v>882001800104</v>
          </cell>
          <cell r="C1779" t="str">
            <v>882</v>
          </cell>
          <cell r="D1779" t="str">
            <v>882001</v>
          </cell>
          <cell r="E1779" t="str">
            <v>هزينه هاي عملياتي</v>
          </cell>
          <cell r="F1779" t="str">
            <v>تعميرونگهداري ماشين آلات</v>
          </cell>
          <cell r="G1779" t="str">
            <v>800104</v>
          </cell>
          <cell r="H1779" t="str">
            <v>کنترل کيفي</v>
          </cell>
          <cell r="P1779" t="str">
            <v>226</v>
          </cell>
        </row>
        <row r="1780">
          <cell r="A1780">
            <v>2224</v>
          </cell>
          <cell r="B1780" t="str">
            <v>882001800100</v>
          </cell>
          <cell r="C1780" t="str">
            <v>882</v>
          </cell>
          <cell r="D1780" t="str">
            <v>882001</v>
          </cell>
          <cell r="E1780" t="str">
            <v>هزينه هاي عملياتي</v>
          </cell>
          <cell r="F1780" t="str">
            <v>تعميرونگهداري ماشين آلات</v>
          </cell>
          <cell r="G1780" t="str">
            <v>800100</v>
          </cell>
          <cell r="H1780" t="str">
            <v>مونتاژ</v>
          </cell>
          <cell r="P1780" t="str">
            <v>222</v>
          </cell>
        </row>
        <row r="1781">
          <cell r="A1781">
            <v>2264</v>
          </cell>
          <cell r="B1781" t="str">
            <v>882001800102</v>
          </cell>
          <cell r="C1781" t="str">
            <v>882</v>
          </cell>
          <cell r="D1781" t="str">
            <v>882001</v>
          </cell>
          <cell r="E1781" t="str">
            <v>هزينه هاي عملياتي</v>
          </cell>
          <cell r="F1781" t="str">
            <v>تعميرونگهداري ماشين آلات</v>
          </cell>
          <cell r="G1781" t="str">
            <v>800102</v>
          </cell>
          <cell r="H1781" t="str">
            <v>عمليات حرارتي و آبکاري</v>
          </cell>
          <cell r="P1781" t="str">
            <v>226</v>
          </cell>
        </row>
        <row r="1782">
          <cell r="A1782">
            <v>2310</v>
          </cell>
          <cell r="B1782" t="str">
            <v>882001800301</v>
          </cell>
          <cell r="C1782" t="str">
            <v>882</v>
          </cell>
          <cell r="D1782" t="str">
            <v>882001</v>
          </cell>
          <cell r="E1782" t="str">
            <v>هزينه هاي عملياتي</v>
          </cell>
          <cell r="F1782" t="str">
            <v>تعميرونگهداري ماشين آلات</v>
          </cell>
          <cell r="G1782" t="str">
            <v>800301</v>
          </cell>
          <cell r="H1782" t="str">
            <v>حراست</v>
          </cell>
          <cell r="P1782" t="str">
            <v>231</v>
          </cell>
        </row>
        <row r="1783">
          <cell r="A1783">
            <v>2310</v>
          </cell>
          <cell r="B1783" t="str">
            <v>882002800303</v>
          </cell>
          <cell r="C1783" t="str">
            <v>882</v>
          </cell>
          <cell r="D1783" t="str">
            <v>882002</v>
          </cell>
          <cell r="E1783" t="str">
            <v>هزينه هاي عملياتي</v>
          </cell>
          <cell r="F1783" t="str">
            <v>تعميرونگهداري اثاثيه ومنصوبات</v>
          </cell>
          <cell r="G1783" t="str">
            <v>800303</v>
          </cell>
          <cell r="H1783" t="str">
            <v>برنامه ريزي</v>
          </cell>
          <cell r="P1783" t="str">
            <v>231</v>
          </cell>
        </row>
        <row r="1784">
          <cell r="A1784">
            <v>2419</v>
          </cell>
          <cell r="B1784" t="str">
            <v>882002800403</v>
          </cell>
          <cell r="C1784" t="str">
            <v>882</v>
          </cell>
          <cell r="D1784" t="str">
            <v>882002</v>
          </cell>
          <cell r="E1784" t="str">
            <v>هزينه هاي عملياتي</v>
          </cell>
          <cell r="F1784" t="str">
            <v>تعميرونگهداري اثاثيه ومنصوبات</v>
          </cell>
          <cell r="G1784" t="str">
            <v>800403</v>
          </cell>
          <cell r="H1784" t="str">
            <v>امو ر اداري</v>
          </cell>
          <cell r="P1784" t="str">
            <v>241</v>
          </cell>
        </row>
        <row r="1785">
          <cell r="A1785">
            <v>2419</v>
          </cell>
          <cell r="B1785" t="str">
            <v>882002800400</v>
          </cell>
          <cell r="C1785" t="str">
            <v>882</v>
          </cell>
          <cell r="D1785" t="str">
            <v>882002</v>
          </cell>
          <cell r="E1785" t="str">
            <v>هزينه هاي عملياتي</v>
          </cell>
          <cell r="F1785" t="str">
            <v>تعميرونگهداري اثاثيه ومنصوبات</v>
          </cell>
          <cell r="G1785" t="str">
            <v>800400</v>
          </cell>
          <cell r="H1785" t="str">
            <v>امور مالي</v>
          </cell>
          <cell r="P1785" t="str">
            <v>241</v>
          </cell>
        </row>
        <row r="1786">
          <cell r="A1786">
            <v>2264</v>
          </cell>
          <cell r="B1786" t="str">
            <v>882002800103</v>
          </cell>
          <cell r="C1786" t="str">
            <v>882</v>
          </cell>
          <cell r="D1786" t="str">
            <v>882002</v>
          </cell>
          <cell r="E1786" t="str">
            <v>هزينه هاي عملياتي</v>
          </cell>
          <cell r="F1786" t="str">
            <v>تعميرونگهداري اثاثيه ومنصوبات</v>
          </cell>
          <cell r="G1786" t="str">
            <v>800103</v>
          </cell>
          <cell r="H1786" t="str">
            <v>مرکز ساخت و توليد</v>
          </cell>
          <cell r="P1786" t="str">
            <v>226</v>
          </cell>
        </row>
        <row r="1787">
          <cell r="A1787">
            <v>2264</v>
          </cell>
          <cell r="B1787" t="str">
            <v>882002800102</v>
          </cell>
          <cell r="C1787" t="str">
            <v>882</v>
          </cell>
          <cell r="D1787" t="str">
            <v>882002</v>
          </cell>
          <cell r="E1787" t="str">
            <v>هزينه هاي عملياتي</v>
          </cell>
          <cell r="F1787" t="str">
            <v>تعميرونگهداري اثاثيه ومنصوبات</v>
          </cell>
          <cell r="G1787" t="str">
            <v>800102</v>
          </cell>
          <cell r="H1787" t="str">
            <v>عمليات حرارتي و آبکاري</v>
          </cell>
          <cell r="P1787" t="str">
            <v>226</v>
          </cell>
        </row>
        <row r="1788">
          <cell r="A1788">
            <v>2310</v>
          </cell>
          <cell r="B1788" t="str">
            <v>882002800300</v>
          </cell>
          <cell r="C1788" t="str">
            <v>882</v>
          </cell>
          <cell r="D1788" t="str">
            <v>882002</v>
          </cell>
          <cell r="E1788" t="str">
            <v>هزينه هاي عملياتي</v>
          </cell>
          <cell r="F1788" t="str">
            <v>تعميرونگهداري اثاثيه ومنصوبات</v>
          </cell>
          <cell r="G1788" t="str">
            <v>800300</v>
          </cell>
          <cell r="H1788" t="str">
            <v>کانتين</v>
          </cell>
          <cell r="P1788" t="str">
            <v>231</v>
          </cell>
        </row>
        <row r="1789">
          <cell r="A1789">
            <v>2419</v>
          </cell>
          <cell r="B1789" t="str">
            <v>882002800402</v>
          </cell>
          <cell r="C1789" t="str">
            <v>882</v>
          </cell>
          <cell r="D1789" t="str">
            <v>882002</v>
          </cell>
          <cell r="E1789" t="str">
            <v>هزينه هاي عملياتي</v>
          </cell>
          <cell r="F1789" t="str">
            <v>تعميرونگهداري اثاثيه ومنصوبات</v>
          </cell>
          <cell r="G1789" t="str">
            <v>800402</v>
          </cell>
          <cell r="H1789" t="str">
            <v>دفتر تهران</v>
          </cell>
          <cell r="P1789" t="str">
            <v>241</v>
          </cell>
        </row>
        <row r="1790">
          <cell r="A1790">
            <v>2310</v>
          </cell>
          <cell r="B1790" t="str">
            <v>882002800302</v>
          </cell>
          <cell r="C1790" t="str">
            <v>882</v>
          </cell>
          <cell r="D1790" t="str">
            <v>882002</v>
          </cell>
          <cell r="E1790" t="str">
            <v>هزينه هاي عملياتي</v>
          </cell>
          <cell r="F1790" t="str">
            <v>تعميرونگهداري اثاثيه ومنصوبات</v>
          </cell>
          <cell r="G1790" t="str">
            <v>800302</v>
          </cell>
          <cell r="H1790" t="str">
            <v>خدمات فني</v>
          </cell>
          <cell r="P1790" t="str">
            <v>231</v>
          </cell>
        </row>
        <row r="1791">
          <cell r="A1791">
            <v>2310</v>
          </cell>
          <cell r="B1791" t="str">
            <v>882002800304</v>
          </cell>
          <cell r="C1791" t="str">
            <v>882</v>
          </cell>
          <cell r="D1791" t="str">
            <v>882002</v>
          </cell>
          <cell r="E1791" t="str">
            <v>هزينه هاي عملياتي</v>
          </cell>
          <cell r="F1791" t="str">
            <v>تعميرونگهداري اثاثيه ومنصوبات</v>
          </cell>
          <cell r="G1791" t="str">
            <v>800304</v>
          </cell>
          <cell r="H1791" t="str">
            <v>تدارکات و تامين قطعات</v>
          </cell>
          <cell r="P1791" t="str">
            <v>231</v>
          </cell>
        </row>
        <row r="1792">
          <cell r="A1792">
            <v>2224</v>
          </cell>
          <cell r="B1792" t="str">
            <v>882002800100</v>
          </cell>
          <cell r="C1792" t="str">
            <v>882</v>
          </cell>
          <cell r="D1792" t="str">
            <v>882002</v>
          </cell>
          <cell r="E1792" t="str">
            <v>هزينه هاي عملياتي</v>
          </cell>
          <cell r="F1792" t="str">
            <v>تعميرونگهداري اثاثيه ومنصوبات</v>
          </cell>
          <cell r="G1792" t="str">
            <v>800100</v>
          </cell>
          <cell r="H1792" t="str">
            <v>مونتاژ</v>
          </cell>
          <cell r="P1792" t="str">
            <v>222</v>
          </cell>
        </row>
        <row r="1793">
          <cell r="A1793">
            <v>2310</v>
          </cell>
          <cell r="B1793" t="str">
            <v>882002800305</v>
          </cell>
          <cell r="C1793" t="str">
            <v>882</v>
          </cell>
          <cell r="D1793" t="str">
            <v>882002</v>
          </cell>
          <cell r="E1793" t="str">
            <v>هزينه هاي عملياتي</v>
          </cell>
          <cell r="F1793" t="str">
            <v>تعميرونگهداري اثاثيه ومنصوبات</v>
          </cell>
          <cell r="G1793" t="str">
            <v>800305</v>
          </cell>
          <cell r="H1793" t="str">
            <v>طرح و توسعه سيستمها</v>
          </cell>
          <cell r="P1793" t="str">
            <v>231</v>
          </cell>
        </row>
        <row r="1794">
          <cell r="A1794">
            <v>2310</v>
          </cell>
          <cell r="B1794" t="str">
            <v>882002800301</v>
          </cell>
          <cell r="C1794" t="str">
            <v>882</v>
          </cell>
          <cell r="D1794" t="str">
            <v>882002</v>
          </cell>
          <cell r="E1794" t="str">
            <v>هزينه هاي عملياتي</v>
          </cell>
          <cell r="F1794" t="str">
            <v>تعميرونگهداري اثاثيه ومنصوبات</v>
          </cell>
          <cell r="G1794" t="str">
            <v>800301</v>
          </cell>
          <cell r="H1794" t="str">
            <v>حراست</v>
          </cell>
          <cell r="P1794" t="str">
            <v>231</v>
          </cell>
        </row>
        <row r="1795">
          <cell r="A1795">
            <v>2264</v>
          </cell>
          <cell r="B1795" t="str">
            <v>882002800106</v>
          </cell>
          <cell r="C1795" t="str">
            <v>882</v>
          </cell>
          <cell r="D1795" t="str">
            <v>882002</v>
          </cell>
          <cell r="E1795" t="str">
            <v>هزينه هاي عملياتي</v>
          </cell>
          <cell r="F1795" t="str">
            <v>تعميرونگهداري اثاثيه ومنصوبات</v>
          </cell>
          <cell r="G1795" t="str">
            <v>800106</v>
          </cell>
          <cell r="H1795" t="str">
            <v>تست مواد وشيمي</v>
          </cell>
          <cell r="P1795" t="str">
            <v>226</v>
          </cell>
        </row>
        <row r="1796">
          <cell r="A1796">
            <v>2419</v>
          </cell>
          <cell r="B1796" t="str">
            <v>882002800401</v>
          </cell>
          <cell r="C1796" t="str">
            <v>882</v>
          </cell>
          <cell r="D1796" t="str">
            <v>882002</v>
          </cell>
          <cell r="E1796" t="str">
            <v>هزينه هاي عملياتي</v>
          </cell>
          <cell r="F1796" t="str">
            <v>تعميرونگهداري اثاثيه ومنصوبات</v>
          </cell>
          <cell r="G1796" t="str">
            <v>800401</v>
          </cell>
          <cell r="H1796" t="str">
            <v>مديريت</v>
          </cell>
          <cell r="P1796" t="str">
            <v>241</v>
          </cell>
        </row>
        <row r="1797">
          <cell r="A1797">
            <v>2264</v>
          </cell>
          <cell r="B1797" t="str">
            <v>882002800201</v>
          </cell>
          <cell r="C1797" t="str">
            <v>882</v>
          </cell>
          <cell r="D1797" t="str">
            <v>882002</v>
          </cell>
          <cell r="E1797" t="str">
            <v>هزينه هاي عملياتي</v>
          </cell>
          <cell r="F1797" t="str">
            <v>تعميرونگهداري اثاثيه ومنصوبات</v>
          </cell>
          <cell r="G1797" t="str">
            <v>800201</v>
          </cell>
          <cell r="H1797" t="str">
            <v>عمومي تحقيقات و مهندسي</v>
          </cell>
          <cell r="P1797" t="str">
            <v>226</v>
          </cell>
        </row>
        <row r="1798">
          <cell r="A1798">
            <v>2264</v>
          </cell>
          <cell r="B1798" t="str">
            <v>882002800104</v>
          </cell>
          <cell r="C1798" t="str">
            <v>882</v>
          </cell>
          <cell r="D1798" t="str">
            <v>882002</v>
          </cell>
          <cell r="E1798" t="str">
            <v>هزينه هاي عملياتي</v>
          </cell>
          <cell r="F1798" t="str">
            <v>تعميرونگهداري اثاثيه ومنصوبات</v>
          </cell>
          <cell r="G1798" t="str">
            <v>800104</v>
          </cell>
          <cell r="H1798" t="str">
            <v>کنترل کيفي</v>
          </cell>
          <cell r="P1798" t="str">
            <v>226</v>
          </cell>
        </row>
        <row r="1799">
          <cell r="A1799">
            <v>2264</v>
          </cell>
          <cell r="B1799" t="str">
            <v>882002800107</v>
          </cell>
          <cell r="C1799" t="str">
            <v>882</v>
          </cell>
          <cell r="D1799" t="str">
            <v>882002</v>
          </cell>
          <cell r="E1799" t="str">
            <v>هزينه هاي عملياتي</v>
          </cell>
          <cell r="F1799" t="str">
            <v>تعميرونگهداري اثاثيه ومنصوبات</v>
          </cell>
          <cell r="G1799" t="str">
            <v>800107</v>
          </cell>
          <cell r="H1799" t="str">
            <v>خط گيج</v>
          </cell>
          <cell r="P1799" t="str">
            <v>226</v>
          </cell>
        </row>
        <row r="1800">
          <cell r="A1800">
            <v>2264</v>
          </cell>
          <cell r="B1800" t="str">
            <v>882003800103</v>
          </cell>
          <cell r="C1800" t="str">
            <v>882</v>
          </cell>
          <cell r="D1800" t="str">
            <v>882003</v>
          </cell>
          <cell r="E1800" t="str">
            <v>هزينه هاي عملياتي</v>
          </cell>
          <cell r="F1800" t="str">
            <v>تعميرونگهداري ساختمان</v>
          </cell>
          <cell r="G1800" t="str">
            <v>800103</v>
          </cell>
          <cell r="H1800" t="str">
            <v>مرکز ساخت و توليد</v>
          </cell>
          <cell r="P1800" t="str">
            <v>226</v>
          </cell>
        </row>
        <row r="1801">
          <cell r="A1801">
            <v>2224</v>
          </cell>
          <cell r="B1801" t="str">
            <v>882003800100</v>
          </cell>
          <cell r="C1801" t="str">
            <v>882</v>
          </cell>
          <cell r="D1801" t="str">
            <v>882003</v>
          </cell>
          <cell r="E1801" t="str">
            <v>هزينه هاي عملياتي</v>
          </cell>
          <cell r="F1801" t="str">
            <v>تعميرونگهداري ساختمان</v>
          </cell>
          <cell r="G1801" t="str">
            <v>800100</v>
          </cell>
          <cell r="H1801" t="str">
            <v>مونتاژ</v>
          </cell>
          <cell r="P1801" t="str">
            <v>222</v>
          </cell>
        </row>
        <row r="1802">
          <cell r="A1802">
            <v>2310</v>
          </cell>
          <cell r="B1802" t="str">
            <v>882003800302</v>
          </cell>
          <cell r="C1802" t="str">
            <v>882</v>
          </cell>
          <cell r="D1802" t="str">
            <v>882003</v>
          </cell>
          <cell r="E1802" t="str">
            <v>هزينه هاي عملياتي</v>
          </cell>
          <cell r="F1802" t="str">
            <v>تعميرونگهداري ساختمان</v>
          </cell>
          <cell r="G1802" t="str">
            <v>800302</v>
          </cell>
          <cell r="H1802" t="str">
            <v>خدمات فني</v>
          </cell>
          <cell r="P1802" t="str">
            <v>231</v>
          </cell>
        </row>
        <row r="1803">
          <cell r="A1803">
            <v>2419</v>
          </cell>
          <cell r="B1803" t="str">
            <v>882003800403</v>
          </cell>
          <cell r="C1803" t="str">
            <v>882</v>
          </cell>
          <cell r="D1803" t="str">
            <v>882003</v>
          </cell>
          <cell r="E1803" t="str">
            <v>هزينه هاي عملياتي</v>
          </cell>
          <cell r="F1803" t="str">
            <v>تعميرونگهداري ساختمان</v>
          </cell>
          <cell r="G1803" t="str">
            <v>800403</v>
          </cell>
          <cell r="H1803" t="str">
            <v>امو ر اداري</v>
          </cell>
          <cell r="P1803" t="str">
            <v>241</v>
          </cell>
        </row>
        <row r="1804">
          <cell r="A1804">
            <v>2419</v>
          </cell>
          <cell r="B1804" t="str">
            <v>882003800402</v>
          </cell>
          <cell r="C1804" t="str">
            <v>882</v>
          </cell>
          <cell r="D1804" t="str">
            <v>882003</v>
          </cell>
          <cell r="E1804" t="str">
            <v>هزينه هاي عملياتي</v>
          </cell>
          <cell r="F1804" t="str">
            <v>تعميرونگهداري ساختمان</v>
          </cell>
          <cell r="G1804" t="str">
            <v>800402</v>
          </cell>
          <cell r="H1804" t="str">
            <v>دفتر تهران</v>
          </cell>
          <cell r="P1804" t="str">
            <v>241</v>
          </cell>
        </row>
        <row r="1805">
          <cell r="A1805">
            <v>2310</v>
          </cell>
          <cell r="B1805" t="str">
            <v>882003800301</v>
          </cell>
          <cell r="C1805" t="str">
            <v>882</v>
          </cell>
          <cell r="D1805" t="str">
            <v>882003</v>
          </cell>
          <cell r="E1805" t="str">
            <v>هزينه هاي عملياتي</v>
          </cell>
          <cell r="F1805" t="str">
            <v>تعميرونگهداري ساختمان</v>
          </cell>
          <cell r="G1805" t="str">
            <v>800301</v>
          </cell>
          <cell r="H1805" t="str">
            <v>حراست</v>
          </cell>
          <cell r="P1805" t="str">
            <v>231</v>
          </cell>
        </row>
        <row r="1806">
          <cell r="A1806">
            <v>2310</v>
          </cell>
          <cell r="B1806" t="str">
            <v>882003800303</v>
          </cell>
          <cell r="C1806" t="str">
            <v>882</v>
          </cell>
          <cell r="D1806" t="str">
            <v>882003</v>
          </cell>
          <cell r="E1806" t="str">
            <v>هزينه هاي عملياتي</v>
          </cell>
          <cell r="F1806" t="str">
            <v>تعميرونگهداري ساختمان</v>
          </cell>
          <cell r="G1806" t="str">
            <v>800303</v>
          </cell>
          <cell r="H1806" t="str">
            <v>برنامه ريزي</v>
          </cell>
          <cell r="P1806" t="str">
            <v>231</v>
          </cell>
        </row>
        <row r="1807">
          <cell r="A1807">
            <v>2264</v>
          </cell>
          <cell r="B1807" t="str">
            <v>882003800107</v>
          </cell>
          <cell r="C1807" t="str">
            <v>882</v>
          </cell>
          <cell r="D1807" t="str">
            <v>882003</v>
          </cell>
          <cell r="E1807" t="str">
            <v>هزينه هاي عملياتي</v>
          </cell>
          <cell r="F1807" t="str">
            <v>تعميرونگهداري ساختمان</v>
          </cell>
          <cell r="G1807" t="str">
            <v>800107</v>
          </cell>
          <cell r="H1807" t="str">
            <v>خط گيج</v>
          </cell>
          <cell r="P1807" t="str">
            <v>226</v>
          </cell>
        </row>
        <row r="1808">
          <cell r="A1808">
            <v>2310</v>
          </cell>
          <cell r="B1808" t="str">
            <v>882004800302</v>
          </cell>
          <cell r="C1808" t="str">
            <v>882</v>
          </cell>
          <cell r="D1808" t="str">
            <v>882004</v>
          </cell>
          <cell r="E1808" t="str">
            <v>هزينه هاي عملياتي</v>
          </cell>
          <cell r="F1808" t="str">
            <v>تعميرونگهداري تاسيسات</v>
          </cell>
          <cell r="G1808" t="str">
            <v>800302</v>
          </cell>
          <cell r="H1808" t="str">
            <v>خدمات فني</v>
          </cell>
          <cell r="P1808" t="str">
            <v>231</v>
          </cell>
        </row>
        <row r="1809">
          <cell r="A1809">
            <v>2264</v>
          </cell>
          <cell r="B1809" t="str">
            <v>882004800105</v>
          </cell>
          <cell r="C1809" t="str">
            <v>882</v>
          </cell>
          <cell r="D1809" t="str">
            <v>882004</v>
          </cell>
          <cell r="E1809" t="str">
            <v>هزينه هاي عملياتي</v>
          </cell>
          <cell r="F1809" t="str">
            <v>تعميرونگهداري تاسيسات</v>
          </cell>
          <cell r="G1809" t="str">
            <v>800105</v>
          </cell>
          <cell r="H1809" t="str">
            <v>مترولوژي</v>
          </cell>
          <cell r="P1809" t="str">
            <v>226</v>
          </cell>
        </row>
        <row r="1810">
          <cell r="A1810">
            <v>2264</v>
          </cell>
          <cell r="B1810" t="str">
            <v>882004800103</v>
          </cell>
          <cell r="C1810" t="str">
            <v>882</v>
          </cell>
          <cell r="D1810" t="str">
            <v>882004</v>
          </cell>
          <cell r="E1810" t="str">
            <v>هزينه هاي عملياتي</v>
          </cell>
          <cell r="F1810" t="str">
            <v>تعميرونگهداري تاسيسات</v>
          </cell>
          <cell r="G1810" t="str">
            <v>800103</v>
          </cell>
          <cell r="H1810" t="str">
            <v>مرکز ساخت و توليد</v>
          </cell>
          <cell r="P1810" t="str">
            <v>226</v>
          </cell>
        </row>
        <row r="1811">
          <cell r="A1811">
            <v>2224</v>
          </cell>
          <cell r="B1811" t="str">
            <v>882004800100</v>
          </cell>
          <cell r="C1811" t="str">
            <v>882</v>
          </cell>
          <cell r="D1811" t="str">
            <v>882004</v>
          </cell>
          <cell r="E1811" t="str">
            <v>هزينه هاي عملياتي</v>
          </cell>
          <cell r="F1811" t="str">
            <v>تعميرونگهداري تاسيسات</v>
          </cell>
          <cell r="G1811" t="str">
            <v>800100</v>
          </cell>
          <cell r="H1811" t="str">
            <v>مونتاژ</v>
          </cell>
          <cell r="P1811" t="str">
            <v>222</v>
          </cell>
        </row>
        <row r="1812">
          <cell r="A1812">
            <v>2264</v>
          </cell>
          <cell r="B1812" t="str">
            <v>882004800104</v>
          </cell>
          <cell r="C1812" t="str">
            <v>882</v>
          </cell>
          <cell r="D1812" t="str">
            <v>882004</v>
          </cell>
          <cell r="E1812" t="str">
            <v>هزينه هاي عملياتي</v>
          </cell>
          <cell r="F1812" t="str">
            <v>تعميرونگهداري تاسيسات</v>
          </cell>
          <cell r="G1812" t="str">
            <v>800104</v>
          </cell>
          <cell r="H1812" t="str">
            <v>کنترل کيفي</v>
          </cell>
          <cell r="P1812" t="str">
            <v>226</v>
          </cell>
        </row>
        <row r="1813">
          <cell r="A1813">
            <v>2264</v>
          </cell>
          <cell r="B1813" t="str">
            <v>882004800106</v>
          </cell>
          <cell r="C1813" t="str">
            <v>882</v>
          </cell>
          <cell r="D1813" t="str">
            <v>882004</v>
          </cell>
          <cell r="E1813" t="str">
            <v>هزينه هاي عملياتي</v>
          </cell>
          <cell r="F1813" t="str">
            <v>تعميرونگهداري تاسيسات</v>
          </cell>
          <cell r="G1813" t="str">
            <v>800106</v>
          </cell>
          <cell r="H1813" t="str">
            <v>تست مواد وشيمي</v>
          </cell>
          <cell r="P1813" t="str">
            <v>226</v>
          </cell>
        </row>
        <row r="1814">
          <cell r="A1814">
            <v>2273</v>
          </cell>
          <cell r="B1814" t="str">
            <v>882005800103</v>
          </cell>
          <cell r="C1814" t="str">
            <v>882</v>
          </cell>
          <cell r="D1814" t="str">
            <v>882005</v>
          </cell>
          <cell r="E1814" t="str">
            <v>هزينه هاي عملياتي</v>
          </cell>
          <cell r="F1814" t="str">
            <v>بيمه ماشين آلات</v>
          </cell>
          <cell r="G1814" t="str">
            <v>800103</v>
          </cell>
          <cell r="H1814" t="str">
            <v>مرکز ساخت و توليد</v>
          </cell>
          <cell r="P1814" t="str">
            <v>227</v>
          </cell>
        </row>
        <row r="1815">
          <cell r="A1815">
            <v>2429</v>
          </cell>
          <cell r="B1815" t="str">
            <v>882006800403</v>
          </cell>
          <cell r="C1815" t="str">
            <v>882</v>
          </cell>
          <cell r="D1815" t="str">
            <v>882006</v>
          </cell>
          <cell r="E1815" t="str">
            <v>هزينه هاي عملياتي</v>
          </cell>
          <cell r="F1815" t="str">
            <v>بيمه اثاثيه ومنصوبات اداري</v>
          </cell>
          <cell r="G1815" t="str">
            <v>800403</v>
          </cell>
          <cell r="H1815" t="str">
            <v>امو ر اداري</v>
          </cell>
          <cell r="P1815" t="str">
            <v>242</v>
          </cell>
        </row>
        <row r="1816">
          <cell r="A1816">
            <v>2312</v>
          </cell>
          <cell r="B1816" t="str">
            <v>882007800302</v>
          </cell>
          <cell r="C1816" t="str">
            <v>882</v>
          </cell>
          <cell r="D1816" t="str">
            <v>882007</v>
          </cell>
          <cell r="E1816" t="str">
            <v>هزينه هاي عملياتي</v>
          </cell>
          <cell r="F1816" t="str">
            <v>بيمه آتش سوزي ساختمان</v>
          </cell>
          <cell r="G1816" t="str">
            <v>800302</v>
          </cell>
          <cell r="H1816" t="str">
            <v>خدمات فني</v>
          </cell>
          <cell r="P1816" t="str">
            <v>231</v>
          </cell>
        </row>
        <row r="1817">
          <cell r="A1817">
            <v>2312</v>
          </cell>
          <cell r="B1817" t="str">
            <v>882008800302</v>
          </cell>
          <cell r="C1817" t="str">
            <v>882</v>
          </cell>
          <cell r="D1817" t="str">
            <v>882008</v>
          </cell>
          <cell r="E1817" t="str">
            <v>هزينه هاي عملياتي</v>
          </cell>
          <cell r="F1817" t="str">
            <v>بيمه تاسيسات</v>
          </cell>
          <cell r="G1817" t="str">
            <v>800302</v>
          </cell>
          <cell r="H1817" t="str">
            <v>خدمات فني</v>
          </cell>
          <cell r="P1817" t="str">
            <v>231</v>
          </cell>
        </row>
        <row r="1818">
          <cell r="A1818">
            <v>2429</v>
          </cell>
          <cell r="B1818" t="str">
            <v>882009800401</v>
          </cell>
          <cell r="C1818" t="str">
            <v>882</v>
          </cell>
          <cell r="D1818" t="str">
            <v>882009</v>
          </cell>
          <cell r="E1818" t="str">
            <v>هزينه هاي عملياتي</v>
          </cell>
          <cell r="F1818" t="str">
            <v>بيمه و سائط نقليه</v>
          </cell>
          <cell r="G1818" t="str">
            <v>800401</v>
          </cell>
          <cell r="H1818" t="str">
            <v>مديريت</v>
          </cell>
          <cell r="P1818" t="str">
            <v>242</v>
          </cell>
        </row>
        <row r="1819">
          <cell r="A1819">
            <v>2429</v>
          </cell>
          <cell r="B1819" t="str">
            <v>882009800403</v>
          </cell>
          <cell r="C1819" t="str">
            <v>882</v>
          </cell>
          <cell r="D1819" t="str">
            <v>882009</v>
          </cell>
          <cell r="E1819" t="str">
            <v>هزينه هاي عملياتي</v>
          </cell>
          <cell r="F1819" t="str">
            <v>بيمه و سائط نقليه</v>
          </cell>
          <cell r="G1819" t="str">
            <v>800403</v>
          </cell>
          <cell r="H1819" t="str">
            <v>امو ر اداري</v>
          </cell>
          <cell r="P1819" t="str">
            <v>242</v>
          </cell>
        </row>
        <row r="1820">
          <cell r="A1820">
            <v>2312</v>
          </cell>
          <cell r="B1820" t="str">
            <v>882009800304</v>
          </cell>
          <cell r="C1820" t="str">
            <v>882</v>
          </cell>
          <cell r="D1820" t="str">
            <v>882009</v>
          </cell>
          <cell r="E1820" t="str">
            <v>هزينه هاي عملياتي</v>
          </cell>
          <cell r="F1820" t="str">
            <v>بيمه و سائط نقليه</v>
          </cell>
          <cell r="G1820" t="str">
            <v>800304</v>
          </cell>
          <cell r="H1820" t="str">
            <v>تدارکات و تامين قطعات</v>
          </cell>
          <cell r="P1820" t="str">
            <v>231</v>
          </cell>
        </row>
        <row r="1821">
          <cell r="A1821">
            <v>2312</v>
          </cell>
          <cell r="B1821" t="str">
            <v>882009800303</v>
          </cell>
          <cell r="C1821" t="str">
            <v>882</v>
          </cell>
          <cell r="D1821" t="str">
            <v>882009</v>
          </cell>
          <cell r="E1821" t="str">
            <v>هزينه هاي عملياتي</v>
          </cell>
          <cell r="F1821" t="str">
            <v>بيمه و سائط نقليه</v>
          </cell>
          <cell r="G1821" t="str">
            <v>800303</v>
          </cell>
          <cell r="H1821" t="str">
            <v>برنامه ريزي</v>
          </cell>
          <cell r="P1821" t="str">
            <v>231</v>
          </cell>
        </row>
        <row r="1822">
          <cell r="A1822">
            <v>2429</v>
          </cell>
          <cell r="B1822" t="str">
            <v>882010800400</v>
          </cell>
          <cell r="C1822" t="str">
            <v>882</v>
          </cell>
          <cell r="D1822" t="str">
            <v>882010</v>
          </cell>
          <cell r="E1822" t="str">
            <v>هزينه هاي عملياتي</v>
          </cell>
          <cell r="F1822" t="str">
            <v>بيمه صندوق</v>
          </cell>
          <cell r="G1822" t="str">
            <v>800400</v>
          </cell>
          <cell r="H1822" t="str">
            <v>امور مالي</v>
          </cell>
          <cell r="P1822" t="str">
            <v>242</v>
          </cell>
        </row>
        <row r="1823">
          <cell r="A1823">
            <v>2263</v>
          </cell>
          <cell r="B1823" t="str">
            <v>882011800103</v>
          </cell>
          <cell r="C1823" t="str">
            <v>882</v>
          </cell>
          <cell r="D1823" t="str">
            <v>882011</v>
          </cell>
          <cell r="E1823" t="str">
            <v>هزينه هاي عملياتي</v>
          </cell>
          <cell r="F1823" t="str">
            <v>اقلام مصرفي</v>
          </cell>
          <cell r="G1823" t="str">
            <v>800103</v>
          </cell>
          <cell r="H1823" t="str">
            <v>مرکز ساخت و توليد</v>
          </cell>
          <cell r="P1823" t="str">
            <v>226</v>
          </cell>
        </row>
        <row r="1824">
          <cell r="A1824">
            <v>2223</v>
          </cell>
          <cell r="B1824" t="str">
            <v>882011800100</v>
          </cell>
          <cell r="C1824" t="str">
            <v>882</v>
          </cell>
          <cell r="D1824" t="str">
            <v>882011</v>
          </cell>
          <cell r="E1824" t="str">
            <v>هزينه هاي عملياتي</v>
          </cell>
          <cell r="F1824" t="str">
            <v>اقلام مصرفي</v>
          </cell>
          <cell r="G1824" t="str">
            <v>800100</v>
          </cell>
          <cell r="H1824" t="str">
            <v>مونتاژ</v>
          </cell>
          <cell r="P1824" t="str">
            <v>222</v>
          </cell>
        </row>
        <row r="1825">
          <cell r="A1825">
            <v>2417</v>
          </cell>
          <cell r="B1825" t="str">
            <v>882011800402</v>
          </cell>
          <cell r="C1825" t="str">
            <v>882</v>
          </cell>
          <cell r="D1825" t="str">
            <v>882011</v>
          </cell>
          <cell r="E1825" t="str">
            <v>هزينه هاي عملياتي</v>
          </cell>
          <cell r="F1825" t="str">
            <v>اقلام مصرفي</v>
          </cell>
          <cell r="G1825" t="str">
            <v>800402</v>
          </cell>
          <cell r="H1825" t="str">
            <v>دفتر تهران</v>
          </cell>
          <cell r="P1825" t="str">
            <v>241</v>
          </cell>
        </row>
        <row r="1826">
          <cell r="A1826">
            <v>2417</v>
          </cell>
          <cell r="B1826" t="str">
            <v>882011800401</v>
          </cell>
          <cell r="C1826" t="str">
            <v>882</v>
          </cell>
          <cell r="D1826" t="str">
            <v>882011</v>
          </cell>
          <cell r="E1826" t="str">
            <v>هزينه هاي عملياتي</v>
          </cell>
          <cell r="F1826" t="str">
            <v>اقلام مصرفي</v>
          </cell>
          <cell r="G1826" t="str">
            <v>800401</v>
          </cell>
          <cell r="H1826" t="str">
            <v>مديريت</v>
          </cell>
          <cell r="P1826" t="str">
            <v>241</v>
          </cell>
        </row>
        <row r="1827">
          <cell r="A1827">
            <v>2263</v>
          </cell>
          <cell r="B1827" t="str">
            <v>882011800106</v>
          </cell>
          <cell r="C1827" t="str">
            <v>882</v>
          </cell>
          <cell r="D1827" t="str">
            <v>882011</v>
          </cell>
          <cell r="E1827" t="str">
            <v>هزينه هاي عملياتي</v>
          </cell>
          <cell r="F1827" t="str">
            <v>اقلام مصرفي</v>
          </cell>
          <cell r="G1827" t="str">
            <v>800106</v>
          </cell>
          <cell r="H1827" t="str">
            <v>تست مواد وشيمي</v>
          </cell>
          <cell r="P1827" t="str">
            <v>226</v>
          </cell>
        </row>
        <row r="1828">
          <cell r="A1828">
            <v>2263</v>
          </cell>
          <cell r="B1828" t="str">
            <v>882011800104</v>
          </cell>
          <cell r="C1828" t="str">
            <v>882</v>
          </cell>
          <cell r="D1828" t="str">
            <v>882011</v>
          </cell>
          <cell r="E1828" t="str">
            <v>هزينه هاي عملياتي</v>
          </cell>
          <cell r="F1828" t="str">
            <v>اقلام مصرفي</v>
          </cell>
          <cell r="G1828" t="str">
            <v>800104</v>
          </cell>
          <cell r="H1828" t="str">
            <v>کنترل کيفي</v>
          </cell>
          <cell r="P1828" t="str">
            <v>226</v>
          </cell>
        </row>
        <row r="1829">
          <cell r="A1829">
            <v>2417</v>
          </cell>
          <cell r="B1829" t="str">
            <v>882011800403</v>
          </cell>
          <cell r="C1829" t="str">
            <v>882</v>
          </cell>
          <cell r="D1829" t="str">
            <v>882011</v>
          </cell>
          <cell r="E1829" t="str">
            <v>هزينه هاي عملياتي</v>
          </cell>
          <cell r="F1829" t="str">
            <v>اقلام مصرفي</v>
          </cell>
          <cell r="G1829" t="str">
            <v>800403</v>
          </cell>
          <cell r="H1829" t="str">
            <v>امو ر اداري</v>
          </cell>
          <cell r="P1829" t="str">
            <v>241</v>
          </cell>
        </row>
        <row r="1830">
          <cell r="A1830">
            <v>2263</v>
          </cell>
          <cell r="B1830" t="str">
            <v>882011800105</v>
          </cell>
          <cell r="C1830" t="str">
            <v>882</v>
          </cell>
          <cell r="D1830" t="str">
            <v>882011</v>
          </cell>
          <cell r="E1830" t="str">
            <v>هزينه هاي عملياتي</v>
          </cell>
          <cell r="F1830" t="str">
            <v>اقلام مصرفي</v>
          </cell>
          <cell r="G1830" t="str">
            <v>800105</v>
          </cell>
          <cell r="H1830" t="str">
            <v>مترولوژي</v>
          </cell>
          <cell r="P1830" t="str">
            <v>226</v>
          </cell>
        </row>
        <row r="1831">
          <cell r="A1831">
            <v>2314</v>
          </cell>
          <cell r="B1831" t="str">
            <v>882011800303</v>
          </cell>
          <cell r="C1831" t="str">
            <v>882</v>
          </cell>
          <cell r="D1831" t="str">
            <v>882011</v>
          </cell>
          <cell r="E1831" t="str">
            <v>هزينه هاي عملياتي</v>
          </cell>
          <cell r="F1831" t="str">
            <v>اقلام مصرفي</v>
          </cell>
          <cell r="G1831" t="str">
            <v>800303</v>
          </cell>
          <cell r="H1831" t="str">
            <v>برنامه ريزي</v>
          </cell>
          <cell r="P1831" t="str">
            <v>231</v>
          </cell>
        </row>
        <row r="1832">
          <cell r="A1832">
            <v>2417</v>
          </cell>
          <cell r="B1832" t="str">
            <v>882011800400</v>
          </cell>
          <cell r="C1832" t="str">
            <v>882</v>
          </cell>
          <cell r="D1832" t="str">
            <v>882011</v>
          </cell>
          <cell r="E1832" t="str">
            <v>هزينه هاي عملياتي</v>
          </cell>
          <cell r="F1832" t="str">
            <v>اقلام مصرفي</v>
          </cell>
          <cell r="G1832" t="str">
            <v>800400</v>
          </cell>
          <cell r="H1832" t="str">
            <v>امور مالي</v>
          </cell>
          <cell r="P1832" t="str">
            <v>241</v>
          </cell>
        </row>
        <row r="1833">
          <cell r="A1833">
            <v>2314</v>
          </cell>
          <cell r="B1833" t="str">
            <v>882011800305</v>
          </cell>
          <cell r="C1833" t="str">
            <v>882</v>
          </cell>
          <cell r="D1833" t="str">
            <v>882011</v>
          </cell>
          <cell r="E1833" t="str">
            <v>هزينه هاي عملياتي</v>
          </cell>
          <cell r="F1833" t="str">
            <v>اقلام مصرفي</v>
          </cell>
          <cell r="G1833" t="str">
            <v>800305</v>
          </cell>
          <cell r="H1833" t="str">
            <v>طرح و توسعه سيستمها</v>
          </cell>
          <cell r="P1833" t="str">
            <v>231</v>
          </cell>
        </row>
        <row r="1834">
          <cell r="A1834">
            <v>2314</v>
          </cell>
          <cell r="B1834" t="str">
            <v>882011800302</v>
          </cell>
          <cell r="C1834" t="str">
            <v>882</v>
          </cell>
          <cell r="D1834" t="str">
            <v>882011</v>
          </cell>
          <cell r="E1834" t="str">
            <v>هزينه هاي عملياتي</v>
          </cell>
          <cell r="F1834" t="str">
            <v>اقلام مصرفي</v>
          </cell>
          <cell r="G1834" t="str">
            <v>800302</v>
          </cell>
          <cell r="H1834" t="str">
            <v>خدمات فني</v>
          </cell>
          <cell r="P1834" t="str">
            <v>231</v>
          </cell>
        </row>
        <row r="1835">
          <cell r="A1835">
            <v>2314</v>
          </cell>
          <cell r="B1835" t="str">
            <v>882011800301</v>
          </cell>
          <cell r="C1835" t="str">
            <v>882</v>
          </cell>
          <cell r="D1835" t="str">
            <v>882011</v>
          </cell>
          <cell r="E1835" t="str">
            <v>هزينه هاي عملياتي</v>
          </cell>
          <cell r="F1835" t="str">
            <v>اقلام مصرفي</v>
          </cell>
          <cell r="G1835" t="str">
            <v>800301</v>
          </cell>
          <cell r="H1835" t="str">
            <v>حراست</v>
          </cell>
          <cell r="P1835" t="str">
            <v>231</v>
          </cell>
        </row>
        <row r="1836">
          <cell r="A1836">
            <v>2314</v>
          </cell>
          <cell r="B1836" t="str">
            <v>882011800300</v>
          </cell>
          <cell r="C1836" t="str">
            <v>882</v>
          </cell>
          <cell r="D1836" t="str">
            <v>882011</v>
          </cell>
          <cell r="E1836" t="str">
            <v>هزينه هاي عملياتي</v>
          </cell>
          <cell r="F1836" t="str">
            <v>اقلام مصرفي</v>
          </cell>
          <cell r="G1836" t="str">
            <v>800300</v>
          </cell>
          <cell r="H1836" t="str">
            <v>کانتين</v>
          </cell>
          <cell r="P1836" t="str">
            <v>231</v>
          </cell>
        </row>
        <row r="1837">
          <cell r="A1837">
            <v>2263</v>
          </cell>
          <cell r="B1837" t="str">
            <v>882011800102</v>
          </cell>
          <cell r="C1837" t="str">
            <v>882</v>
          </cell>
          <cell r="D1837" t="str">
            <v>882011</v>
          </cell>
          <cell r="E1837" t="str">
            <v>هزينه هاي عملياتي</v>
          </cell>
          <cell r="F1837" t="str">
            <v>اقلام مصرفي</v>
          </cell>
          <cell r="G1837" t="str">
            <v>800102</v>
          </cell>
          <cell r="H1837" t="str">
            <v>عمليات حرارتي و آبکاري</v>
          </cell>
          <cell r="P1837" t="str">
            <v>226</v>
          </cell>
        </row>
        <row r="1838">
          <cell r="A1838">
            <v>2314</v>
          </cell>
          <cell r="B1838" t="str">
            <v>882011800304</v>
          </cell>
          <cell r="C1838" t="str">
            <v>882</v>
          </cell>
          <cell r="D1838" t="str">
            <v>882011</v>
          </cell>
          <cell r="E1838" t="str">
            <v>هزينه هاي عملياتي</v>
          </cell>
          <cell r="F1838" t="str">
            <v>اقلام مصرفي</v>
          </cell>
          <cell r="G1838" t="str">
            <v>800304</v>
          </cell>
          <cell r="H1838" t="str">
            <v>تدارکات و تامين قطعات</v>
          </cell>
          <cell r="P1838" t="str">
            <v>231</v>
          </cell>
        </row>
        <row r="1839">
          <cell r="A1839">
            <v>2263</v>
          </cell>
          <cell r="B1839" t="str">
            <v>882011800101</v>
          </cell>
          <cell r="C1839" t="str">
            <v>882</v>
          </cell>
          <cell r="D1839" t="str">
            <v>882011</v>
          </cell>
          <cell r="E1839" t="str">
            <v>هزينه هاي عملياتي</v>
          </cell>
          <cell r="F1839" t="str">
            <v>اقلام مصرفي</v>
          </cell>
          <cell r="G1839" t="str">
            <v>800101</v>
          </cell>
          <cell r="H1839" t="str">
            <v>تحقيقات مهندسي</v>
          </cell>
          <cell r="P1839" t="str">
            <v>226</v>
          </cell>
        </row>
        <row r="1840">
          <cell r="A1840">
            <v>2529</v>
          </cell>
          <cell r="B1840" t="str">
            <v>882011800500</v>
          </cell>
          <cell r="C1840" t="str">
            <v>882</v>
          </cell>
          <cell r="D1840" t="str">
            <v>882011</v>
          </cell>
          <cell r="E1840" t="str">
            <v>هزينه هاي عملياتي</v>
          </cell>
          <cell r="F1840" t="str">
            <v>اقلام مصرفي</v>
          </cell>
          <cell r="G1840" t="str">
            <v>800500</v>
          </cell>
          <cell r="H1840" t="str">
            <v>فروش</v>
          </cell>
          <cell r="P1840" t="str">
            <v>252</v>
          </cell>
        </row>
        <row r="1841">
          <cell r="A1841">
            <v>2263</v>
          </cell>
          <cell r="B1841" t="str">
            <v>882011800107</v>
          </cell>
          <cell r="C1841" t="str">
            <v>882</v>
          </cell>
          <cell r="D1841" t="str">
            <v>882011</v>
          </cell>
          <cell r="E1841" t="str">
            <v>هزينه هاي عملياتي</v>
          </cell>
          <cell r="F1841" t="str">
            <v>اقلام مصرفي</v>
          </cell>
          <cell r="G1841" t="str">
            <v>800107</v>
          </cell>
          <cell r="H1841" t="str">
            <v>خط گيج</v>
          </cell>
          <cell r="P1841" t="str">
            <v>226</v>
          </cell>
        </row>
        <row r="1842">
          <cell r="A1842">
            <v>2263</v>
          </cell>
          <cell r="B1842" t="str">
            <v>882011800201</v>
          </cell>
          <cell r="C1842" t="str">
            <v>882</v>
          </cell>
          <cell r="D1842" t="str">
            <v>882011</v>
          </cell>
          <cell r="E1842" t="str">
            <v>هزينه هاي عملياتي</v>
          </cell>
          <cell r="F1842" t="str">
            <v>اقلام مصرفي</v>
          </cell>
          <cell r="G1842" t="str">
            <v>800201</v>
          </cell>
          <cell r="H1842" t="str">
            <v>عمومي تحقيقات و مهندسي</v>
          </cell>
          <cell r="P1842" t="str">
            <v>226</v>
          </cell>
        </row>
        <row r="1843">
          <cell r="A1843">
            <v>2263</v>
          </cell>
          <cell r="B1843" t="str">
            <v>882011800202</v>
          </cell>
          <cell r="C1843" t="str">
            <v>882</v>
          </cell>
          <cell r="D1843" t="str">
            <v>882011</v>
          </cell>
          <cell r="E1843" t="str">
            <v>هزينه هاي عملياتي</v>
          </cell>
          <cell r="F1843" t="str">
            <v>اقلام مصرفي</v>
          </cell>
          <cell r="G1843" t="str">
            <v>800202</v>
          </cell>
          <cell r="H1843" t="str">
            <v>عمومي ساخت و توليد</v>
          </cell>
          <cell r="P1843" t="str">
            <v>226</v>
          </cell>
        </row>
        <row r="1844">
          <cell r="A1844">
            <v>2263</v>
          </cell>
          <cell r="B1844" t="str">
            <v>882012800103</v>
          </cell>
          <cell r="C1844" t="str">
            <v>882</v>
          </cell>
          <cell r="D1844" t="str">
            <v>882012</v>
          </cell>
          <cell r="E1844" t="str">
            <v>هزينه هاي عملياتي</v>
          </cell>
          <cell r="F1844" t="str">
            <v>ابزارمصرفي</v>
          </cell>
          <cell r="G1844" t="str">
            <v>800103</v>
          </cell>
          <cell r="H1844" t="str">
            <v>مرکز ساخت و توليد</v>
          </cell>
          <cell r="P1844" t="str">
            <v>226</v>
          </cell>
        </row>
        <row r="1845">
          <cell r="A1845">
            <v>2223</v>
          </cell>
          <cell r="B1845" t="str">
            <v>882012800100</v>
          </cell>
          <cell r="C1845" t="str">
            <v>882</v>
          </cell>
          <cell r="D1845" t="str">
            <v>882012</v>
          </cell>
          <cell r="E1845" t="str">
            <v>هزينه هاي عملياتي</v>
          </cell>
          <cell r="F1845" t="str">
            <v>ابزارمصرفي</v>
          </cell>
          <cell r="G1845" t="str">
            <v>800100</v>
          </cell>
          <cell r="H1845" t="str">
            <v>مونتاژ</v>
          </cell>
          <cell r="P1845" t="str">
            <v>222</v>
          </cell>
        </row>
        <row r="1846">
          <cell r="A1846">
            <v>2263</v>
          </cell>
          <cell r="B1846" t="str">
            <v>882012800107</v>
          </cell>
          <cell r="C1846" t="str">
            <v>882</v>
          </cell>
          <cell r="D1846" t="str">
            <v>882012</v>
          </cell>
          <cell r="E1846" t="str">
            <v>هزينه هاي عملياتي</v>
          </cell>
          <cell r="F1846" t="str">
            <v>ابزارمصرفي</v>
          </cell>
          <cell r="G1846" t="str">
            <v>800107</v>
          </cell>
          <cell r="H1846" t="str">
            <v>خط گيج</v>
          </cell>
          <cell r="P1846" t="str">
            <v>226</v>
          </cell>
        </row>
        <row r="1847">
          <cell r="A1847">
            <v>2314</v>
          </cell>
          <cell r="B1847" t="str">
            <v>882012800303</v>
          </cell>
          <cell r="C1847" t="str">
            <v>882</v>
          </cell>
          <cell r="D1847" t="str">
            <v>882012</v>
          </cell>
          <cell r="E1847" t="str">
            <v>هزينه هاي عملياتي</v>
          </cell>
          <cell r="F1847" t="str">
            <v>ابزارمصرفي</v>
          </cell>
          <cell r="G1847" t="str">
            <v>800303</v>
          </cell>
          <cell r="H1847" t="str">
            <v>برنامه ريزي</v>
          </cell>
          <cell r="P1847" t="str">
            <v>231</v>
          </cell>
        </row>
        <row r="1848">
          <cell r="A1848">
            <v>2263</v>
          </cell>
          <cell r="B1848" t="str">
            <v>882012800102</v>
          </cell>
          <cell r="C1848" t="str">
            <v>882</v>
          </cell>
          <cell r="D1848" t="str">
            <v>882012</v>
          </cell>
          <cell r="E1848" t="str">
            <v>هزينه هاي عملياتي</v>
          </cell>
          <cell r="F1848" t="str">
            <v>ابزارمصرفي</v>
          </cell>
          <cell r="G1848" t="str">
            <v>800102</v>
          </cell>
          <cell r="H1848" t="str">
            <v>عمليات حرارتي و آبکاري</v>
          </cell>
          <cell r="P1848" t="str">
            <v>226</v>
          </cell>
        </row>
        <row r="1849">
          <cell r="A1849">
            <v>2417</v>
          </cell>
          <cell r="B1849" t="str">
            <v>882012800403</v>
          </cell>
          <cell r="C1849" t="str">
            <v>882</v>
          </cell>
          <cell r="D1849" t="str">
            <v>882012</v>
          </cell>
          <cell r="E1849" t="str">
            <v>هزينه هاي عملياتي</v>
          </cell>
          <cell r="F1849" t="str">
            <v>ابزارمصرفي</v>
          </cell>
          <cell r="G1849" t="str">
            <v>800403</v>
          </cell>
          <cell r="H1849" t="str">
            <v>امو ر اداري</v>
          </cell>
          <cell r="P1849" t="str">
            <v>241</v>
          </cell>
        </row>
        <row r="1850">
          <cell r="A1850">
            <v>2314</v>
          </cell>
          <cell r="B1850" t="str">
            <v>882012800304</v>
          </cell>
          <cell r="C1850" t="str">
            <v>882</v>
          </cell>
          <cell r="D1850" t="str">
            <v>882012</v>
          </cell>
          <cell r="E1850" t="str">
            <v>هزينه هاي عملياتي</v>
          </cell>
          <cell r="F1850" t="str">
            <v>ابزارمصرفي</v>
          </cell>
          <cell r="G1850" t="str">
            <v>800304</v>
          </cell>
          <cell r="H1850" t="str">
            <v>تدارکات و تامين قطعات</v>
          </cell>
          <cell r="P1850" t="str">
            <v>231</v>
          </cell>
        </row>
        <row r="1851">
          <cell r="A1851">
            <v>2263</v>
          </cell>
          <cell r="B1851" t="str">
            <v>882012800104</v>
          </cell>
          <cell r="C1851" t="str">
            <v>882</v>
          </cell>
          <cell r="D1851" t="str">
            <v>882012</v>
          </cell>
          <cell r="E1851" t="str">
            <v>هزينه هاي عملياتي</v>
          </cell>
          <cell r="F1851" t="str">
            <v>ابزارمصرفي</v>
          </cell>
          <cell r="G1851" t="str">
            <v>800104</v>
          </cell>
          <cell r="H1851" t="str">
            <v>کنترل کيفي</v>
          </cell>
          <cell r="P1851" t="str">
            <v>226</v>
          </cell>
        </row>
        <row r="1852">
          <cell r="A1852">
            <v>2263</v>
          </cell>
          <cell r="B1852" t="str">
            <v>882012800106</v>
          </cell>
          <cell r="C1852" t="str">
            <v>882</v>
          </cell>
          <cell r="D1852" t="str">
            <v>882012</v>
          </cell>
          <cell r="E1852" t="str">
            <v>هزينه هاي عملياتي</v>
          </cell>
          <cell r="F1852" t="str">
            <v>ابزارمصرفي</v>
          </cell>
          <cell r="G1852" t="str">
            <v>800106</v>
          </cell>
          <cell r="H1852" t="str">
            <v>تست مواد وشيمي</v>
          </cell>
          <cell r="P1852" t="str">
            <v>226</v>
          </cell>
        </row>
        <row r="1853">
          <cell r="A1853">
            <v>2314</v>
          </cell>
          <cell r="B1853" t="str">
            <v>882012800302</v>
          </cell>
          <cell r="C1853" t="str">
            <v>882</v>
          </cell>
          <cell r="D1853" t="str">
            <v>882012</v>
          </cell>
          <cell r="E1853" t="str">
            <v>هزينه هاي عملياتي</v>
          </cell>
          <cell r="F1853" t="str">
            <v>ابزارمصرفي</v>
          </cell>
          <cell r="G1853" t="str">
            <v>800302</v>
          </cell>
          <cell r="H1853" t="str">
            <v>خدمات فني</v>
          </cell>
          <cell r="P1853" t="str">
            <v>231</v>
          </cell>
        </row>
        <row r="1854">
          <cell r="A1854">
            <v>2263</v>
          </cell>
          <cell r="B1854" t="str">
            <v>882012800205</v>
          </cell>
          <cell r="C1854" t="str">
            <v>882</v>
          </cell>
          <cell r="D1854" t="str">
            <v>882012</v>
          </cell>
          <cell r="E1854" t="str">
            <v>هزينه هاي عملياتي</v>
          </cell>
          <cell r="F1854" t="str">
            <v>ابزارمصرفي</v>
          </cell>
          <cell r="G1854" t="str">
            <v>800205</v>
          </cell>
          <cell r="H1854" t="str">
            <v>عمومي تست مواد و شيمي</v>
          </cell>
          <cell r="P1854" t="str">
            <v>226</v>
          </cell>
        </row>
        <row r="1855">
          <cell r="A1855">
            <v>2314</v>
          </cell>
          <cell r="B1855" t="str">
            <v>882012800305</v>
          </cell>
          <cell r="C1855" t="str">
            <v>882</v>
          </cell>
          <cell r="D1855" t="str">
            <v>882012</v>
          </cell>
          <cell r="E1855" t="str">
            <v>هزينه هاي عملياتي</v>
          </cell>
          <cell r="F1855" t="str">
            <v>ابزارمصرفي</v>
          </cell>
          <cell r="G1855" t="str">
            <v>800305</v>
          </cell>
          <cell r="H1855" t="str">
            <v>طرح و توسعه سيستمها</v>
          </cell>
          <cell r="P1855" t="str">
            <v>231</v>
          </cell>
        </row>
        <row r="1856">
          <cell r="A1856">
            <v>2412</v>
          </cell>
          <cell r="B1856" t="str">
            <v>882013800403</v>
          </cell>
          <cell r="C1856" t="str">
            <v>882</v>
          </cell>
          <cell r="D1856" t="str">
            <v>882013</v>
          </cell>
          <cell r="E1856" t="str">
            <v>هزينه هاي عملياتي</v>
          </cell>
          <cell r="F1856" t="str">
            <v>تلفن(عملياتي)</v>
          </cell>
          <cell r="G1856" t="str">
            <v>800403</v>
          </cell>
          <cell r="H1856" t="str">
            <v>امو ر اداري</v>
          </cell>
          <cell r="P1856" t="str">
            <v>241</v>
          </cell>
        </row>
        <row r="1857">
          <cell r="A1857">
            <v>2412</v>
          </cell>
          <cell r="B1857" t="str">
            <v>882013800402</v>
          </cell>
          <cell r="C1857" t="str">
            <v>882</v>
          </cell>
          <cell r="D1857" t="str">
            <v>882013</v>
          </cell>
          <cell r="E1857" t="str">
            <v>هزينه هاي عملياتي</v>
          </cell>
          <cell r="F1857" t="str">
            <v>تلفن(عملياتي)</v>
          </cell>
          <cell r="G1857" t="str">
            <v>800402</v>
          </cell>
          <cell r="H1857" t="str">
            <v>دفتر تهران</v>
          </cell>
          <cell r="P1857" t="str">
            <v>241</v>
          </cell>
        </row>
        <row r="1858">
          <cell r="A1858">
            <v>2412</v>
          </cell>
          <cell r="B1858" t="str">
            <v>882013800401</v>
          </cell>
          <cell r="C1858" t="str">
            <v>882</v>
          </cell>
          <cell r="D1858" t="str">
            <v>882013</v>
          </cell>
          <cell r="E1858" t="str">
            <v>هزينه هاي عملياتي</v>
          </cell>
          <cell r="F1858" t="str">
            <v>تلفن(عملياتي)</v>
          </cell>
          <cell r="G1858" t="str">
            <v>800401</v>
          </cell>
          <cell r="H1858" t="str">
            <v>مديريت</v>
          </cell>
          <cell r="P1858" t="str">
            <v>241</v>
          </cell>
        </row>
        <row r="1859">
          <cell r="A1859">
            <v>2529</v>
          </cell>
          <cell r="B1859" t="str">
            <v>882013800500</v>
          </cell>
          <cell r="C1859" t="str">
            <v>882</v>
          </cell>
          <cell r="D1859" t="str">
            <v>882013</v>
          </cell>
          <cell r="E1859" t="str">
            <v>هزينه هاي عملياتي</v>
          </cell>
          <cell r="F1859" t="str">
            <v>تلفن(عملياتي)</v>
          </cell>
          <cell r="G1859" t="str">
            <v>800500</v>
          </cell>
          <cell r="H1859" t="str">
            <v>فروش</v>
          </cell>
          <cell r="P1859" t="str">
            <v>252</v>
          </cell>
        </row>
        <row r="1860">
          <cell r="A1860">
            <v>2412</v>
          </cell>
          <cell r="B1860" t="str">
            <v>882013800400</v>
          </cell>
          <cell r="C1860" t="str">
            <v>882</v>
          </cell>
          <cell r="D1860" t="str">
            <v>882013</v>
          </cell>
          <cell r="E1860" t="str">
            <v>هزينه هاي عملياتي</v>
          </cell>
          <cell r="F1860" t="str">
            <v>تلفن(عملياتي)</v>
          </cell>
          <cell r="G1860" t="str">
            <v>800400</v>
          </cell>
          <cell r="H1860" t="str">
            <v>امور مالي</v>
          </cell>
          <cell r="P1860" t="str">
            <v>241</v>
          </cell>
        </row>
        <row r="1861">
          <cell r="A1861">
            <v>2316</v>
          </cell>
          <cell r="B1861" t="str">
            <v>882013800302</v>
          </cell>
          <cell r="C1861" t="str">
            <v>882</v>
          </cell>
          <cell r="D1861" t="str">
            <v>882013</v>
          </cell>
          <cell r="E1861" t="str">
            <v>هزينه هاي عملياتي</v>
          </cell>
          <cell r="F1861" t="str">
            <v>تلفن(عملياتي)</v>
          </cell>
          <cell r="G1861" t="str">
            <v>800302</v>
          </cell>
          <cell r="H1861" t="str">
            <v>خدمات فني</v>
          </cell>
          <cell r="P1861" t="str">
            <v>231</v>
          </cell>
        </row>
        <row r="1862">
          <cell r="A1862">
            <v>2279</v>
          </cell>
          <cell r="B1862" t="str">
            <v>882013800201</v>
          </cell>
          <cell r="C1862" t="str">
            <v>882</v>
          </cell>
          <cell r="D1862" t="str">
            <v>882013</v>
          </cell>
          <cell r="E1862" t="str">
            <v>هزينه هاي عملياتي</v>
          </cell>
          <cell r="F1862" t="str">
            <v>تلفن(عملياتي)</v>
          </cell>
          <cell r="G1862" t="str">
            <v>800201</v>
          </cell>
          <cell r="H1862" t="str">
            <v>عمومي تحقيقات و مهندسي</v>
          </cell>
          <cell r="P1862" t="str">
            <v>227</v>
          </cell>
        </row>
        <row r="1863">
          <cell r="A1863">
            <v>2316</v>
          </cell>
          <cell r="B1863" t="str">
            <v>882013800301</v>
          </cell>
          <cell r="C1863" t="str">
            <v>882</v>
          </cell>
          <cell r="D1863" t="str">
            <v>882013</v>
          </cell>
          <cell r="E1863" t="str">
            <v>هزينه هاي عملياتي</v>
          </cell>
          <cell r="F1863" t="str">
            <v>تلفن(عملياتي)</v>
          </cell>
          <cell r="G1863" t="str">
            <v>800301</v>
          </cell>
          <cell r="H1863" t="str">
            <v>حراست</v>
          </cell>
          <cell r="P1863" t="str">
            <v>231</v>
          </cell>
        </row>
        <row r="1864">
          <cell r="A1864">
            <v>2279</v>
          </cell>
          <cell r="B1864" t="str">
            <v>882013800101</v>
          </cell>
          <cell r="C1864" t="str">
            <v>882</v>
          </cell>
          <cell r="D1864" t="str">
            <v>882013</v>
          </cell>
          <cell r="E1864" t="str">
            <v>هزينه هاي عملياتي</v>
          </cell>
          <cell r="F1864" t="str">
            <v>تلفن(عملياتي)</v>
          </cell>
          <cell r="G1864" t="str">
            <v>800101</v>
          </cell>
          <cell r="H1864" t="str">
            <v>تحقيقات مهندسي</v>
          </cell>
          <cell r="P1864" t="str">
            <v>227</v>
          </cell>
        </row>
        <row r="1865">
          <cell r="A1865">
            <v>2316</v>
          </cell>
          <cell r="B1865" t="str">
            <v>882013800304</v>
          </cell>
          <cell r="C1865" t="str">
            <v>882</v>
          </cell>
          <cell r="D1865" t="str">
            <v>882013</v>
          </cell>
          <cell r="E1865" t="str">
            <v>هزينه هاي عملياتي</v>
          </cell>
          <cell r="F1865" t="str">
            <v>تلفن(عملياتي)</v>
          </cell>
          <cell r="G1865" t="str">
            <v>800304</v>
          </cell>
          <cell r="H1865" t="str">
            <v>تدارکات و تامين قطعات</v>
          </cell>
          <cell r="P1865" t="str">
            <v>231</v>
          </cell>
        </row>
        <row r="1866">
          <cell r="A1866">
            <v>2279</v>
          </cell>
          <cell r="B1866" t="str">
            <v>882013800202</v>
          </cell>
          <cell r="C1866" t="str">
            <v>882</v>
          </cell>
          <cell r="D1866" t="str">
            <v>882013</v>
          </cell>
          <cell r="E1866" t="str">
            <v>هزينه هاي عملياتي</v>
          </cell>
          <cell r="F1866" t="str">
            <v>تلفن(عملياتي)</v>
          </cell>
          <cell r="G1866" t="str">
            <v>800202</v>
          </cell>
          <cell r="H1866" t="str">
            <v>عمومي ساخت و توليد</v>
          </cell>
          <cell r="P1866" t="str">
            <v>227</v>
          </cell>
        </row>
        <row r="1867">
          <cell r="A1867">
            <v>2316</v>
          </cell>
          <cell r="B1867" t="str">
            <v>882013800305</v>
          </cell>
          <cell r="C1867" t="str">
            <v>882</v>
          </cell>
          <cell r="D1867" t="str">
            <v>882013</v>
          </cell>
          <cell r="E1867" t="str">
            <v>هزينه هاي عملياتي</v>
          </cell>
          <cell r="F1867" t="str">
            <v>تلفن(عملياتي)</v>
          </cell>
          <cell r="G1867" t="str">
            <v>800305</v>
          </cell>
          <cell r="H1867" t="str">
            <v>طرح و توسعه سيستمها</v>
          </cell>
          <cell r="P1867" t="str">
            <v>231</v>
          </cell>
        </row>
        <row r="1868">
          <cell r="A1868">
            <v>2316</v>
          </cell>
          <cell r="B1868" t="str">
            <v>882014800302</v>
          </cell>
          <cell r="C1868" t="str">
            <v>882</v>
          </cell>
          <cell r="D1868" t="str">
            <v>882014</v>
          </cell>
          <cell r="E1868" t="str">
            <v>هزينه هاي عملياتي</v>
          </cell>
          <cell r="F1868" t="str">
            <v>آب مصرفي</v>
          </cell>
          <cell r="G1868" t="str">
            <v>800302</v>
          </cell>
          <cell r="H1868" t="str">
            <v>خدمات فني</v>
          </cell>
          <cell r="P1868" t="str">
            <v>231</v>
          </cell>
        </row>
        <row r="1869">
          <cell r="A1869">
            <v>2316</v>
          </cell>
          <cell r="B1869" t="str">
            <v>882015800302</v>
          </cell>
          <cell r="C1869" t="str">
            <v>882</v>
          </cell>
          <cell r="D1869" t="str">
            <v>882015</v>
          </cell>
          <cell r="E1869" t="str">
            <v>هزينه هاي عملياتي</v>
          </cell>
          <cell r="F1869" t="str">
            <v>برق مصرفي</v>
          </cell>
          <cell r="G1869" t="str">
            <v>800302</v>
          </cell>
          <cell r="H1869" t="str">
            <v>خدمات فني</v>
          </cell>
          <cell r="P1869" t="str">
            <v>231</v>
          </cell>
        </row>
        <row r="1870">
          <cell r="A1870">
            <v>2429</v>
          </cell>
          <cell r="B1870" t="str">
            <v>882015800402</v>
          </cell>
          <cell r="C1870" t="str">
            <v>882</v>
          </cell>
          <cell r="D1870" t="str">
            <v>882015</v>
          </cell>
          <cell r="E1870" t="str">
            <v>هزينه هاي عملياتي</v>
          </cell>
          <cell r="F1870" t="str">
            <v>برق مصرفي</v>
          </cell>
          <cell r="G1870" t="str">
            <v>800402</v>
          </cell>
          <cell r="H1870" t="str">
            <v>دفتر تهران</v>
          </cell>
          <cell r="P1870" t="str">
            <v>242</v>
          </cell>
        </row>
        <row r="1871">
          <cell r="A1871">
            <v>2318</v>
          </cell>
          <cell r="B1871" t="str">
            <v>882016800302</v>
          </cell>
          <cell r="C1871" t="str">
            <v>882</v>
          </cell>
          <cell r="D1871" t="str">
            <v>882016</v>
          </cell>
          <cell r="E1871" t="str">
            <v>هزينه هاي عملياتي</v>
          </cell>
          <cell r="F1871" t="str">
            <v>گازمصرفي</v>
          </cell>
          <cell r="G1871" t="str">
            <v>800302</v>
          </cell>
          <cell r="H1871" t="str">
            <v>خدمات فني</v>
          </cell>
          <cell r="P1871" t="str">
            <v>231</v>
          </cell>
        </row>
        <row r="1872">
          <cell r="A1872">
            <v>2318</v>
          </cell>
          <cell r="B1872" t="str">
            <v>882017800304</v>
          </cell>
          <cell r="C1872" t="str">
            <v>882</v>
          </cell>
          <cell r="D1872" t="str">
            <v>882017</v>
          </cell>
          <cell r="E1872" t="str">
            <v>هزينه هاي عملياتي</v>
          </cell>
          <cell r="F1872" t="str">
            <v>بنزين و روغن</v>
          </cell>
          <cell r="G1872" t="str">
            <v>800304</v>
          </cell>
          <cell r="H1872" t="str">
            <v>تدارکات و تامين قطعات</v>
          </cell>
          <cell r="P1872" t="str">
            <v>231</v>
          </cell>
        </row>
        <row r="1873">
          <cell r="A1873">
            <v>2429</v>
          </cell>
          <cell r="B1873" t="str">
            <v>882017800401</v>
          </cell>
          <cell r="C1873" t="str">
            <v>882</v>
          </cell>
          <cell r="D1873" t="str">
            <v>882017</v>
          </cell>
          <cell r="E1873" t="str">
            <v>هزينه هاي عملياتي</v>
          </cell>
          <cell r="F1873" t="str">
            <v>بنزين و روغن</v>
          </cell>
          <cell r="G1873" t="str">
            <v>800401</v>
          </cell>
          <cell r="H1873" t="str">
            <v>مديريت</v>
          </cell>
          <cell r="P1873" t="str">
            <v>242</v>
          </cell>
        </row>
        <row r="1874">
          <cell r="A1874">
            <v>2429</v>
          </cell>
          <cell r="B1874" t="str">
            <v>882017800402</v>
          </cell>
          <cell r="C1874" t="str">
            <v>882</v>
          </cell>
          <cell r="D1874" t="str">
            <v>882017</v>
          </cell>
          <cell r="E1874" t="str">
            <v>هزينه هاي عملياتي</v>
          </cell>
          <cell r="F1874" t="str">
            <v>بنزين و روغن</v>
          </cell>
          <cell r="G1874" t="str">
            <v>800402</v>
          </cell>
          <cell r="H1874" t="str">
            <v>دفتر تهران</v>
          </cell>
          <cell r="P1874" t="str">
            <v>242</v>
          </cell>
        </row>
        <row r="1875">
          <cell r="A1875">
            <v>2429</v>
          </cell>
          <cell r="B1875" t="str">
            <v>882017800403</v>
          </cell>
          <cell r="C1875" t="str">
            <v>882</v>
          </cell>
          <cell r="D1875" t="str">
            <v>882017</v>
          </cell>
          <cell r="E1875" t="str">
            <v>هزينه هاي عملياتي</v>
          </cell>
          <cell r="F1875" t="str">
            <v>بنزين و روغن</v>
          </cell>
          <cell r="G1875" t="str">
            <v>800403</v>
          </cell>
          <cell r="H1875" t="str">
            <v>امو ر اداري</v>
          </cell>
          <cell r="P1875" t="str">
            <v>242</v>
          </cell>
        </row>
        <row r="1876">
          <cell r="A1876">
            <v>2318</v>
          </cell>
          <cell r="B1876" t="str">
            <v>882017800303</v>
          </cell>
          <cell r="C1876" t="str">
            <v>882</v>
          </cell>
          <cell r="D1876" t="str">
            <v>882017</v>
          </cell>
          <cell r="E1876" t="str">
            <v>هزينه هاي عملياتي</v>
          </cell>
          <cell r="F1876" t="str">
            <v>بنزين و روغن</v>
          </cell>
          <cell r="G1876" t="str">
            <v>800303</v>
          </cell>
          <cell r="H1876" t="str">
            <v>برنامه ريزي</v>
          </cell>
          <cell r="P1876" t="str">
            <v>231</v>
          </cell>
        </row>
        <row r="1877">
          <cell r="A1877">
            <v>2417</v>
          </cell>
          <cell r="B1877" t="str">
            <v>882019800400</v>
          </cell>
          <cell r="C1877" t="str">
            <v>882</v>
          </cell>
          <cell r="D1877" t="str">
            <v>882019</v>
          </cell>
          <cell r="E1877" t="str">
            <v>هزينه هاي عملياتي</v>
          </cell>
          <cell r="F1877" t="str">
            <v>تحقيق توسعه و اينترنت</v>
          </cell>
          <cell r="G1877" t="str">
            <v>800400</v>
          </cell>
          <cell r="H1877" t="str">
            <v>امور مالي</v>
          </cell>
          <cell r="P1877" t="str">
            <v>241</v>
          </cell>
        </row>
        <row r="1878">
          <cell r="A1878">
            <v>2330</v>
          </cell>
          <cell r="B1878" t="str">
            <v>882019800305</v>
          </cell>
          <cell r="C1878" t="str">
            <v>882</v>
          </cell>
          <cell r="D1878" t="str">
            <v>882019</v>
          </cell>
          <cell r="E1878" t="str">
            <v>هزينه هاي عملياتي</v>
          </cell>
          <cell r="F1878" t="str">
            <v>تحقيق توسعه و اينترنت</v>
          </cell>
          <cell r="G1878" t="str">
            <v>800305</v>
          </cell>
          <cell r="H1878" t="str">
            <v>طرح و توسعه سيستمها</v>
          </cell>
          <cell r="P1878" t="str">
            <v>233</v>
          </cell>
        </row>
        <row r="1879">
          <cell r="A1879">
            <v>2279</v>
          </cell>
          <cell r="B1879" t="str">
            <v>882019800101</v>
          </cell>
          <cell r="C1879" t="str">
            <v>882</v>
          </cell>
          <cell r="D1879" t="str">
            <v>882019</v>
          </cell>
          <cell r="E1879" t="str">
            <v>هزينه هاي عملياتي</v>
          </cell>
          <cell r="F1879" t="str">
            <v>تحقيق توسعه و اينترنت</v>
          </cell>
          <cell r="G1879" t="str">
            <v>800101</v>
          </cell>
          <cell r="H1879" t="str">
            <v>تحقيقات مهندسي</v>
          </cell>
          <cell r="P1879" t="str">
            <v>227</v>
          </cell>
        </row>
        <row r="1880">
          <cell r="A1880">
            <v>2417</v>
          </cell>
          <cell r="B1880" t="str">
            <v>882019800401</v>
          </cell>
          <cell r="C1880" t="str">
            <v>882</v>
          </cell>
          <cell r="D1880" t="str">
            <v>882019</v>
          </cell>
          <cell r="E1880" t="str">
            <v>هزينه هاي عملياتي</v>
          </cell>
          <cell r="F1880" t="str">
            <v>تحقيق توسعه و اينترنت</v>
          </cell>
          <cell r="G1880" t="str">
            <v>800401</v>
          </cell>
          <cell r="H1880" t="str">
            <v>مديريت</v>
          </cell>
          <cell r="P1880" t="str">
            <v>241</v>
          </cell>
        </row>
        <row r="1881">
          <cell r="A1881">
            <v>2417</v>
          </cell>
          <cell r="B1881" t="str">
            <v>882019800403</v>
          </cell>
          <cell r="C1881" t="str">
            <v>882</v>
          </cell>
          <cell r="D1881" t="str">
            <v>882019</v>
          </cell>
          <cell r="E1881" t="str">
            <v>هزينه هاي عملياتي</v>
          </cell>
          <cell r="F1881" t="str">
            <v>تحقيق توسعه و اينترنت</v>
          </cell>
          <cell r="G1881" t="str">
            <v>800403</v>
          </cell>
          <cell r="H1881" t="str">
            <v>امو ر اداري</v>
          </cell>
          <cell r="P1881" t="str">
            <v>241</v>
          </cell>
        </row>
        <row r="1882">
          <cell r="A1882">
            <v>2330</v>
          </cell>
          <cell r="B1882" t="str">
            <v>882019800302</v>
          </cell>
          <cell r="C1882" t="str">
            <v>882</v>
          </cell>
          <cell r="D1882" t="str">
            <v>882019</v>
          </cell>
          <cell r="E1882" t="str">
            <v>هزينه هاي عملياتي</v>
          </cell>
          <cell r="F1882" t="str">
            <v>تحقيق توسعه و اينترنت</v>
          </cell>
          <cell r="G1882" t="str">
            <v>800302</v>
          </cell>
          <cell r="H1882" t="str">
            <v>خدمات فني</v>
          </cell>
          <cell r="P1882" t="str">
            <v>233</v>
          </cell>
        </row>
        <row r="1883">
          <cell r="A1883">
            <v>2279</v>
          </cell>
          <cell r="B1883" t="str">
            <v>882020800105</v>
          </cell>
          <cell r="C1883" t="str">
            <v>882</v>
          </cell>
          <cell r="D1883" t="str">
            <v>882020</v>
          </cell>
          <cell r="E1883" t="str">
            <v>هزينه هاي عملياتي</v>
          </cell>
          <cell r="F1883" t="str">
            <v>كاليبراسيون ابزارآلات</v>
          </cell>
          <cell r="G1883" t="str">
            <v>800105</v>
          </cell>
          <cell r="H1883" t="str">
            <v>مترولوژي</v>
          </cell>
          <cell r="P1883" t="str">
            <v>227</v>
          </cell>
        </row>
        <row r="1884">
          <cell r="A1884">
            <v>2223</v>
          </cell>
          <cell r="B1884" t="str">
            <v>882020800100</v>
          </cell>
          <cell r="C1884" t="str">
            <v>882</v>
          </cell>
          <cell r="D1884" t="str">
            <v>882020</v>
          </cell>
          <cell r="E1884" t="str">
            <v>هزينه هاي عملياتي</v>
          </cell>
          <cell r="F1884" t="str">
            <v>كاليبراسيون ابزارآلات</v>
          </cell>
          <cell r="G1884" t="str">
            <v>800100</v>
          </cell>
          <cell r="H1884" t="str">
            <v>مونتاژ</v>
          </cell>
          <cell r="P1884" t="str">
            <v>222</v>
          </cell>
        </row>
        <row r="1885">
          <cell r="A1885">
            <v>2279</v>
          </cell>
          <cell r="B1885" t="str">
            <v>882021800103</v>
          </cell>
          <cell r="C1885" t="str">
            <v>882</v>
          </cell>
          <cell r="D1885" t="str">
            <v>882021</v>
          </cell>
          <cell r="E1885" t="str">
            <v>هزينه هاي عملياتي</v>
          </cell>
          <cell r="F1885" t="str">
            <v>پست</v>
          </cell>
          <cell r="G1885" t="str">
            <v>800103</v>
          </cell>
          <cell r="H1885" t="str">
            <v>مرکز ساخت و توليد</v>
          </cell>
          <cell r="P1885" t="str">
            <v>227</v>
          </cell>
        </row>
        <row r="1886">
          <cell r="A1886">
            <v>2412</v>
          </cell>
          <cell r="B1886" t="str">
            <v>882021800403</v>
          </cell>
          <cell r="C1886" t="str">
            <v>882</v>
          </cell>
          <cell r="D1886" t="str">
            <v>882021</v>
          </cell>
          <cell r="E1886" t="str">
            <v>هزينه هاي عملياتي</v>
          </cell>
          <cell r="F1886" t="str">
            <v>پست</v>
          </cell>
          <cell r="G1886" t="str">
            <v>800403</v>
          </cell>
          <cell r="H1886" t="str">
            <v>امو ر اداري</v>
          </cell>
          <cell r="P1886" t="str">
            <v>241</v>
          </cell>
        </row>
        <row r="1887">
          <cell r="A1887">
            <v>2319</v>
          </cell>
          <cell r="B1887" t="str">
            <v>882021800304</v>
          </cell>
          <cell r="C1887" t="str">
            <v>882</v>
          </cell>
          <cell r="D1887" t="str">
            <v>882021</v>
          </cell>
          <cell r="E1887" t="str">
            <v>هزينه هاي عملياتي</v>
          </cell>
          <cell r="F1887" t="str">
            <v>پست</v>
          </cell>
          <cell r="G1887" t="str">
            <v>800304</v>
          </cell>
          <cell r="H1887" t="str">
            <v>تدارکات و تامين قطعات</v>
          </cell>
          <cell r="P1887" t="str">
            <v>231</v>
          </cell>
        </row>
        <row r="1888">
          <cell r="A1888">
            <v>2412</v>
          </cell>
          <cell r="B1888" t="str">
            <v>882021800402</v>
          </cell>
          <cell r="C1888" t="str">
            <v>882</v>
          </cell>
          <cell r="D1888" t="str">
            <v>882021</v>
          </cell>
          <cell r="E1888" t="str">
            <v>هزينه هاي عملياتي</v>
          </cell>
          <cell r="F1888" t="str">
            <v>پست</v>
          </cell>
          <cell r="G1888" t="str">
            <v>800402</v>
          </cell>
          <cell r="H1888" t="str">
            <v>دفتر تهران</v>
          </cell>
          <cell r="P1888" t="str">
            <v>241</v>
          </cell>
        </row>
        <row r="1889">
          <cell r="A1889">
            <v>2412</v>
          </cell>
          <cell r="B1889" t="str">
            <v>882021800400</v>
          </cell>
          <cell r="C1889" t="str">
            <v>882</v>
          </cell>
          <cell r="D1889" t="str">
            <v>882021</v>
          </cell>
          <cell r="E1889" t="str">
            <v>هزينه هاي عملياتي</v>
          </cell>
          <cell r="F1889" t="str">
            <v>پست</v>
          </cell>
          <cell r="G1889" t="str">
            <v>800400</v>
          </cell>
          <cell r="H1889" t="str">
            <v>امور مالي</v>
          </cell>
          <cell r="P1889" t="str">
            <v>241</v>
          </cell>
        </row>
        <row r="1890">
          <cell r="A1890">
            <v>2330</v>
          </cell>
          <cell r="B1890" t="str">
            <v>882021800301</v>
          </cell>
          <cell r="C1890" t="str">
            <v>882</v>
          </cell>
          <cell r="D1890" t="str">
            <v>882021</v>
          </cell>
          <cell r="E1890" t="str">
            <v>هزينه هاي عملياتي</v>
          </cell>
          <cell r="F1890" t="str">
            <v>پست</v>
          </cell>
          <cell r="G1890" t="str">
            <v>800301</v>
          </cell>
          <cell r="H1890" t="str">
            <v>حراست</v>
          </cell>
          <cell r="P1890" t="str">
            <v>233</v>
          </cell>
        </row>
        <row r="1891">
          <cell r="A1891">
            <v>2279</v>
          </cell>
          <cell r="B1891" t="str">
            <v>882022800103</v>
          </cell>
          <cell r="C1891" t="str">
            <v>882</v>
          </cell>
          <cell r="D1891" t="str">
            <v>882022</v>
          </cell>
          <cell r="E1891" t="str">
            <v>هزينه هاي عملياتي</v>
          </cell>
          <cell r="F1891" t="str">
            <v>هزينه حمل</v>
          </cell>
          <cell r="G1891" t="str">
            <v>800103</v>
          </cell>
          <cell r="H1891" t="str">
            <v>مرکز ساخت و توليد</v>
          </cell>
          <cell r="P1891" t="str">
            <v>227</v>
          </cell>
        </row>
        <row r="1892">
          <cell r="A1892">
            <v>2429</v>
          </cell>
          <cell r="B1892" t="str">
            <v>882022800402</v>
          </cell>
          <cell r="C1892" t="str">
            <v>882</v>
          </cell>
          <cell r="D1892" t="str">
            <v>882022</v>
          </cell>
          <cell r="E1892" t="str">
            <v>هزينه هاي عملياتي</v>
          </cell>
          <cell r="F1892" t="str">
            <v>هزينه حمل</v>
          </cell>
          <cell r="G1892" t="str">
            <v>800402</v>
          </cell>
          <cell r="H1892" t="str">
            <v>دفتر تهران</v>
          </cell>
          <cell r="P1892" t="str">
            <v>242</v>
          </cell>
        </row>
        <row r="1893">
          <cell r="A1893">
            <v>2429</v>
          </cell>
          <cell r="B1893" t="str">
            <v>882022800403</v>
          </cell>
          <cell r="C1893" t="str">
            <v>882</v>
          </cell>
          <cell r="D1893" t="str">
            <v>882022</v>
          </cell>
          <cell r="E1893" t="str">
            <v>هزينه هاي عملياتي</v>
          </cell>
          <cell r="F1893" t="str">
            <v>هزينه حمل</v>
          </cell>
          <cell r="G1893" t="str">
            <v>800403</v>
          </cell>
          <cell r="H1893" t="str">
            <v>امو ر اداري</v>
          </cell>
          <cell r="P1893" t="str">
            <v>242</v>
          </cell>
        </row>
        <row r="1894">
          <cell r="A1894">
            <v>2330</v>
          </cell>
          <cell r="B1894" t="str">
            <v>882022800304</v>
          </cell>
          <cell r="C1894" t="str">
            <v>882</v>
          </cell>
          <cell r="D1894" t="str">
            <v>882022</v>
          </cell>
          <cell r="E1894" t="str">
            <v>هزينه هاي عملياتي</v>
          </cell>
          <cell r="F1894" t="str">
            <v>هزينه حمل</v>
          </cell>
          <cell r="G1894" t="str">
            <v>800304</v>
          </cell>
          <cell r="H1894" t="str">
            <v>تدارکات و تامين قطعات</v>
          </cell>
          <cell r="P1894" t="str">
            <v>233</v>
          </cell>
        </row>
        <row r="1895">
          <cell r="A1895">
            <v>2511</v>
          </cell>
          <cell r="B1895" t="str">
            <v>882022800500</v>
          </cell>
          <cell r="C1895" t="str">
            <v>882</v>
          </cell>
          <cell r="D1895" t="str">
            <v>882022</v>
          </cell>
          <cell r="E1895" t="str">
            <v>هزينه هاي عملياتي</v>
          </cell>
          <cell r="F1895" t="str">
            <v>هزينه حمل</v>
          </cell>
          <cell r="G1895" t="str">
            <v>800500</v>
          </cell>
          <cell r="H1895" t="str">
            <v>فروش</v>
          </cell>
          <cell r="P1895" t="str">
            <v>251</v>
          </cell>
        </row>
        <row r="1896">
          <cell r="A1896">
            <v>2310</v>
          </cell>
          <cell r="B1896" t="str">
            <v>882023800303</v>
          </cell>
          <cell r="C1896" t="str">
            <v>882</v>
          </cell>
          <cell r="D1896" t="str">
            <v>882023</v>
          </cell>
          <cell r="E1896" t="str">
            <v>هزينه هاي عملياتي</v>
          </cell>
          <cell r="F1896" t="str">
            <v>تعمييرونگهداري وسائط نقليه</v>
          </cell>
          <cell r="G1896" t="str">
            <v>800303</v>
          </cell>
          <cell r="H1896" t="str">
            <v>برنامه ريزي</v>
          </cell>
          <cell r="P1896" t="str">
            <v>231</v>
          </cell>
        </row>
        <row r="1897">
          <cell r="A1897">
            <v>2310</v>
          </cell>
          <cell r="B1897" t="str">
            <v>882023800304</v>
          </cell>
          <cell r="C1897" t="str">
            <v>882</v>
          </cell>
          <cell r="D1897" t="str">
            <v>882023</v>
          </cell>
          <cell r="E1897" t="str">
            <v>هزينه هاي عملياتي</v>
          </cell>
          <cell r="F1897" t="str">
            <v>تعمييرونگهداري وسائط نقليه</v>
          </cell>
          <cell r="G1897" t="str">
            <v>800304</v>
          </cell>
          <cell r="H1897" t="str">
            <v>تدارکات و تامين قطعات</v>
          </cell>
          <cell r="P1897" t="str">
            <v>231</v>
          </cell>
        </row>
        <row r="1898">
          <cell r="A1898">
            <v>2419</v>
          </cell>
          <cell r="B1898" t="str">
            <v>882023800401</v>
          </cell>
          <cell r="C1898" t="str">
            <v>882</v>
          </cell>
          <cell r="D1898" t="str">
            <v>882023</v>
          </cell>
          <cell r="E1898" t="str">
            <v>هزينه هاي عملياتي</v>
          </cell>
          <cell r="F1898" t="str">
            <v>تعمييرونگهداري وسائط نقليه</v>
          </cell>
          <cell r="G1898" t="str">
            <v>800401</v>
          </cell>
          <cell r="H1898" t="str">
            <v>مديريت</v>
          </cell>
          <cell r="P1898" t="str">
            <v>241</v>
          </cell>
        </row>
        <row r="1899">
          <cell r="A1899">
            <v>2419</v>
          </cell>
          <cell r="B1899" t="str">
            <v>882023800402</v>
          </cell>
          <cell r="C1899" t="str">
            <v>882</v>
          </cell>
          <cell r="D1899" t="str">
            <v>882023</v>
          </cell>
          <cell r="E1899" t="str">
            <v>هزينه هاي عملياتي</v>
          </cell>
          <cell r="F1899" t="str">
            <v>تعمييرونگهداري وسائط نقليه</v>
          </cell>
          <cell r="G1899" t="str">
            <v>800402</v>
          </cell>
          <cell r="H1899" t="str">
            <v>دفتر تهران</v>
          </cell>
          <cell r="P1899" t="str">
            <v>241</v>
          </cell>
        </row>
        <row r="1900">
          <cell r="A1900">
            <v>2419</v>
          </cell>
          <cell r="B1900" t="str">
            <v>882023800403</v>
          </cell>
          <cell r="C1900" t="str">
            <v>882</v>
          </cell>
          <cell r="D1900" t="str">
            <v>882023</v>
          </cell>
          <cell r="E1900" t="str">
            <v>هزينه هاي عملياتي</v>
          </cell>
          <cell r="F1900" t="str">
            <v>تعمييرونگهداري وسائط نقليه</v>
          </cell>
          <cell r="G1900" t="str">
            <v>800403</v>
          </cell>
          <cell r="H1900" t="str">
            <v>امو ر اداري</v>
          </cell>
          <cell r="P1900" t="str">
            <v>241</v>
          </cell>
        </row>
        <row r="1901">
          <cell r="A1901">
            <v>2416</v>
          </cell>
          <cell r="B1901" t="str">
            <v>882024800402</v>
          </cell>
          <cell r="C1901" t="str">
            <v>882</v>
          </cell>
          <cell r="D1901" t="str">
            <v>882024</v>
          </cell>
          <cell r="E1901" t="str">
            <v>هزينه هاي عملياتي</v>
          </cell>
          <cell r="F1901" t="str">
            <v>هزينه هاي شارژ دفتر تهران و ميهمانسرا</v>
          </cell>
          <cell r="G1901" t="str">
            <v>800402</v>
          </cell>
          <cell r="H1901" t="str">
            <v>دفتر تهران</v>
          </cell>
          <cell r="P1901" t="str">
            <v>241</v>
          </cell>
        </row>
        <row r="1902">
          <cell r="A1902">
            <v>2312</v>
          </cell>
          <cell r="B1902" t="str">
            <v>882025800303</v>
          </cell>
          <cell r="C1902" t="str">
            <v>882</v>
          </cell>
          <cell r="D1902" t="str">
            <v>882025</v>
          </cell>
          <cell r="E1902" t="str">
            <v>هزينه هاي عملياتي</v>
          </cell>
          <cell r="F1902" t="str">
            <v>بيمه مواد اوليه و انبارها</v>
          </cell>
          <cell r="G1902" t="str">
            <v>800303</v>
          </cell>
          <cell r="H1902" t="str">
            <v>برنامه ريزي</v>
          </cell>
          <cell r="P1902" t="str">
            <v>231</v>
          </cell>
        </row>
        <row r="1903">
          <cell r="A1903">
            <v>2273</v>
          </cell>
          <cell r="B1903" t="str">
            <v>882026800103</v>
          </cell>
          <cell r="C1903" t="str">
            <v>882</v>
          </cell>
          <cell r="D1903" t="str">
            <v>882026</v>
          </cell>
          <cell r="E1903" t="str">
            <v>هزينه هاي عملياتي</v>
          </cell>
          <cell r="F1903" t="str">
            <v>بيمه محصولات</v>
          </cell>
          <cell r="G1903" t="str">
            <v>800103</v>
          </cell>
          <cell r="H1903" t="str">
            <v>مرکز ساخت و توليد</v>
          </cell>
          <cell r="P1903" t="str">
            <v>227</v>
          </cell>
        </row>
        <row r="1904">
          <cell r="A1904">
            <v>2330</v>
          </cell>
          <cell r="B1904" t="str">
            <v>882027800302</v>
          </cell>
          <cell r="C1904" t="str">
            <v>882</v>
          </cell>
          <cell r="D1904" t="str">
            <v>882027</v>
          </cell>
          <cell r="E1904" t="str">
            <v>هزينه هاي عملياتي</v>
          </cell>
          <cell r="F1904" t="str">
            <v>فاضلاب انساني</v>
          </cell>
          <cell r="G1904" t="str">
            <v>800302</v>
          </cell>
          <cell r="H1904" t="str">
            <v>خدمات فني</v>
          </cell>
          <cell r="P1904" t="str">
            <v>233</v>
          </cell>
        </row>
        <row r="1905">
          <cell r="A1905">
            <v>2273</v>
          </cell>
          <cell r="B1905" t="str">
            <v>882029800103</v>
          </cell>
          <cell r="C1905" t="str">
            <v>882</v>
          </cell>
          <cell r="D1905" t="str">
            <v>882029</v>
          </cell>
          <cell r="E1905" t="str">
            <v>هزينه هاي عملياتي</v>
          </cell>
          <cell r="F1905" t="str">
            <v>بيمه اثاثيه و منصوبات كارگاهي</v>
          </cell>
          <cell r="G1905" t="str">
            <v>800103</v>
          </cell>
          <cell r="H1905" t="str">
            <v>مرکز ساخت و توليد</v>
          </cell>
          <cell r="P1905" t="str">
            <v>227</v>
          </cell>
        </row>
        <row r="1906">
          <cell r="A1906">
            <v>2318</v>
          </cell>
          <cell r="B1906" t="str">
            <v>882030800302</v>
          </cell>
          <cell r="C1906" t="str">
            <v>882</v>
          </cell>
          <cell r="D1906" t="str">
            <v>882030</v>
          </cell>
          <cell r="E1906" t="str">
            <v>هزينه هاي عملياتي</v>
          </cell>
          <cell r="F1906" t="str">
            <v>سوخت وحرارت</v>
          </cell>
          <cell r="G1906" t="str">
            <v>800302</v>
          </cell>
          <cell r="H1906" t="str">
            <v>خدمات فني</v>
          </cell>
          <cell r="P1906" t="str">
            <v>231</v>
          </cell>
        </row>
        <row r="1907">
          <cell r="A1907">
            <v>2413</v>
          </cell>
          <cell r="B1907" t="str">
            <v>883001800402</v>
          </cell>
          <cell r="C1907" t="str">
            <v>883</v>
          </cell>
          <cell r="D1907" t="str">
            <v>883001</v>
          </cell>
          <cell r="E1907" t="str">
            <v>هزينه هاي استهلاك</v>
          </cell>
          <cell r="F1907" t="str">
            <v>استهلاك ساختمان</v>
          </cell>
          <cell r="G1907" t="str">
            <v>800402</v>
          </cell>
          <cell r="H1907" t="str">
            <v>دفتر تهران</v>
          </cell>
          <cell r="P1907" t="str">
            <v>241</v>
          </cell>
        </row>
        <row r="1908">
          <cell r="A1908">
            <v>2262</v>
          </cell>
          <cell r="B1908" t="str">
            <v>883001800103</v>
          </cell>
          <cell r="C1908" t="str">
            <v>883</v>
          </cell>
          <cell r="D1908" t="str">
            <v>883001</v>
          </cell>
          <cell r="E1908" t="str">
            <v>هزينه هاي استهلاك</v>
          </cell>
          <cell r="F1908" t="str">
            <v>استهلاك ساختمان</v>
          </cell>
          <cell r="G1908" t="str">
            <v>800103</v>
          </cell>
          <cell r="H1908" t="str">
            <v>مرکز ساخت و توليد</v>
          </cell>
          <cell r="P1908" t="str">
            <v>226</v>
          </cell>
        </row>
        <row r="1909">
          <cell r="A1909">
            <v>2313</v>
          </cell>
          <cell r="B1909" t="str">
            <v>883001800303</v>
          </cell>
          <cell r="C1909" t="str">
            <v>883</v>
          </cell>
          <cell r="D1909" t="str">
            <v>883001</v>
          </cell>
          <cell r="E1909" t="str">
            <v>هزينه هاي استهلاك</v>
          </cell>
          <cell r="F1909" t="str">
            <v>استهلاك ساختمان</v>
          </cell>
          <cell r="G1909" t="str">
            <v>800303</v>
          </cell>
          <cell r="H1909" t="str">
            <v>برنامه ريزي</v>
          </cell>
          <cell r="P1909" t="str">
            <v>231</v>
          </cell>
        </row>
        <row r="1910">
          <cell r="A1910">
            <v>2413</v>
          </cell>
          <cell r="B1910" t="str">
            <v>883001800403</v>
          </cell>
          <cell r="C1910" t="str">
            <v>883</v>
          </cell>
          <cell r="D1910" t="str">
            <v>883001</v>
          </cell>
          <cell r="E1910" t="str">
            <v>هزينه هاي استهلاك</v>
          </cell>
          <cell r="F1910" t="str">
            <v>استهلاك ساختمان</v>
          </cell>
          <cell r="G1910" t="str">
            <v>800403</v>
          </cell>
          <cell r="H1910" t="str">
            <v>امو ر اداري</v>
          </cell>
          <cell r="P1910" t="str">
            <v>241</v>
          </cell>
        </row>
        <row r="1911">
          <cell r="A1911">
            <v>2313</v>
          </cell>
          <cell r="B1911" t="str">
            <v>883001800302</v>
          </cell>
          <cell r="C1911" t="str">
            <v>883</v>
          </cell>
          <cell r="D1911" t="str">
            <v>883001</v>
          </cell>
          <cell r="E1911" t="str">
            <v>هزينه هاي استهلاك</v>
          </cell>
          <cell r="F1911" t="str">
            <v>استهلاك ساختمان</v>
          </cell>
          <cell r="G1911" t="str">
            <v>800302</v>
          </cell>
          <cell r="H1911" t="str">
            <v>خدمات فني</v>
          </cell>
          <cell r="P1911" t="str">
            <v>231</v>
          </cell>
        </row>
        <row r="1912">
          <cell r="A1912">
            <v>2262</v>
          </cell>
          <cell r="B1912" t="str">
            <v>883001800104</v>
          </cell>
          <cell r="C1912" t="str">
            <v>883</v>
          </cell>
          <cell r="D1912" t="str">
            <v>883001</v>
          </cell>
          <cell r="E1912" t="str">
            <v>هزينه هاي استهلاك</v>
          </cell>
          <cell r="F1912" t="str">
            <v>استهلاك ساختمان</v>
          </cell>
          <cell r="G1912" t="str">
            <v>800104</v>
          </cell>
          <cell r="H1912" t="str">
            <v>کنترل کيفي</v>
          </cell>
          <cell r="P1912" t="str">
            <v>226</v>
          </cell>
        </row>
        <row r="1913">
          <cell r="A1913">
            <v>2222</v>
          </cell>
          <cell r="B1913" t="str">
            <v>883001800100</v>
          </cell>
          <cell r="C1913" t="str">
            <v>883</v>
          </cell>
          <cell r="D1913" t="str">
            <v>883001</v>
          </cell>
          <cell r="E1913" t="str">
            <v>هزينه هاي استهلاك</v>
          </cell>
          <cell r="F1913" t="str">
            <v>استهلاك ساختمان</v>
          </cell>
          <cell r="G1913" t="str">
            <v>800100</v>
          </cell>
          <cell r="H1913" t="str">
            <v>مونتاژ</v>
          </cell>
          <cell r="P1913" t="str">
            <v>222</v>
          </cell>
        </row>
        <row r="1914">
          <cell r="A1914">
            <v>2413</v>
          </cell>
          <cell r="B1914" t="str">
            <v>883001800401</v>
          </cell>
          <cell r="C1914" t="str">
            <v>883</v>
          </cell>
          <cell r="D1914" t="str">
            <v>883001</v>
          </cell>
          <cell r="E1914" t="str">
            <v>هزينه هاي استهلاك</v>
          </cell>
          <cell r="F1914" t="str">
            <v>استهلاك ساختمان</v>
          </cell>
          <cell r="G1914" t="str">
            <v>800401</v>
          </cell>
          <cell r="H1914" t="str">
            <v>مديريت</v>
          </cell>
          <cell r="P1914" t="str">
            <v>241</v>
          </cell>
        </row>
        <row r="1915">
          <cell r="A1915">
            <v>2313</v>
          </cell>
          <cell r="B1915" t="str">
            <v>883001800300</v>
          </cell>
          <cell r="C1915" t="str">
            <v>883</v>
          </cell>
          <cell r="D1915" t="str">
            <v>883001</v>
          </cell>
          <cell r="E1915" t="str">
            <v>هزينه هاي استهلاك</v>
          </cell>
          <cell r="F1915" t="str">
            <v>استهلاك ساختمان</v>
          </cell>
          <cell r="G1915" t="str">
            <v>800300</v>
          </cell>
          <cell r="H1915" t="str">
            <v>کانتين</v>
          </cell>
          <cell r="P1915" t="str">
            <v>231</v>
          </cell>
        </row>
        <row r="1916">
          <cell r="A1916">
            <v>2313</v>
          </cell>
          <cell r="B1916" t="str">
            <v>883001800301</v>
          </cell>
          <cell r="C1916" t="str">
            <v>883</v>
          </cell>
          <cell r="D1916" t="str">
            <v>883001</v>
          </cell>
          <cell r="E1916" t="str">
            <v>هزينه هاي استهلاك</v>
          </cell>
          <cell r="F1916" t="str">
            <v>استهلاك ساختمان</v>
          </cell>
          <cell r="G1916" t="str">
            <v>800301</v>
          </cell>
          <cell r="H1916" t="str">
            <v>حراست</v>
          </cell>
          <cell r="P1916" t="str">
            <v>231</v>
          </cell>
        </row>
        <row r="1917">
          <cell r="A1917">
            <v>2262</v>
          </cell>
          <cell r="B1917" t="str">
            <v>883001800101</v>
          </cell>
          <cell r="C1917" t="str">
            <v>883</v>
          </cell>
          <cell r="D1917" t="str">
            <v>883001</v>
          </cell>
          <cell r="E1917" t="str">
            <v>هزينه هاي استهلاك</v>
          </cell>
          <cell r="F1917" t="str">
            <v>استهلاك ساختمان</v>
          </cell>
          <cell r="G1917" t="str">
            <v>800101</v>
          </cell>
          <cell r="H1917" t="str">
            <v>تحقيقات مهندسي</v>
          </cell>
          <cell r="P1917" t="str">
            <v>226</v>
          </cell>
        </row>
        <row r="1918">
          <cell r="A1918">
            <v>2413</v>
          </cell>
          <cell r="B1918" t="str">
            <v>883001800400</v>
          </cell>
          <cell r="C1918" t="str">
            <v>883</v>
          </cell>
          <cell r="D1918" t="str">
            <v>883001</v>
          </cell>
          <cell r="E1918" t="str">
            <v>هزينه هاي استهلاك</v>
          </cell>
          <cell r="F1918" t="str">
            <v>استهلاك ساختمان</v>
          </cell>
          <cell r="G1918" t="str">
            <v>800400</v>
          </cell>
          <cell r="H1918" t="str">
            <v>امور مالي</v>
          </cell>
          <cell r="P1918" t="str">
            <v>241</v>
          </cell>
        </row>
        <row r="1919">
          <cell r="A1919">
            <v>2262</v>
          </cell>
          <cell r="B1919" t="str">
            <v>883001800102</v>
          </cell>
          <cell r="C1919" t="str">
            <v>883</v>
          </cell>
          <cell r="D1919" t="str">
            <v>883001</v>
          </cell>
          <cell r="E1919" t="str">
            <v>هزينه هاي استهلاك</v>
          </cell>
          <cell r="F1919" t="str">
            <v>استهلاك ساختمان</v>
          </cell>
          <cell r="G1919" t="str">
            <v>800102</v>
          </cell>
          <cell r="H1919" t="str">
            <v>عمليات حرارتي و آبکاري</v>
          </cell>
          <cell r="P1919" t="str">
            <v>226</v>
          </cell>
        </row>
        <row r="1920">
          <cell r="A1920">
            <v>2262</v>
          </cell>
          <cell r="B1920" t="str">
            <v>883001800106</v>
          </cell>
          <cell r="C1920" t="str">
            <v>883</v>
          </cell>
          <cell r="D1920" t="str">
            <v>883001</v>
          </cell>
          <cell r="E1920" t="str">
            <v>هزينه هاي استهلاك</v>
          </cell>
          <cell r="F1920" t="str">
            <v>استهلاك ساختمان</v>
          </cell>
          <cell r="G1920" t="str">
            <v>800106</v>
          </cell>
          <cell r="H1920" t="str">
            <v>تست مواد وشيمي</v>
          </cell>
          <cell r="P1920" t="str">
            <v>226</v>
          </cell>
        </row>
        <row r="1921">
          <cell r="A1921">
            <v>2513</v>
          </cell>
          <cell r="B1921" t="str">
            <v>883001800500</v>
          </cell>
          <cell r="C1921" t="str">
            <v>883</v>
          </cell>
          <cell r="D1921" t="str">
            <v>883001</v>
          </cell>
          <cell r="E1921" t="str">
            <v>هزينه هاي استهلاك</v>
          </cell>
          <cell r="F1921" t="str">
            <v>استهلاك ساختمان</v>
          </cell>
          <cell r="G1921" t="str">
            <v>800500</v>
          </cell>
          <cell r="H1921" t="str">
            <v>فروش</v>
          </cell>
          <cell r="P1921" t="str">
            <v>251</v>
          </cell>
        </row>
        <row r="1922">
          <cell r="A1922">
            <v>2313</v>
          </cell>
          <cell r="B1922" t="str">
            <v>883001800304</v>
          </cell>
          <cell r="C1922" t="str">
            <v>883</v>
          </cell>
          <cell r="D1922" t="str">
            <v>883001</v>
          </cell>
          <cell r="E1922" t="str">
            <v>هزينه هاي استهلاك</v>
          </cell>
          <cell r="F1922" t="str">
            <v>استهلاك ساختمان</v>
          </cell>
          <cell r="G1922" t="str">
            <v>800304</v>
          </cell>
          <cell r="H1922" t="str">
            <v>تدارکات و تامين قطعات</v>
          </cell>
          <cell r="P1922" t="str">
            <v>231</v>
          </cell>
        </row>
        <row r="1923">
          <cell r="A1923">
            <v>2313</v>
          </cell>
          <cell r="B1923" t="str">
            <v>883001800305</v>
          </cell>
          <cell r="C1923" t="str">
            <v>883</v>
          </cell>
          <cell r="D1923" t="str">
            <v>883001</v>
          </cell>
          <cell r="E1923" t="str">
            <v>هزينه هاي استهلاك</v>
          </cell>
          <cell r="F1923" t="str">
            <v>استهلاك ساختمان</v>
          </cell>
          <cell r="G1923" t="str">
            <v>800305</v>
          </cell>
          <cell r="H1923" t="str">
            <v>طرح و توسعه سيستمها</v>
          </cell>
          <cell r="P1923" t="str">
            <v>231</v>
          </cell>
        </row>
        <row r="1924">
          <cell r="A1924">
            <v>2313</v>
          </cell>
          <cell r="B1924" t="str">
            <v>883002800302</v>
          </cell>
          <cell r="C1924" t="str">
            <v>883</v>
          </cell>
          <cell r="D1924" t="str">
            <v>883002</v>
          </cell>
          <cell r="E1924" t="str">
            <v>هزينه هاي استهلاك</v>
          </cell>
          <cell r="F1924" t="str">
            <v>استهلاك تاسيسات</v>
          </cell>
          <cell r="G1924" t="str">
            <v>800302</v>
          </cell>
          <cell r="H1924" t="str">
            <v>خدمات فني</v>
          </cell>
          <cell r="P1924" t="str">
            <v>231</v>
          </cell>
        </row>
        <row r="1925">
          <cell r="A1925">
            <v>2313</v>
          </cell>
          <cell r="B1925" t="str">
            <v>883002800301</v>
          </cell>
          <cell r="C1925" t="str">
            <v>883</v>
          </cell>
          <cell r="D1925" t="str">
            <v>883002</v>
          </cell>
          <cell r="E1925" t="str">
            <v>هزينه هاي استهلاك</v>
          </cell>
          <cell r="F1925" t="str">
            <v>استهلاك تاسيسات</v>
          </cell>
          <cell r="G1925" t="str">
            <v>800301</v>
          </cell>
          <cell r="H1925" t="str">
            <v>حراست</v>
          </cell>
          <cell r="P1925" t="str">
            <v>231</v>
          </cell>
        </row>
        <row r="1926">
          <cell r="A1926">
            <v>2262</v>
          </cell>
          <cell r="B1926" t="str">
            <v>883003800103</v>
          </cell>
          <cell r="C1926" t="str">
            <v>883</v>
          </cell>
          <cell r="D1926" t="str">
            <v>883003</v>
          </cell>
          <cell r="E1926" t="str">
            <v>هزينه هاي استهلاك</v>
          </cell>
          <cell r="F1926" t="str">
            <v>استهلاك ماشين آلات</v>
          </cell>
          <cell r="G1926" t="str">
            <v>800103</v>
          </cell>
          <cell r="H1926" t="str">
            <v>مرکز ساخت و توليد</v>
          </cell>
          <cell r="P1926" t="str">
            <v>226</v>
          </cell>
        </row>
        <row r="1927">
          <cell r="A1927">
            <v>2262</v>
          </cell>
          <cell r="B1927" t="str">
            <v>883003800104</v>
          </cell>
          <cell r="C1927" t="str">
            <v>883</v>
          </cell>
          <cell r="D1927" t="str">
            <v>883003</v>
          </cell>
          <cell r="E1927" t="str">
            <v>هزينه هاي استهلاك</v>
          </cell>
          <cell r="F1927" t="str">
            <v>استهلاك ماشين آلات</v>
          </cell>
          <cell r="G1927" t="str">
            <v>800104</v>
          </cell>
          <cell r="H1927" t="str">
            <v>کنترل کيفي</v>
          </cell>
          <cell r="P1927" t="str">
            <v>226</v>
          </cell>
        </row>
        <row r="1928">
          <cell r="A1928">
            <v>2313</v>
          </cell>
          <cell r="B1928" t="str">
            <v>883003800303</v>
          </cell>
          <cell r="C1928" t="str">
            <v>883</v>
          </cell>
          <cell r="D1928" t="str">
            <v>883003</v>
          </cell>
          <cell r="E1928" t="str">
            <v>هزينه هاي استهلاك</v>
          </cell>
          <cell r="F1928" t="str">
            <v>استهلاك ماشين آلات</v>
          </cell>
          <cell r="G1928" t="str">
            <v>800303</v>
          </cell>
          <cell r="H1928" t="str">
            <v>برنامه ريزي</v>
          </cell>
          <cell r="P1928" t="str">
            <v>231</v>
          </cell>
        </row>
        <row r="1929">
          <cell r="A1929">
            <v>2313</v>
          </cell>
          <cell r="B1929" t="str">
            <v>883003800302</v>
          </cell>
          <cell r="C1929" t="str">
            <v>883</v>
          </cell>
          <cell r="D1929" t="str">
            <v>883003</v>
          </cell>
          <cell r="E1929" t="str">
            <v>هزينه هاي استهلاك</v>
          </cell>
          <cell r="F1929" t="str">
            <v>استهلاك ماشين آلات</v>
          </cell>
          <cell r="G1929" t="str">
            <v>800302</v>
          </cell>
          <cell r="H1929" t="str">
            <v>خدمات فني</v>
          </cell>
          <cell r="P1929" t="str">
            <v>231</v>
          </cell>
        </row>
        <row r="1930">
          <cell r="A1930">
            <v>2262</v>
          </cell>
          <cell r="B1930" t="str">
            <v>883003800106</v>
          </cell>
          <cell r="C1930" t="str">
            <v>883</v>
          </cell>
          <cell r="D1930" t="str">
            <v>883003</v>
          </cell>
          <cell r="E1930" t="str">
            <v>هزينه هاي استهلاك</v>
          </cell>
          <cell r="F1930" t="str">
            <v>استهلاك ماشين آلات</v>
          </cell>
          <cell r="G1930" t="str">
            <v>800106</v>
          </cell>
          <cell r="H1930" t="str">
            <v>تست مواد وشيمي</v>
          </cell>
          <cell r="P1930" t="str">
            <v>226</v>
          </cell>
        </row>
        <row r="1931">
          <cell r="A1931">
            <v>2262</v>
          </cell>
          <cell r="B1931" t="str">
            <v>883003800102</v>
          </cell>
          <cell r="C1931" t="str">
            <v>883</v>
          </cell>
          <cell r="D1931" t="str">
            <v>883003</v>
          </cell>
          <cell r="E1931" t="str">
            <v>هزينه هاي استهلاك</v>
          </cell>
          <cell r="F1931" t="str">
            <v>استهلاك ماشين آلات</v>
          </cell>
          <cell r="G1931" t="str">
            <v>800102</v>
          </cell>
          <cell r="H1931" t="str">
            <v>عمليات حرارتي و آبکاري</v>
          </cell>
          <cell r="P1931" t="str">
            <v>226</v>
          </cell>
        </row>
        <row r="1932">
          <cell r="A1932">
            <v>2222</v>
          </cell>
          <cell r="B1932" t="str">
            <v>883003800100</v>
          </cell>
          <cell r="C1932" t="str">
            <v>883</v>
          </cell>
          <cell r="D1932" t="str">
            <v>883003</v>
          </cell>
          <cell r="E1932" t="str">
            <v>هزينه هاي استهلاك</v>
          </cell>
          <cell r="F1932" t="str">
            <v>استهلاك ماشين آلات</v>
          </cell>
          <cell r="G1932" t="str">
            <v>800100</v>
          </cell>
          <cell r="H1932" t="str">
            <v>مونتاژ</v>
          </cell>
          <cell r="P1932" t="str">
            <v>222</v>
          </cell>
        </row>
        <row r="1933">
          <cell r="A1933">
            <v>2262</v>
          </cell>
          <cell r="B1933" t="str">
            <v>883003800101</v>
          </cell>
          <cell r="C1933" t="str">
            <v>883</v>
          </cell>
          <cell r="D1933" t="str">
            <v>883003</v>
          </cell>
          <cell r="E1933" t="str">
            <v>هزينه هاي استهلاك</v>
          </cell>
          <cell r="F1933" t="str">
            <v>استهلاك ماشين آلات</v>
          </cell>
          <cell r="G1933" t="str">
            <v>800101</v>
          </cell>
          <cell r="H1933" t="str">
            <v>تحقيقات مهندسي</v>
          </cell>
          <cell r="P1933" t="str">
            <v>226</v>
          </cell>
        </row>
        <row r="1934">
          <cell r="A1934">
            <v>2262</v>
          </cell>
          <cell r="B1934" t="str">
            <v>883004800103</v>
          </cell>
          <cell r="C1934" t="str">
            <v>883</v>
          </cell>
          <cell r="D1934" t="str">
            <v>883004</v>
          </cell>
          <cell r="E1934" t="str">
            <v>هزينه هاي استهلاك</v>
          </cell>
          <cell r="F1934" t="str">
            <v>استهلاك اثاثيه كارگاهي</v>
          </cell>
          <cell r="G1934" t="str">
            <v>800103</v>
          </cell>
          <cell r="H1934" t="str">
            <v>مرکز ساخت و توليد</v>
          </cell>
          <cell r="P1934" t="str">
            <v>226</v>
          </cell>
        </row>
        <row r="1935">
          <cell r="A1935">
            <v>2222</v>
          </cell>
          <cell r="B1935" t="str">
            <v>883004800100</v>
          </cell>
          <cell r="C1935" t="str">
            <v>883</v>
          </cell>
          <cell r="D1935" t="str">
            <v>883004</v>
          </cell>
          <cell r="E1935" t="str">
            <v>هزينه هاي استهلاك</v>
          </cell>
          <cell r="F1935" t="str">
            <v>استهلاك اثاثيه كارگاهي</v>
          </cell>
          <cell r="G1935" t="str">
            <v>800100</v>
          </cell>
          <cell r="H1935" t="str">
            <v>مونتاژ</v>
          </cell>
          <cell r="P1935" t="str">
            <v>222</v>
          </cell>
        </row>
        <row r="1936">
          <cell r="A1936">
            <v>2313</v>
          </cell>
          <cell r="B1936" t="str">
            <v>883004800303</v>
          </cell>
          <cell r="C1936" t="str">
            <v>883</v>
          </cell>
          <cell r="D1936" t="str">
            <v>883004</v>
          </cell>
          <cell r="E1936" t="str">
            <v>هزينه هاي استهلاك</v>
          </cell>
          <cell r="F1936" t="str">
            <v>استهلاك اثاثيه كارگاهي</v>
          </cell>
          <cell r="G1936" t="str">
            <v>800303</v>
          </cell>
          <cell r="H1936" t="str">
            <v>برنامه ريزي</v>
          </cell>
          <cell r="P1936" t="str">
            <v>231</v>
          </cell>
        </row>
        <row r="1937">
          <cell r="A1937">
            <v>2262</v>
          </cell>
          <cell r="B1937" t="str">
            <v>883004800104</v>
          </cell>
          <cell r="C1937" t="str">
            <v>883</v>
          </cell>
          <cell r="D1937" t="str">
            <v>883004</v>
          </cell>
          <cell r="E1937" t="str">
            <v>هزينه هاي استهلاك</v>
          </cell>
          <cell r="F1937" t="str">
            <v>استهلاك اثاثيه كارگاهي</v>
          </cell>
          <cell r="G1937" t="str">
            <v>800104</v>
          </cell>
          <cell r="H1937" t="str">
            <v>کنترل کيفي</v>
          </cell>
          <cell r="P1937" t="str">
            <v>226</v>
          </cell>
        </row>
        <row r="1938">
          <cell r="A1938">
            <v>2262</v>
          </cell>
          <cell r="B1938" t="str">
            <v>883004800102</v>
          </cell>
          <cell r="C1938" t="str">
            <v>883</v>
          </cell>
          <cell r="D1938" t="str">
            <v>883004</v>
          </cell>
          <cell r="E1938" t="str">
            <v>هزينه هاي استهلاك</v>
          </cell>
          <cell r="F1938" t="str">
            <v>استهلاك اثاثيه كارگاهي</v>
          </cell>
          <cell r="G1938" t="str">
            <v>800102</v>
          </cell>
          <cell r="H1938" t="str">
            <v>عمليات حرارتي و آبکاري</v>
          </cell>
          <cell r="P1938" t="str">
            <v>226</v>
          </cell>
        </row>
        <row r="1939">
          <cell r="A1939">
            <v>2262</v>
          </cell>
          <cell r="B1939" t="str">
            <v>883004800106</v>
          </cell>
          <cell r="C1939" t="str">
            <v>883</v>
          </cell>
          <cell r="D1939" t="str">
            <v>883004</v>
          </cell>
          <cell r="E1939" t="str">
            <v>هزينه هاي استهلاك</v>
          </cell>
          <cell r="F1939" t="str">
            <v>استهلاك اثاثيه كارگاهي</v>
          </cell>
          <cell r="G1939" t="str">
            <v>800106</v>
          </cell>
          <cell r="H1939" t="str">
            <v>تست مواد وشيمي</v>
          </cell>
          <cell r="P1939" t="str">
            <v>226</v>
          </cell>
        </row>
        <row r="1940">
          <cell r="A1940">
            <v>2413</v>
          </cell>
          <cell r="B1940" t="str">
            <v>883006800401</v>
          </cell>
          <cell r="C1940" t="str">
            <v>883</v>
          </cell>
          <cell r="D1940" t="str">
            <v>883006</v>
          </cell>
          <cell r="E1940" t="str">
            <v>هزينه هاي استهلاك</v>
          </cell>
          <cell r="F1940" t="str">
            <v>استهلاك و سائط نقليه</v>
          </cell>
          <cell r="G1940" t="str">
            <v>800401</v>
          </cell>
          <cell r="H1940" t="str">
            <v>مديريت</v>
          </cell>
          <cell r="P1940" t="str">
            <v>241</v>
          </cell>
        </row>
        <row r="1941">
          <cell r="A1941">
            <v>2413</v>
          </cell>
          <cell r="B1941" t="str">
            <v>883006800402</v>
          </cell>
          <cell r="C1941" t="str">
            <v>883</v>
          </cell>
          <cell r="D1941" t="str">
            <v>883006</v>
          </cell>
          <cell r="E1941" t="str">
            <v>هزينه هاي استهلاك</v>
          </cell>
          <cell r="F1941" t="str">
            <v>استهلاك و سائط نقليه</v>
          </cell>
          <cell r="G1941" t="str">
            <v>800402</v>
          </cell>
          <cell r="H1941" t="str">
            <v>دفتر تهران</v>
          </cell>
          <cell r="P1941" t="str">
            <v>241</v>
          </cell>
        </row>
        <row r="1942">
          <cell r="A1942">
            <v>2313</v>
          </cell>
          <cell r="B1942" t="str">
            <v>883006800303</v>
          </cell>
          <cell r="C1942" t="str">
            <v>883</v>
          </cell>
          <cell r="D1942" t="str">
            <v>883006</v>
          </cell>
          <cell r="E1942" t="str">
            <v>هزينه هاي استهلاك</v>
          </cell>
          <cell r="F1942" t="str">
            <v>استهلاك و سائط نقليه</v>
          </cell>
          <cell r="G1942" t="str">
            <v>800303</v>
          </cell>
          <cell r="H1942" t="str">
            <v>برنامه ريزي</v>
          </cell>
          <cell r="P1942" t="str">
            <v>231</v>
          </cell>
        </row>
        <row r="1943">
          <cell r="A1943">
            <v>2313</v>
          </cell>
          <cell r="B1943" t="str">
            <v>883006800304</v>
          </cell>
          <cell r="C1943" t="str">
            <v>883</v>
          </cell>
          <cell r="D1943" t="str">
            <v>883006</v>
          </cell>
          <cell r="E1943" t="str">
            <v>هزينه هاي استهلاك</v>
          </cell>
          <cell r="F1943" t="str">
            <v>استهلاك و سائط نقليه</v>
          </cell>
          <cell r="G1943" t="str">
            <v>800304</v>
          </cell>
          <cell r="H1943" t="str">
            <v>تدارکات و تامين قطعات</v>
          </cell>
          <cell r="P1943" t="str">
            <v>231</v>
          </cell>
        </row>
        <row r="1944">
          <cell r="A1944">
            <v>2313</v>
          </cell>
          <cell r="B1944" t="str">
            <v>883006800302</v>
          </cell>
          <cell r="C1944" t="str">
            <v>883</v>
          </cell>
          <cell r="D1944" t="str">
            <v>883006</v>
          </cell>
          <cell r="E1944" t="str">
            <v>هزينه هاي استهلاك</v>
          </cell>
          <cell r="F1944" t="str">
            <v>استهلاك و سائط نقليه</v>
          </cell>
          <cell r="G1944" t="str">
            <v>800302</v>
          </cell>
          <cell r="H1944" t="str">
            <v>خدمات فني</v>
          </cell>
          <cell r="P1944" t="str">
            <v>231</v>
          </cell>
        </row>
        <row r="1945">
          <cell r="A1945">
            <v>2413</v>
          </cell>
          <cell r="B1945" t="str">
            <v>883007800403</v>
          </cell>
          <cell r="C1945" t="str">
            <v>883</v>
          </cell>
          <cell r="D1945" t="str">
            <v>883007</v>
          </cell>
          <cell r="E1945" t="str">
            <v>هزينه هاي استهلاك</v>
          </cell>
          <cell r="F1945" t="str">
            <v>استهلاك اثاثيه و منصوبات</v>
          </cell>
          <cell r="G1945" t="str">
            <v>800403</v>
          </cell>
          <cell r="H1945" t="str">
            <v>امو ر اداري</v>
          </cell>
          <cell r="P1945" t="str">
            <v>241</v>
          </cell>
        </row>
        <row r="1946">
          <cell r="A1946">
            <v>2413</v>
          </cell>
          <cell r="B1946" t="str">
            <v>883007800401</v>
          </cell>
          <cell r="C1946" t="str">
            <v>883</v>
          </cell>
          <cell r="D1946" t="str">
            <v>883007</v>
          </cell>
          <cell r="E1946" t="str">
            <v>هزينه هاي استهلاك</v>
          </cell>
          <cell r="F1946" t="str">
            <v>استهلاك اثاثيه و منصوبات</v>
          </cell>
          <cell r="G1946" t="str">
            <v>800401</v>
          </cell>
          <cell r="H1946" t="str">
            <v>مديريت</v>
          </cell>
          <cell r="P1946" t="str">
            <v>241</v>
          </cell>
        </row>
        <row r="1947">
          <cell r="A1947">
            <v>2413</v>
          </cell>
          <cell r="B1947" t="str">
            <v>883007800400</v>
          </cell>
          <cell r="C1947" t="str">
            <v>883</v>
          </cell>
          <cell r="D1947" t="str">
            <v>883007</v>
          </cell>
          <cell r="E1947" t="str">
            <v>هزينه هاي استهلاك</v>
          </cell>
          <cell r="F1947" t="str">
            <v>استهلاك اثاثيه و منصوبات</v>
          </cell>
          <cell r="G1947" t="str">
            <v>800400</v>
          </cell>
          <cell r="H1947" t="str">
            <v>امور مالي</v>
          </cell>
          <cell r="P1947" t="str">
            <v>241</v>
          </cell>
        </row>
        <row r="1948">
          <cell r="A1948">
            <v>2313</v>
          </cell>
          <cell r="B1948" t="str">
            <v>883007800305</v>
          </cell>
          <cell r="C1948" t="str">
            <v>883</v>
          </cell>
          <cell r="D1948" t="str">
            <v>883007</v>
          </cell>
          <cell r="E1948" t="str">
            <v>هزينه هاي استهلاك</v>
          </cell>
          <cell r="F1948" t="str">
            <v>استهلاك اثاثيه و منصوبات</v>
          </cell>
          <cell r="G1948" t="str">
            <v>800305</v>
          </cell>
          <cell r="H1948" t="str">
            <v>طرح و توسعه سيستمها</v>
          </cell>
          <cell r="P1948" t="str">
            <v>231</v>
          </cell>
        </row>
        <row r="1949">
          <cell r="A1949">
            <v>2313</v>
          </cell>
          <cell r="B1949" t="str">
            <v>883007800303</v>
          </cell>
          <cell r="C1949" t="str">
            <v>883</v>
          </cell>
          <cell r="D1949" t="str">
            <v>883007</v>
          </cell>
          <cell r="E1949" t="str">
            <v>هزينه هاي استهلاك</v>
          </cell>
          <cell r="F1949" t="str">
            <v>استهلاك اثاثيه و منصوبات</v>
          </cell>
          <cell r="G1949" t="str">
            <v>800303</v>
          </cell>
          <cell r="H1949" t="str">
            <v>برنامه ريزي</v>
          </cell>
          <cell r="P1949" t="str">
            <v>231</v>
          </cell>
        </row>
        <row r="1950">
          <cell r="A1950">
            <v>2262</v>
          </cell>
          <cell r="B1950" t="str">
            <v>883007800101</v>
          </cell>
          <cell r="C1950" t="str">
            <v>883</v>
          </cell>
          <cell r="D1950" t="str">
            <v>883007</v>
          </cell>
          <cell r="E1950" t="str">
            <v>هزينه هاي استهلاك</v>
          </cell>
          <cell r="F1950" t="str">
            <v>استهلاك اثاثيه و منصوبات</v>
          </cell>
          <cell r="G1950" t="str">
            <v>800101</v>
          </cell>
          <cell r="H1950" t="str">
            <v>تحقيقات مهندسي</v>
          </cell>
          <cell r="P1950" t="str">
            <v>226</v>
          </cell>
        </row>
        <row r="1951">
          <cell r="A1951">
            <v>2413</v>
          </cell>
          <cell r="B1951" t="str">
            <v>883007800402</v>
          </cell>
          <cell r="C1951" t="str">
            <v>883</v>
          </cell>
          <cell r="D1951" t="str">
            <v>883007</v>
          </cell>
          <cell r="E1951" t="str">
            <v>هزينه هاي استهلاك</v>
          </cell>
          <cell r="F1951" t="str">
            <v>استهلاك اثاثيه و منصوبات</v>
          </cell>
          <cell r="G1951" t="str">
            <v>800402</v>
          </cell>
          <cell r="H1951" t="str">
            <v>دفتر تهران</v>
          </cell>
          <cell r="P1951" t="str">
            <v>241</v>
          </cell>
        </row>
        <row r="1952">
          <cell r="A1952">
            <v>2262</v>
          </cell>
          <cell r="B1952" t="str">
            <v>883007800103</v>
          </cell>
          <cell r="C1952" t="str">
            <v>883</v>
          </cell>
          <cell r="D1952" t="str">
            <v>883007</v>
          </cell>
          <cell r="E1952" t="str">
            <v>هزينه هاي استهلاك</v>
          </cell>
          <cell r="F1952" t="str">
            <v>استهلاك اثاثيه و منصوبات</v>
          </cell>
          <cell r="G1952" t="str">
            <v>800103</v>
          </cell>
          <cell r="H1952" t="str">
            <v>مرکز ساخت و توليد</v>
          </cell>
          <cell r="P1952" t="str">
            <v>226</v>
          </cell>
        </row>
        <row r="1953">
          <cell r="A1953">
            <v>2513</v>
          </cell>
          <cell r="B1953" t="str">
            <v>883007800500</v>
          </cell>
          <cell r="C1953" t="str">
            <v>883</v>
          </cell>
          <cell r="D1953" t="str">
            <v>883007</v>
          </cell>
          <cell r="E1953" t="str">
            <v>هزينه هاي استهلاك</v>
          </cell>
          <cell r="F1953" t="str">
            <v>استهلاك اثاثيه و منصوبات</v>
          </cell>
          <cell r="G1953" t="str">
            <v>800500</v>
          </cell>
          <cell r="H1953" t="str">
            <v>فروش</v>
          </cell>
          <cell r="P1953" t="str">
            <v>251</v>
          </cell>
        </row>
        <row r="1954">
          <cell r="A1954">
            <v>2313</v>
          </cell>
          <cell r="B1954" t="str">
            <v>883007800304</v>
          </cell>
          <cell r="C1954" t="str">
            <v>883</v>
          </cell>
          <cell r="D1954" t="str">
            <v>883007</v>
          </cell>
          <cell r="E1954" t="str">
            <v>هزينه هاي استهلاك</v>
          </cell>
          <cell r="F1954" t="str">
            <v>استهلاك اثاثيه و منصوبات</v>
          </cell>
          <cell r="G1954" t="str">
            <v>800304</v>
          </cell>
          <cell r="H1954" t="str">
            <v>تدارکات و تامين قطعات</v>
          </cell>
          <cell r="P1954" t="str">
            <v>231</v>
          </cell>
        </row>
        <row r="1955">
          <cell r="A1955">
            <v>2222</v>
          </cell>
          <cell r="B1955" t="str">
            <v>883007800100</v>
          </cell>
          <cell r="C1955" t="str">
            <v>883</v>
          </cell>
          <cell r="D1955" t="str">
            <v>883007</v>
          </cell>
          <cell r="E1955" t="str">
            <v>هزينه هاي استهلاك</v>
          </cell>
          <cell r="F1955" t="str">
            <v>استهلاك اثاثيه و منصوبات</v>
          </cell>
          <cell r="G1955" t="str">
            <v>800100</v>
          </cell>
          <cell r="H1955" t="str">
            <v>مونتاژ</v>
          </cell>
          <cell r="P1955" t="str">
            <v>222</v>
          </cell>
        </row>
        <row r="1956">
          <cell r="A1956">
            <v>2313</v>
          </cell>
          <cell r="B1956" t="str">
            <v>883007800301</v>
          </cell>
          <cell r="C1956" t="str">
            <v>883</v>
          </cell>
          <cell r="D1956" t="str">
            <v>883007</v>
          </cell>
          <cell r="E1956" t="str">
            <v>هزينه هاي استهلاك</v>
          </cell>
          <cell r="F1956" t="str">
            <v>استهلاك اثاثيه و منصوبات</v>
          </cell>
          <cell r="G1956" t="str">
            <v>800301</v>
          </cell>
          <cell r="H1956" t="str">
            <v>حراست</v>
          </cell>
          <cell r="P1956" t="str">
            <v>231</v>
          </cell>
        </row>
        <row r="1957">
          <cell r="A1957">
            <v>2262</v>
          </cell>
          <cell r="B1957" t="str">
            <v>883007800104</v>
          </cell>
          <cell r="C1957" t="str">
            <v>883</v>
          </cell>
          <cell r="D1957" t="str">
            <v>883007</v>
          </cell>
          <cell r="E1957" t="str">
            <v>هزينه هاي استهلاك</v>
          </cell>
          <cell r="F1957" t="str">
            <v>استهلاك اثاثيه و منصوبات</v>
          </cell>
          <cell r="G1957" t="str">
            <v>800104</v>
          </cell>
          <cell r="H1957" t="str">
            <v>کنترل کيفي</v>
          </cell>
          <cell r="P1957" t="str">
            <v>226</v>
          </cell>
        </row>
        <row r="1958">
          <cell r="A1958">
            <v>2313</v>
          </cell>
          <cell r="B1958" t="str">
            <v>883007800302</v>
          </cell>
          <cell r="C1958" t="str">
            <v>883</v>
          </cell>
          <cell r="D1958" t="str">
            <v>883007</v>
          </cell>
          <cell r="E1958" t="str">
            <v>هزينه هاي استهلاك</v>
          </cell>
          <cell r="F1958" t="str">
            <v>استهلاك اثاثيه و منصوبات</v>
          </cell>
          <cell r="G1958" t="str">
            <v>800302</v>
          </cell>
          <cell r="H1958" t="str">
            <v>خدمات فني</v>
          </cell>
          <cell r="P1958" t="str">
            <v>231</v>
          </cell>
        </row>
        <row r="1959">
          <cell r="A1959">
            <v>2313</v>
          </cell>
          <cell r="B1959" t="str">
            <v>883007800300</v>
          </cell>
          <cell r="C1959" t="str">
            <v>883</v>
          </cell>
          <cell r="D1959" t="str">
            <v>883007</v>
          </cell>
          <cell r="E1959" t="str">
            <v>هزينه هاي استهلاك</v>
          </cell>
          <cell r="F1959" t="str">
            <v>استهلاك اثاثيه و منصوبات</v>
          </cell>
          <cell r="G1959" t="str">
            <v>800300</v>
          </cell>
          <cell r="H1959" t="str">
            <v>کانتين</v>
          </cell>
          <cell r="P1959" t="str">
            <v>231</v>
          </cell>
        </row>
        <row r="1960">
          <cell r="A1960">
            <v>2262</v>
          </cell>
          <cell r="B1960" t="str">
            <v>883007800203</v>
          </cell>
          <cell r="C1960" t="str">
            <v>883</v>
          </cell>
          <cell r="D1960" t="str">
            <v>883007</v>
          </cell>
          <cell r="E1960" t="str">
            <v>هزينه هاي استهلاك</v>
          </cell>
          <cell r="F1960" t="str">
            <v>استهلاك اثاثيه و منصوبات</v>
          </cell>
          <cell r="G1960" t="str">
            <v>800203</v>
          </cell>
          <cell r="H1960" t="str">
            <v>عمومي کنترل کيفي</v>
          </cell>
          <cell r="P1960" t="str">
            <v>226</v>
          </cell>
        </row>
        <row r="1961">
          <cell r="A1961">
            <v>2262</v>
          </cell>
          <cell r="B1961" t="str">
            <v>883007800105</v>
          </cell>
          <cell r="C1961" t="str">
            <v>883</v>
          </cell>
          <cell r="D1961" t="str">
            <v>883007</v>
          </cell>
          <cell r="E1961" t="str">
            <v>هزينه هاي استهلاك</v>
          </cell>
          <cell r="F1961" t="str">
            <v>استهلاك اثاثيه و منصوبات</v>
          </cell>
          <cell r="G1961" t="str">
            <v>800105</v>
          </cell>
          <cell r="H1961" t="str">
            <v>مترولوژي</v>
          </cell>
          <cell r="P1961" t="str">
            <v>226</v>
          </cell>
        </row>
        <row r="1962">
          <cell r="A1962">
            <v>2413</v>
          </cell>
          <cell r="B1962" t="str">
            <v>883009800400</v>
          </cell>
          <cell r="C1962" t="str">
            <v>883</v>
          </cell>
          <cell r="D1962" t="str">
            <v>883009</v>
          </cell>
          <cell r="E1962" t="str">
            <v>هزينه هاي استهلاك</v>
          </cell>
          <cell r="F1962" t="str">
            <v>استهلاک سيستم هاي نرم افزاري</v>
          </cell>
          <cell r="G1962" t="str">
            <v>800400</v>
          </cell>
          <cell r="H1962" t="str">
            <v>امور مالي</v>
          </cell>
          <cell r="P1962" t="str">
            <v>241</v>
          </cell>
        </row>
        <row r="1963">
          <cell r="A1963">
            <v>2413</v>
          </cell>
          <cell r="B1963" t="str">
            <v>883009800403</v>
          </cell>
          <cell r="C1963" t="str">
            <v>883</v>
          </cell>
          <cell r="D1963" t="str">
            <v>883009</v>
          </cell>
          <cell r="E1963" t="str">
            <v>هزينه هاي استهلاك</v>
          </cell>
          <cell r="F1963" t="str">
            <v>استهلاک سيستم هاي نرم افزاري</v>
          </cell>
          <cell r="G1963" t="str">
            <v>800403</v>
          </cell>
          <cell r="H1963" t="str">
            <v>امو ر اداري</v>
          </cell>
          <cell r="P1963" t="str">
            <v>241</v>
          </cell>
        </row>
        <row r="1964">
          <cell r="A1964">
            <v>2601</v>
          </cell>
          <cell r="B1964" t="str">
            <v>884001800400</v>
          </cell>
          <cell r="C1964" t="str">
            <v>884</v>
          </cell>
          <cell r="D1964" t="str">
            <v>884001</v>
          </cell>
          <cell r="E1964" t="str">
            <v>هزينه هاي مالي</v>
          </cell>
          <cell r="F1964" t="str">
            <v>كارمزد وخدمات بانكي</v>
          </cell>
          <cell r="G1964" t="str">
            <v>800400</v>
          </cell>
          <cell r="H1964" t="str">
            <v>امور مالي</v>
          </cell>
          <cell r="P1964" t="str">
            <v>260</v>
          </cell>
        </row>
        <row r="1965">
          <cell r="A1965">
            <v>2603</v>
          </cell>
          <cell r="B1965" t="str">
            <v>884002800400</v>
          </cell>
          <cell r="C1965" t="str">
            <v>884</v>
          </cell>
          <cell r="D1965" t="str">
            <v>884002</v>
          </cell>
          <cell r="E1965" t="str">
            <v>هزينه هاي مالي</v>
          </cell>
          <cell r="F1965" t="str">
            <v>سفته و برات</v>
          </cell>
          <cell r="G1965" t="str">
            <v>800400</v>
          </cell>
          <cell r="H1965" t="str">
            <v>امور مالي</v>
          </cell>
          <cell r="P1965" t="str">
            <v>260</v>
          </cell>
        </row>
        <row r="1966">
          <cell r="A1966">
            <v>2600</v>
          </cell>
          <cell r="B1966" t="str">
            <v>884003800400</v>
          </cell>
          <cell r="C1966" t="str">
            <v>884</v>
          </cell>
          <cell r="D1966" t="str">
            <v>884003</v>
          </cell>
          <cell r="E1966" t="str">
            <v>هزينه هاي مالي</v>
          </cell>
          <cell r="F1966" t="str">
            <v>بهره تسهيلات دريافتي</v>
          </cell>
          <cell r="G1966" t="str">
            <v>800400</v>
          </cell>
          <cell r="H1966" t="str">
            <v>امور مالي</v>
          </cell>
          <cell r="P1966" t="str">
            <v>260</v>
          </cell>
        </row>
        <row r="1967">
          <cell r="A1967">
            <v>2511</v>
          </cell>
          <cell r="B1967" t="str">
            <v>885001800500</v>
          </cell>
          <cell r="C1967" t="str">
            <v>885</v>
          </cell>
          <cell r="D1967" t="str">
            <v>885001</v>
          </cell>
          <cell r="E1967" t="str">
            <v>هزينه هاي فروش</v>
          </cell>
          <cell r="F1967" t="str">
            <v>هزينه حمل فروش</v>
          </cell>
          <cell r="G1967" t="str">
            <v>800500</v>
          </cell>
          <cell r="H1967" t="str">
            <v>فروش</v>
          </cell>
          <cell r="P1967" t="str">
            <v>251</v>
          </cell>
        </row>
        <row r="1968">
          <cell r="A1968">
            <v>2330</v>
          </cell>
          <cell r="B1968" t="str">
            <v>885001800304</v>
          </cell>
          <cell r="C1968" t="str">
            <v>885</v>
          </cell>
          <cell r="D1968" t="str">
            <v>885001</v>
          </cell>
          <cell r="E1968" t="str">
            <v>هزينه هاي فروش</v>
          </cell>
          <cell r="F1968" t="str">
            <v>هزينه حمل فروش</v>
          </cell>
          <cell r="G1968" t="str">
            <v>800304</v>
          </cell>
          <cell r="H1968" t="str">
            <v>تدارکات و تامين قطعات</v>
          </cell>
          <cell r="P1968" t="str">
            <v>233</v>
          </cell>
        </row>
        <row r="1969">
          <cell r="A1969">
            <v>2510</v>
          </cell>
          <cell r="B1969" t="str">
            <v>885002800500</v>
          </cell>
          <cell r="C1969" t="str">
            <v>885</v>
          </cell>
          <cell r="D1969" t="str">
            <v>885002</v>
          </cell>
          <cell r="E1969" t="str">
            <v>هزينه هاي فروش</v>
          </cell>
          <cell r="F1969" t="str">
            <v>نمايشگاه</v>
          </cell>
          <cell r="G1969" t="str">
            <v>800500</v>
          </cell>
          <cell r="H1969" t="str">
            <v>فروش</v>
          </cell>
          <cell r="P1969" t="str">
            <v>251</v>
          </cell>
        </row>
        <row r="1970">
          <cell r="A1970">
            <v>2510</v>
          </cell>
          <cell r="B1970" t="str">
            <v>885003800500</v>
          </cell>
          <cell r="C1970" t="str">
            <v>885</v>
          </cell>
          <cell r="D1970" t="str">
            <v>885003</v>
          </cell>
          <cell r="E1970" t="str">
            <v>هزينه هاي فروش</v>
          </cell>
          <cell r="F1970" t="str">
            <v>بازاريابي</v>
          </cell>
          <cell r="G1970" t="str">
            <v>800500</v>
          </cell>
          <cell r="H1970" t="str">
            <v>فروش</v>
          </cell>
          <cell r="P1970" t="str">
            <v>251</v>
          </cell>
        </row>
        <row r="1971">
          <cell r="A1971">
            <v>2510</v>
          </cell>
          <cell r="B1971" t="str">
            <v>885004800500</v>
          </cell>
          <cell r="C1971" t="str">
            <v>885</v>
          </cell>
          <cell r="D1971" t="str">
            <v>885004</v>
          </cell>
          <cell r="E1971" t="str">
            <v>هزينه هاي فروش</v>
          </cell>
          <cell r="F1971" t="str">
            <v>تبليغاتي</v>
          </cell>
          <cell r="G1971" t="str">
            <v>800500</v>
          </cell>
          <cell r="H1971" t="str">
            <v>فروش</v>
          </cell>
          <cell r="P1971" t="str">
            <v>251</v>
          </cell>
        </row>
        <row r="1972">
          <cell r="A1972">
            <v>2529</v>
          </cell>
          <cell r="B1972" t="str">
            <v>885005800500</v>
          </cell>
          <cell r="C1972" t="str">
            <v>885</v>
          </cell>
          <cell r="D1972" t="str">
            <v>885005</v>
          </cell>
          <cell r="E1972" t="str">
            <v>هزينه هاي فروش</v>
          </cell>
          <cell r="F1972" t="str">
            <v>بسته بندي</v>
          </cell>
          <cell r="G1972" t="str">
            <v>800500</v>
          </cell>
          <cell r="H1972" t="str">
            <v>فروش</v>
          </cell>
          <cell r="P1972" t="str">
            <v>252</v>
          </cell>
        </row>
        <row r="1973">
          <cell r="A1973">
            <v>2512</v>
          </cell>
          <cell r="B1973" t="str">
            <v>885006800500</v>
          </cell>
          <cell r="C1973" t="str">
            <v>885</v>
          </cell>
          <cell r="D1973" t="str">
            <v>885006</v>
          </cell>
          <cell r="E1973" t="str">
            <v>هزينه هاي فروش</v>
          </cell>
          <cell r="F1973" t="str">
            <v>خدمات پس ازفروش</v>
          </cell>
          <cell r="G1973" t="str">
            <v>800500</v>
          </cell>
          <cell r="H1973" t="str">
            <v>فروش</v>
          </cell>
          <cell r="P1973" t="str">
            <v>251</v>
          </cell>
        </row>
        <row r="1974">
          <cell r="A1974">
            <v>2529</v>
          </cell>
          <cell r="B1974" t="str">
            <v>885008800500</v>
          </cell>
          <cell r="C1974" t="str">
            <v>885</v>
          </cell>
          <cell r="D1974" t="str">
            <v>885008</v>
          </cell>
          <cell r="E1974" t="str">
            <v>هزينه هاي فروش</v>
          </cell>
          <cell r="F1974" t="str">
            <v>امكان سنجي ماشينكاري</v>
          </cell>
          <cell r="G1974" t="str">
            <v>800500</v>
          </cell>
          <cell r="H1974" t="str">
            <v>فروش</v>
          </cell>
          <cell r="P1974" t="str">
            <v>252</v>
          </cell>
        </row>
        <row r="1975">
          <cell r="A1975">
            <v>2414</v>
          </cell>
          <cell r="B1975" t="str">
            <v>886001800400</v>
          </cell>
          <cell r="C1975" t="str">
            <v>886</v>
          </cell>
          <cell r="D1975" t="str">
            <v>886001</v>
          </cell>
          <cell r="E1975" t="str">
            <v>ساير هزينه ها عمومي</v>
          </cell>
          <cell r="F1975" t="str">
            <v>حق الزحمه و هزينه هاي حسابرسي</v>
          </cell>
          <cell r="G1975" t="str">
            <v>800400</v>
          </cell>
          <cell r="H1975" t="str">
            <v>امور مالي</v>
          </cell>
          <cell r="P1975" t="str">
            <v>241</v>
          </cell>
        </row>
        <row r="1976">
          <cell r="A1976">
            <v>2414</v>
          </cell>
          <cell r="B1976" t="str">
            <v>886002800403</v>
          </cell>
          <cell r="C1976" t="str">
            <v>886</v>
          </cell>
          <cell r="D1976" t="str">
            <v>886002</v>
          </cell>
          <cell r="E1976" t="str">
            <v>ساير هزينه ها عمومي</v>
          </cell>
          <cell r="F1976" t="str">
            <v>حق الزحمه مشاور بيمه و كارگزيني</v>
          </cell>
          <cell r="G1976" t="str">
            <v>800403</v>
          </cell>
          <cell r="H1976" t="str">
            <v>امو ر اداري</v>
          </cell>
          <cell r="P1976" t="str">
            <v>241</v>
          </cell>
        </row>
        <row r="1977">
          <cell r="A1977">
            <v>2414</v>
          </cell>
          <cell r="B1977" t="str">
            <v>886003800400</v>
          </cell>
          <cell r="C1977" t="str">
            <v>886</v>
          </cell>
          <cell r="D1977" t="str">
            <v>886003</v>
          </cell>
          <cell r="E1977" t="str">
            <v>ساير هزينه ها عمومي</v>
          </cell>
          <cell r="F1977" t="str">
            <v>حق الزحمه مشاور مالي</v>
          </cell>
          <cell r="G1977" t="str">
            <v>800400</v>
          </cell>
          <cell r="H1977" t="str">
            <v>امور مالي</v>
          </cell>
          <cell r="P1977" t="str">
            <v>241</v>
          </cell>
        </row>
        <row r="1978">
          <cell r="A1978">
            <v>2414</v>
          </cell>
          <cell r="B1978" t="str">
            <v>886004800403</v>
          </cell>
          <cell r="C1978" t="str">
            <v>886</v>
          </cell>
          <cell r="D1978" t="str">
            <v>886004</v>
          </cell>
          <cell r="E1978" t="str">
            <v>ساير هزينه ها عمومي</v>
          </cell>
          <cell r="F1978" t="str">
            <v>حق الزحمه مشاور حقوقي</v>
          </cell>
          <cell r="G1978" t="str">
            <v>800403</v>
          </cell>
          <cell r="H1978" t="str">
            <v>امو ر اداري</v>
          </cell>
          <cell r="P1978" t="str">
            <v>241</v>
          </cell>
        </row>
        <row r="1979">
          <cell r="A1979">
            <v>2414</v>
          </cell>
          <cell r="B1979" t="str">
            <v>886004800401</v>
          </cell>
          <cell r="C1979" t="str">
            <v>886</v>
          </cell>
          <cell r="D1979" t="str">
            <v>886004</v>
          </cell>
          <cell r="E1979" t="str">
            <v>ساير هزينه ها عمومي</v>
          </cell>
          <cell r="F1979" t="str">
            <v>حق الزحمه مشاور حقوقي</v>
          </cell>
          <cell r="G1979" t="str">
            <v>800401</v>
          </cell>
          <cell r="H1979" t="str">
            <v>مديريت</v>
          </cell>
          <cell r="P1979" t="str">
            <v>241</v>
          </cell>
        </row>
        <row r="1980">
          <cell r="A1980">
            <v>2414</v>
          </cell>
          <cell r="B1980" t="str">
            <v>886005800403</v>
          </cell>
          <cell r="C1980" t="str">
            <v>886</v>
          </cell>
          <cell r="D1980" t="str">
            <v>886005</v>
          </cell>
          <cell r="E1980" t="str">
            <v>ساير هزينه ها عمومي</v>
          </cell>
          <cell r="F1980" t="str">
            <v>حق الزحمه مشاور پزشكي</v>
          </cell>
          <cell r="G1980" t="str">
            <v>800403</v>
          </cell>
          <cell r="H1980" t="str">
            <v>امو ر اداري</v>
          </cell>
          <cell r="P1980" t="str">
            <v>241</v>
          </cell>
        </row>
        <row r="1981">
          <cell r="A1981">
            <v>2410</v>
          </cell>
          <cell r="B1981" t="str">
            <v>886007800403</v>
          </cell>
          <cell r="C1981" t="str">
            <v>886</v>
          </cell>
          <cell r="D1981" t="str">
            <v>886007</v>
          </cell>
          <cell r="E1981" t="str">
            <v>ساير هزينه ها عمومي</v>
          </cell>
          <cell r="F1981" t="str">
            <v>خدمات اداري وفضاي سبز</v>
          </cell>
          <cell r="G1981" t="str">
            <v>800403</v>
          </cell>
          <cell r="H1981" t="str">
            <v>امو ر اداري</v>
          </cell>
          <cell r="P1981" t="str">
            <v>241</v>
          </cell>
        </row>
        <row r="1982">
          <cell r="A1982">
            <v>2416</v>
          </cell>
          <cell r="B1982" t="str">
            <v>886008800403</v>
          </cell>
          <cell r="C1982" t="str">
            <v>886</v>
          </cell>
          <cell r="D1982" t="str">
            <v>886008</v>
          </cell>
          <cell r="E1982" t="str">
            <v>ساير هزينه ها عمومي</v>
          </cell>
          <cell r="F1982" t="str">
            <v>پذيرائي جشنها و مناسبتها</v>
          </cell>
          <cell r="G1982" t="str">
            <v>800403</v>
          </cell>
          <cell r="H1982" t="str">
            <v>امو ر اداري</v>
          </cell>
          <cell r="P1982" t="str">
            <v>241</v>
          </cell>
        </row>
        <row r="1983">
          <cell r="A1983">
            <v>2416</v>
          </cell>
          <cell r="B1983" t="str">
            <v>886008800401</v>
          </cell>
          <cell r="C1983" t="str">
            <v>886</v>
          </cell>
          <cell r="D1983" t="str">
            <v>886008</v>
          </cell>
          <cell r="E1983" t="str">
            <v>ساير هزينه ها عمومي</v>
          </cell>
          <cell r="F1983" t="str">
            <v>پذيرائي جشنها و مناسبتها</v>
          </cell>
          <cell r="G1983" t="str">
            <v>800401</v>
          </cell>
          <cell r="H1983" t="str">
            <v>مديريت</v>
          </cell>
          <cell r="P1983" t="str">
            <v>241</v>
          </cell>
        </row>
        <row r="1984">
          <cell r="A1984">
            <v>2279</v>
          </cell>
          <cell r="B1984" t="str">
            <v>886008800103</v>
          </cell>
          <cell r="C1984" t="str">
            <v>886</v>
          </cell>
          <cell r="D1984" t="str">
            <v>886008</v>
          </cell>
          <cell r="E1984" t="str">
            <v>ساير هزينه ها عمومي</v>
          </cell>
          <cell r="F1984" t="str">
            <v>پذيرائي جشنها و مناسبتها</v>
          </cell>
          <cell r="G1984" t="str">
            <v>800103</v>
          </cell>
          <cell r="H1984" t="str">
            <v>مرکز ساخت و توليد</v>
          </cell>
          <cell r="P1984" t="str">
            <v>227</v>
          </cell>
        </row>
        <row r="1985">
          <cell r="A1985">
            <v>2330</v>
          </cell>
          <cell r="B1985" t="str">
            <v>886008800302</v>
          </cell>
          <cell r="C1985" t="str">
            <v>886</v>
          </cell>
          <cell r="D1985" t="str">
            <v>886008</v>
          </cell>
          <cell r="E1985" t="str">
            <v>ساير هزينه ها عمومي</v>
          </cell>
          <cell r="F1985" t="str">
            <v>پذيرائي جشنها و مناسبتها</v>
          </cell>
          <cell r="G1985" t="str">
            <v>800302</v>
          </cell>
          <cell r="H1985" t="str">
            <v>خدمات فني</v>
          </cell>
          <cell r="P1985" t="str">
            <v>233</v>
          </cell>
        </row>
        <row r="1986">
          <cell r="A1986">
            <v>2330</v>
          </cell>
          <cell r="B1986" t="str">
            <v>886008800303</v>
          </cell>
          <cell r="C1986" t="str">
            <v>886</v>
          </cell>
          <cell r="D1986" t="str">
            <v>886008</v>
          </cell>
          <cell r="E1986" t="str">
            <v>ساير هزينه ها عمومي</v>
          </cell>
          <cell r="F1986" t="str">
            <v>پذيرائي جشنها و مناسبتها</v>
          </cell>
          <cell r="G1986" t="str">
            <v>800303</v>
          </cell>
          <cell r="H1986" t="str">
            <v>برنامه ريزي</v>
          </cell>
          <cell r="P1986" t="str">
            <v>233</v>
          </cell>
        </row>
        <row r="1987">
          <cell r="A1987">
            <v>2529</v>
          </cell>
          <cell r="B1987" t="str">
            <v>886008800500</v>
          </cell>
          <cell r="C1987" t="str">
            <v>886</v>
          </cell>
          <cell r="D1987" t="str">
            <v>886008</v>
          </cell>
          <cell r="E1987" t="str">
            <v>ساير هزينه ها عمومي</v>
          </cell>
          <cell r="F1987" t="str">
            <v>پذيرائي جشنها و مناسبتها</v>
          </cell>
          <cell r="G1987" t="str">
            <v>800500</v>
          </cell>
          <cell r="H1987" t="str">
            <v>فروش</v>
          </cell>
          <cell r="P1987" t="str">
            <v>252</v>
          </cell>
        </row>
        <row r="1988">
          <cell r="A1988">
            <v>2416</v>
          </cell>
          <cell r="B1988" t="str">
            <v>886008800402</v>
          </cell>
          <cell r="C1988" t="str">
            <v>886</v>
          </cell>
          <cell r="D1988" t="str">
            <v>886008</v>
          </cell>
          <cell r="E1988" t="str">
            <v>ساير هزينه ها عمومي</v>
          </cell>
          <cell r="F1988" t="str">
            <v>پذيرائي جشنها و مناسبتها</v>
          </cell>
          <cell r="G1988" t="str">
            <v>800402</v>
          </cell>
          <cell r="H1988" t="str">
            <v>دفتر تهران</v>
          </cell>
          <cell r="P1988" t="str">
            <v>241</v>
          </cell>
        </row>
        <row r="1989">
          <cell r="A1989">
            <v>2409</v>
          </cell>
          <cell r="B1989" t="str">
            <v>886009800403</v>
          </cell>
          <cell r="C1989" t="str">
            <v>886</v>
          </cell>
          <cell r="D1989" t="str">
            <v>886009</v>
          </cell>
          <cell r="E1989" t="str">
            <v>ساير هزينه ها عمومي</v>
          </cell>
          <cell r="F1989" t="str">
            <v>كتب،نشريات،مطبوعات و لوزم التحرير</v>
          </cell>
          <cell r="G1989" t="str">
            <v>800403</v>
          </cell>
          <cell r="H1989" t="str">
            <v>امو ر اداري</v>
          </cell>
          <cell r="P1989" t="str">
            <v>240</v>
          </cell>
        </row>
        <row r="1990">
          <cell r="A1990">
            <v>2319</v>
          </cell>
          <cell r="B1990" t="str">
            <v>886009800305</v>
          </cell>
          <cell r="C1990" t="str">
            <v>886</v>
          </cell>
          <cell r="D1990" t="str">
            <v>886009</v>
          </cell>
          <cell r="E1990" t="str">
            <v>ساير هزينه ها عمومي</v>
          </cell>
          <cell r="F1990" t="str">
            <v>كتب،نشريات،مطبوعات و لوزم التحرير</v>
          </cell>
          <cell r="G1990" t="str">
            <v>800305</v>
          </cell>
          <cell r="H1990" t="str">
            <v>طرح و توسعه سيستمها</v>
          </cell>
          <cell r="P1990" t="str">
            <v>231</v>
          </cell>
        </row>
        <row r="1991">
          <cell r="A1991">
            <v>2234</v>
          </cell>
          <cell r="B1991" t="str">
            <v>886009800100</v>
          </cell>
          <cell r="C1991" t="str">
            <v>886</v>
          </cell>
          <cell r="D1991" t="str">
            <v>886009</v>
          </cell>
          <cell r="E1991" t="str">
            <v>ساير هزينه ها عمومي</v>
          </cell>
          <cell r="F1991" t="str">
            <v>كتب،نشريات،مطبوعات و لوزم التحرير</v>
          </cell>
          <cell r="G1991" t="str">
            <v>800100</v>
          </cell>
          <cell r="H1991" t="str">
            <v>مونتاژ</v>
          </cell>
          <cell r="P1991" t="str">
            <v>223</v>
          </cell>
        </row>
        <row r="1992">
          <cell r="A1992">
            <v>2319</v>
          </cell>
          <cell r="B1992" t="str">
            <v>886009800303</v>
          </cell>
          <cell r="C1992" t="str">
            <v>886</v>
          </cell>
          <cell r="D1992" t="str">
            <v>886009</v>
          </cell>
          <cell r="E1992" t="str">
            <v>ساير هزينه ها عمومي</v>
          </cell>
          <cell r="F1992" t="str">
            <v>كتب،نشريات،مطبوعات و لوزم التحرير</v>
          </cell>
          <cell r="G1992" t="str">
            <v>800303</v>
          </cell>
          <cell r="H1992" t="str">
            <v>برنامه ريزي</v>
          </cell>
          <cell r="P1992" t="str">
            <v>231</v>
          </cell>
        </row>
        <row r="1993">
          <cell r="A1993">
            <v>2409</v>
          </cell>
          <cell r="B1993" t="str">
            <v>886009800402</v>
          </cell>
          <cell r="C1993" t="str">
            <v>886</v>
          </cell>
          <cell r="D1993" t="str">
            <v>886009</v>
          </cell>
          <cell r="E1993" t="str">
            <v>ساير هزينه ها عمومي</v>
          </cell>
          <cell r="F1993" t="str">
            <v>كتب،نشريات،مطبوعات و لوزم التحرير</v>
          </cell>
          <cell r="G1993" t="str">
            <v>800402</v>
          </cell>
          <cell r="H1993" t="str">
            <v>دفتر تهران</v>
          </cell>
          <cell r="P1993" t="str">
            <v>240</v>
          </cell>
        </row>
        <row r="1994">
          <cell r="A1994">
            <v>2409</v>
          </cell>
          <cell r="B1994" t="str">
            <v>886009800400</v>
          </cell>
          <cell r="C1994" t="str">
            <v>886</v>
          </cell>
          <cell r="D1994" t="str">
            <v>886009</v>
          </cell>
          <cell r="E1994" t="str">
            <v>ساير هزينه ها عمومي</v>
          </cell>
          <cell r="F1994" t="str">
            <v>كتب،نشريات،مطبوعات و لوزم التحرير</v>
          </cell>
          <cell r="G1994" t="str">
            <v>800400</v>
          </cell>
          <cell r="H1994" t="str">
            <v>امور مالي</v>
          </cell>
          <cell r="P1994" t="str">
            <v>240</v>
          </cell>
        </row>
        <row r="1995">
          <cell r="A1995">
            <v>2319</v>
          </cell>
          <cell r="B1995" t="str">
            <v>886009800301</v>
          </cell>
          <cell r="C1995" t="str">
            <v>886</v>
          </cell>
          <cell r="D1995" t="str">
            <v>886009</v>
          </cell>
          <cell r="E1995" t="str">
            <v>ساير هزينه ها عمومي</v>
          </cell>
          <cell r="F1995" t="str">
            <v>كتب،نشريات،مطبوعات و لوزم التحرير</v>
          </cell>
          <cell r="G1995" t="str">
            <v>800301</v>
          </cell>
          <cell r="H1995" t="str">
            <v>حراست</v>
          </cell>
          <cell r="P1995" t="str">
            <v>231</v>
          </cell>
        </row>
        <row r="1996">
          <cell r="A1996">
            <v>2319</v>
          </cell>
          <cell r="B1996" t="str">
            <v>886009800304</v>
          </cell>
          <cell r="C1996" t="str">
            <v>886</v>
          </cell>
          <cell r="D1996" t="str">
            <v>886009</v>
          </cell>
          <cell r="E1996" t="str">
            <v>ساير هزينه ها عمومي</v>
          </cell>
          <cell r="F1996" t="str">
            <v>كتب،نشريات،مطبوعات و لوزم التحرير</v>
          </cell>
          <cell r="G1996" t="str">
            <v>800304</v>
          </cell>
          <cell r="H1996" t="str">
            <v>تدارکات و تامين قطعات</v>
          </cell>
          <cell r="P1996" t="str">
            <v>231</v>
          </cell>
        </row>
        <row r="1997">
          <cell r="A1997">
            <v>2274</v>
          </cell>
          <cell r="B1997" t="str">
            <v>886009800106</v>
          </cell>
          <cell r="C1997" t="str">
            <v>886</v>
          </cell>
          <cell r="D1997" t="str">
            <v>886009</v>
          </cell>
          <cell r="E1997" t="str">
            <v>ساير هزينه ها عمومي</v>
          </cell>
          <cell r="F1997" t="str">
            <v>كتب،نشريات،مطبوعات و لوزم التحرير</v>
          </cell>
          <cell r="G1997" t="str">
            <v>800106</v>
          </cell>
          <cell r="H1997" t="str">
            <v>تست مواد وشيمي</v>
          </cell>
          <cell r="P1997" t="str">
            <v>227</v>
          </cell>
        </row>
        <row r="1998">
          <cell r="A1998">
            <v>2409</v>
          </cell>
          <cell r="B1998" t="str">
            <v>886009800401</v>
          </cell>
          <cell r="C1998" t="str">
            <v>886</v>
          </cell>
          <cell r="D1998" t="str">
            <v>886009</v>
          </cell>
          <cell r="E1998" t="str">
            <v>ساير هزينه ها عمومي</v>
          </cell>
          <cell r="F1998" t="str">
            <v>كتب،نشريات،مطبوعات و لوزم التحرير</v>
          </cell>
          <cell r="G1998" t="str">
            <v>800401</v>
          </cell>
          <cell r="H1998" t="str">
            <v>مديريت</v>
          </cell>
          <cell r="P1998" t="str">
            <v>240</v>
          </cell>
        </row>
        <row r="1999">
          <cell r="A1999">
            <v>2509</v>
          </cell>
          <cell r="B1999" t="str">
            <v>886009800500</v>
          </cell>
          <cell r="C1999" t="str">
            <v>886</v>
          </cell>
          <cell r="D1999" t="str">
            <v>886009</v>
          </cell>
          <cell r="E1999" t="str">
            <v>ساير هزينه ها عمومي</v>
          </cell>
          <cell r="F1999" t="str">
            <v>كتب،نشريات،مطبوعات و لوزم التحرير</v>
          </cell>
          <cell r="G1999" t="str">
            <v>800500</v>
          </cell>
          <cell r="H1999" t="str">
            <v>فروش</v>
          </cell>
          <cell r="P1999" t="str">
            <v>250</v>
          </cell>
        </row>
        <row r="2000">
          <cell r="A2000">
            <v>2274</v>
          </cell>
          <cell r="B2000" t="str">
            <v>886009800105</v>
          </cell>
          <cell r="C2000" t="str">
            <v>886</v>
          </cell>
          <cell r="D2000" t="str">
            <v>886009</v>
          </cell>
          <cell r="E2000" t="str">
            <v>ساير هزينه ها عمومي</v>
          </cell>
          <cell r="F2000" t="str">
            <v>كتب،نشريات،مطبوعات و لوزم التحرير</v>
          </cell>
          <cell r="G2000" t="str">
            <v>800105</v>
          </cell>
          <cell r="H2000" t="str">
            <v>مترولوژي</v>
          </cell>
          <cell r="P2000" t="str">
            <v>227</v>
          </cell>
        </row>
        <row r="2001">
          <cell r="A2001">
            <v>2274</v>
          </cell>
          <cell r="B2001" t="str">
            <v>886009800104</v>
          </cell>
          <cell r="C2001" t="str">
            <v>886</v>
          </cell>
          <cell r="D2001" t="str">
            <v>886009</v>
          </cell>
          <cell r="E2001" t="str">
            <v>ساير هزينه ها عمومي</v>
          </cell>
          <cell r="F2001" t="str">
            <v>كتب،نشريات،مطبوعات و لوزم التحرير</v>
          </cell>
          <cell r="G2001" t="str">
            <v>800104</v>
          </cell>
          <cell r="H2001" t="str">
            <v>کنترل کيفي</v>
          </cell>
          <cell r="P2001" t="str">
            <v>227</v>
          </cell>
        </row>
        <row r="2002">
          <cell r="A2002">
            <v>2274</v>
          </cell>
          <cell r="B2002" t="str">
            <v>886009800103</v>
          </cell>
          <cell r="C2002" t="str">
            <v>886</v>
          </cell>
          <cell r="D2002" t="str">
            <v>886009</v>
          </cell>
          <cell r="E2002" t="str">
            <v>ساير هزينه ها عمومي</v>
          </cell>
          <cell r="F2002" t="str">
            <v>كتب،نشريات،مطبوعات و لوزم التحرير</v>
          </cell>
          <cell r="G2002" t="str">
            <v>800103</v>
          </cell>
          <cell r="H2002" t="str">
            <v>مرکز ساخت و توليد</v>
          </cell>
          <cell r="P2002" t="str">
            <v>227</v>
          </cell>
        </row>
        <row r="2003">
          <cell r="A2003">
            <v>2274</v>
          </cell>
          <cell r="B2003" t="str">
            <v>886009800101</v>
          </cell>
          <cell r="C2003" t="str">
            <v>886</v>
          </cell>
          <cell r="D2003" t="str">
            <v>886009</v>
          </cell>
          <cell r="E2003" t="str">
            <v>ساير هزينه ها عمومي</v>
          </cell>
          <cell r="F2003" t="str">
            <v>كتب،نشريات،مطبوعات و لوزم التحرير</v>
          </cell>
          <cell r="G2003" t="str">
            <v>800101</v>
          </cell>
          <cell r="H2003" t="str">
            <v>تحقيقات مهندسي</v>
          </cell>
          <cell r="P2003" t="str">
            <v>227</v>
          </cell>
        </row>
        <row r="2004">
          <cell r="A2004">
            <v>2319</v>
          </cell>
          <cell r="B2004" t="str">
            <v>886009800302</v>
          </cell>
          <cell r="C2004" t="str">
            <v>886</v>
          </cell>
          <cell r="D2004" t="str">
            <v>886009</v>
          </cell>
          <cell r="E2004" t="str">
            <v>ساير هزينه ها عمومي</v>
          </cell>
          <cell r="F2004" t="str">
            <v>كتب،نشريات،مطبوعات و لوزم التحرير</v>
          </cell>
          <cell r="G2004" t="str">
            <v>800302</v>
          </cell>
          <cell r="H2004" t="str">
            <v>خدمات فني</v>
          </cell>
          <cell r="P2004" t="str">
            <v>231</v>
          </cell>
        </row>
        <row r="2005">
          <cell r="A2005">
            <v>2274</v>
          </cell>
          <cell r="B2005" t="str">
            <v>886009800107</v>
          </cell>
          <cell r="C2005" t="str">
            <v>886</v>
          </cell>
          <cell r="D2005" t="str">
            <v>886009</v>
          </cell>
          <cell r="E2005" t="str">
            <v>ساير هزينه ها عمومي</v>
          </cell>
          <cell r="F2005" t="str">
            <v>كتب،نشريات،مطبوعات و لوزم التحرير</v>
          </cell>
          <cell r="G2005" t="str">
            <v>800107</v>
          </cell>
          <cell r="H2005" t="str">
            <v>خط گيج</v>
          </cell>
          <cell r="P2005" t="str">
            <v>227</v>
          </cell>
        </row>
        <row r="2006">
          <cell r="A2006">
            <v>2274</v>
          </cell>
          <cell r="B2006" t="str">
            <v>886009800202</v>
          </cell>
          <cell r="C2006" t="str">
            <v>886</v>
          </cell>
          <cell r="D2006" t="str">
            <v>886009</v>
          </cell>
          <cell r="E2006" t="str">
            <v>ساير هزينه ها عمومي</v>
          </cell>
          <cell r="F2006" t="str">
            <v>كتب،نشريات،مطبوعات و لوزم التحرير</v>
          </cell>
          <cell r="G2006" t="str">
            <v>800202</v>
          </cell>
          <cell r="H2006" t="str">
            <v>عمومي ساخت و توليد</v>
          </cell>
          <cell r="P2006" t="str">
            <v>227</v>
          </cell>
        </row>
        <row r="2007">
          <cell r="A2007">
            <v>2274</v>
          </cell>
          <cell r="B2007" t="str">
            <v>886009800102</v>
          </cell>
          <cell r="C2007" t="str">
            <v>886</v>
          </cell>
          <cell r="D2007" t="str">
            <v>886009</v>
          </cell>
          <cell r="E2007" t="str">
            <v>ساير هزينه ها عمومي</v>
          </cell>
          <cell r="F2007" t="str">
            <v>كتب،نشريات،مطبوعات و لوزم التحرير</v>
          </cell>
          <cell r="G2007" t="str">
            <v>800102</v>
          </cell>
          <cell r="H2007" t="str">
            <v>عمليات حرارتي و آبکاري</v>
          </cell>
          <cell r="P2007" t="str">
            <v>227</v>
          </cell>
        </row>
        <row r="2008">
          <cell r="A2008">
            <v>2274</v>
          </cell>
          <cell r="B2008" t="str">
            <v>886009800203</v>
          </cell>
          <cell r="C2008" t="str">
            <v>886</v>
          </cell>
          <cell r="D2008" t="str">
            <v>886009</v>
          </cell>
          <cell r="E2008" t="str">
            <v>ساير هزينه ها عمومي</v>
          </cell>
          <cell r="F2008" t="str">
            <v>كتب،نشريات،مطبوعات و لوزم التحرير</v>
          </cell>
          <cell r="G2008" t="str">
            <v>800203</v>
          </cell>
          <cell r="H2008" t="str">
            <v>عمومي کنترل کيفي</v>
          </cell>
          <cell r="P2008" t="str">
            <v>227</v>
          </cell>
        </row>
        <row r="2009">
          <cell r="A2009">
            <v>2274</v>
          </cell>
          <cell r="B2009" t="str">
            <v>886009800201</v>
          </cell>
          <cell r="C2009" t="str">
            <v>886</v>
          </cell>
          <cell r="D2009" t="str">
            <v>886009</v>
          </cell>
          <cell r="E2009" t="str">
            <v>ساير هزينه ها عمومي</v>
          </cell>
          <cell r="F2009" t="str">
            <v>كتب،نشريات،مطبوعات و لوزم التحرير</v>
          </cell>
          <cell r="G2009" t="str">
            <v>800201</v>
          </cell>
          <cell r="H2009" t="str">
            <v>عمومي تحقيقات و مهندسي</v>
          </cell>
          <cell r="P2009" t="str">
            <v>227</v>
          </cell>
        </row>
        <row r="2010">
          <cell r="A2010">
            <v>2279</v>
          </cell>
          <cell r="B2010" t="str">
            <v>886011800104</v>
          </cell>
          <cell r="C2010" t="str">
            <v>886</v>
          </cell>
          <cell r="D2010" t="str">
            <v>886011</v>
          </cell>
          <cell r="E2010" t="str">
            <v>ساير هزينه ها عمومي</v>
          </cell>
          <cell r="F2010" t="str">
            <v>هزينه هاي ISO</v>
          </cell>
          <cell r="G2010" t="str">
            <v>800104</v>
          </cell>
          <cell r="H2010" t="str">
            <v>کنترل کيفي</v>
          </cell>
          <cell r="P2010" t="str">
            <v>227</v>
          </cell>
        </row>
        <row r="2011">
          <cell r="A2011">
            <v>2330</v>
          </cell>
          <cell r="B2011" t="str">
            <v>886012800302</v>
          </cell>
          <cell r="C2011" t="str">
            <v>886</v>
          </cell>
          <cell r="D2011" t="str">
            <v>886012</v>
          </cell>
          <cell r="E2011" t="str">
            <v>ساير هزينه ها عمومي</v>
          </cell>
          <cell r="F2011" t="str">
            <v>پاركينگ وعوارض شهرداري</v>
          </cell>
          <cell r="G2011" t="str">
            <v>800302</v>
          </cell>
          <cell r="H2011" t="str">
            <v>خدمات فني</v>
          </cell>
          <cell r="P2011" t="str">
            <v>233</v>
          </cell>
        </row>
        <row r="2012">
          <cell r="A2012">
            <v>2429</v>
          </cell>
          <cell r="B2012" t="str">
            <v>886012800402</v>
          </cell>
          <cell r="C2012" t="str">
            <v>886</v>
          </cell>
          <cell r="D2012" t="str">
            <v>886012</v>
          </cell>
          <cell r="E2012" t="str">
            <v>ساير هزينه ها عمومي</v>
          </cell>
          <cell r="F2012" t="str">
            <v>پاركينگ وعوارض شهرداري</v>
          </cell>
          <cell r="G2012" t="str">
            <v>800402</v>
          </cell>
          <cell r="H2012" t="str">
            <v>دفتر تهران</v>
          </cell>
          <cell r="P2012" t="str">
            <v>242</v>
          </cell>
        </row>
        <row r="2013">
          <cell r="A2013">
            <v>2330</v>
          </cell>
          <cell r="B2013" t="str">
            <v>886012800304</v>
          </cell>
          <cell r="C2013" t="str">
            <v>886</v>
          </cell>
          <cell r="D2013" t="str">
            <v>886012</v>
          </cell>
          <cell r="E2013" t="str">
            <v>ساير هزينه ها عمومي</v>
          </cell>
          <cell r="F2013" t="str">
            <v>پاركينگ وعوارض شهرداري</v>
          </cell>
          <cell r="G2013" t="str">
            <v>800304</v>
          </cell>
          <cell r="H2013" t="str">
            <v>تدارکات و تامين قطعات</v>
          </cell>
          <cell r="P2013" t="str">
            <v>233</v>
          </cell>
        </row>
        <row r="2014">
          <cell r="A2014">
            <v>2429</v>
          </cell>
          <cell r="B2014" t="str">
            <v>886012800401</v>
          </cell>
          <cell r="C2014" t="str">
            <v>886</v>
          </cell>
          <cell r="D2014" t="str">
            <v>886012</v>
          </cell>
          <cell r="E2014" t="str">
            <v>ساير هزينه ها عمومي</v>
          </cell>
          <cell r="F2014" t="str">
            <v>پاركينگ وعوارض شهرداري</v>
          </cell>
          <cell r="G2014" t="str">
            <v>800401</v>
          </cell>
          <cell r="H2014" t="str">
            <v>مديريت</v>
          </cell>
          <cell r="P2014" t="str">
            <v>242</v>
          </cell>
        </row>
        <row r="2015">
          <cell r="A2015">
            <v>2429</v>
          </cell>
          <cell r="B2015" t="str">
            <v>886012800403</v>
          </cell>
          <cell r="C2015" t="str">
            <v>886</v>
          </cell>
          <cell r="D2015" t="str">
            <v>886012</v>
          </cell>
          <cell r="E2015" t="str">
            <v>ساير هزينه ها عمومي</v>
          </cell>
          <cell r="F2015" t="str">
            <v>پاركينگ وعوارض شهرداري</v>
          </cell>
          <cell r="G2015" t="str">
            <v>800403</v>
          </cell>
          <cell r="H2015" t="str">
            <v>امو ر اداري</v>
          </cell>
          <cell r="P2015" t="str">
            <v>242</v>
          </cell>
        </row>
        <row r="2016">
          <cell r="A2016">
            <v>2279</v>
          </cell>
          <cell r="B2016" t="str">
            <v>886013800104</v>
          </cell>
          <cell r="C2016" t="str">
            <v>886</v>
          </cell>
          <cell r="D2016" t="str">
            <v>886013</v>
          </cell>
          <cell r="E2016" t="str">
            <v>ساير هزينه ها عمومي</v>
          </cell>
          <cell r="F2016" t="str">
            <v>هزينه هاي آزمايشگاهي</v>
          </cell>
          <cell r="G2016" t="str">
            <v>800104</v>
          </cell>
          <cell r="H2016" t="str">
            <v>کنترل کيفي</v>
          </cell>
          <cell r="P2016" t="str">
            <v>227</v>
          </cell>
        </row>
        <row r="2017">
          <cell r="A2017">
            <v>2279</v>
          </cell>
          <cell r="B2017" t="str">
            <v>886013800105</v>
          </cell>
          <cell r="C2017" t="str">
            <v>886</v>
          </cell>
          <cell r="D2017" t="str">
            <v>886013</v>
          </cell>
          <cell r="E2017" t="str">
            <v>ساير هزينه ها عمومي</v>
          </cell>
          <cell r="F2017" t="str">
            <v>هزينه هاي آزمايشگاهي</v>
          </cell>
          <cell r="G2017" t="str">
            <v>800105</v>
          </cell>
          <cell r="H2017" t="str">
            <v>مترولوژي</v>
          </cell>
          <cell r="P2017" t="str">
            <v>227</v>
          </cell>
        </row>
        <row r="2018">
          <cell r="A2018">
            <v>2279</v>
          </cell>
          <cell r="B2018" t="str">
            <v>886013800106</v>
          </cell>
          <cell r="C2018" t="str">
            <v>886</v>
          </cell>
          <cell r="D2018" t="str">
            <v>886013</v>
          </cell>
          <cell r="E2018" t="str">
            <v>ساير هزينه ها عمومي</v>
          </cell>
          <cell r="F2018" t="str">
            <v>هزينه هاي آزمايشگاهي</v>
          </cell>
          <cell r="G2018" t="str">
            <v>800106</v>
          </cell>
          <cell r="H2018" t="str">
            <v>تست مواد وشيمي</v>
          </cell>
          <cell r="P2018" t="str">
            <v>227</v>
          </cell>
        </row>
        <row r="2019">
          <cell r="A2019">
            <v>2529</v>
          </cell>
          <cell r="B2019" t="str">
            <v>886015800500</v>
          </cell>
          <cell r="C2019" t="str">
            <v>886</v>
          </cell>
          <cell r="D2019" t="str">
            <v>886015</v>
          </cell>
          <cell r="E2019" t="str">
            <v>ساير هزينه ها عمومي</v>
          </cell>
          <cell r="F2019" t="str">
            <v>حق عضويت شركت در موسسات و ساير شركتها</v>
          </cell>
          <cell r="G2019" t="str">
            <v>800500</v>
          </cell>
          <cell r="H2019" t="str">
            <v>فروش</v>
          </cell>
          <cell r="P2019" t="str">
            <v>252</v>
          </cell>
        </row>
        <row r="2020">
          <cell r="A2020">
            <v>2429</v>
          </cell>
          <cell r="B2020" t="str">
            <v>886015800403</v>
          </cell>
          <cell r="C2020" t="str">
            <v>886</v>
          </cell>
          <cell r="D2020" t="str">
            <v>886015</v>
          </cell>
          <cell r="E2020" t="str">
            <v>ساير هزينه ها عمومي</v>
          </cell>
          <cell r="F2020" t="str">
            <v>حق عضويت شركت در موسسات و ساير شركتها</v>
          </cell>
          <cell r="G2020" t="str">
            <v>800403</v>
          </cell>
          <cell r="H2020" t="str">
            <v>امو ر اداري</v>
          </cell>
          <cell r="P2020" t="str">
            <v>242</v>
          </cell>
        </row>
        <row r="2021">
          <cell r="A2021">
            <v>2279</v>
          </cell>
          <cell r="B2021" t="str">
            <v>886016800103</v>
          </cell>
          <cell r="C2021" t="str">
            <v>886</v>
          </cell>
          <cell r="D2021" t="str">
            <v>886016</v>
          </cell>
          <cell r="E2021" t="str">
            <v>ساير هزينه ها عمومي</v>
          </cell>
          <cell r="F2021" t="str">
            <v>حق الزحمه مشاور فني</v>
          </cell>
          <cell r="G2021" t="str">
            <v>800103</v>
          </cell>
          <cell r="H2021" t="str">
            <v>مرکز ساخت و توليد</v>
          </cell>
          <cell r="P2021" t="str">
            <v>227</v>
          </cell>
        </row>
        <row r="2022">
          <cell r="A2022">
            <v>9999</v>
          </cell>
          <cell r="B2022" t="str">
            <v>990002101882</v>
          </cell>
          <cell r="C2022" t="str">
            <v>990</v>
          </cell>
          <cell r="D2022" t="str">
            <v>990002</v>
          </cell>
          <cell r="E2022" t="str">
            <v>حسابهاي انتظامي</v>
          </cell>
          <cell r="F2022" t="str">
            <v>اسناد تضميني به نفع شركت</v>
          </cell>
          <cell r="G2022" t="str">
            <v>101882</v>
          </cell>
          <cell r="H2022" t="str">
            <v>شركت فراگامان صنعت پايدار</v>
          </cell>
          <cell r="P2022" t="str">
            <v>999</v>
          </cell>
        </row>
        <row r="2023">
          <cell r="A2023">
            <v>9999</v>
          </cell>
          <cell r="B2023" t="str">
            <v>990002101316</v>
          </cell>
          <cell r="C2023" t="str">
            <v>990</v>
          </cell>
          <cell r="D2023" t="str">
            <v>990002</v>
          </cell>
          <cell r="E2023" t="str">
            <v>حسابهاي انتظامي</v>
          </cell>
          <cell r="F2023" t="str">
            <v>اسناد تضميني به نفع شركت</v>
          </cell>
          <cell r="G2023" t="str">
            <v>101316</v>
          </cell>
          <cell r="H2023" t="str">
            <v>شرکت سامانه صنعت نقش جهان</v>
          </cell>
          <cell r="P2023" t="str">
            <v>999</v>
          </cell>
        </row>
        <row r="2024">
          <cell r="A2024">
            <v>9999</v>
          </cell>
          <cell r="B2024" t="str">
            <v>990002101751</v>
          </cell>
          <cell r="C2024" t="str">
            <v>990</v>
          </cell>
          <cell r="D2024" t="str">
            <v>990002</v>
          </cell>
          <cell r="E2024" t="str">
            <v>حسابهاي انتظامي</v>
          </cell>
          <cell r="F2024" t="str">
            <v>اسناد تضميني به نفع شركت</v>
          </cell>
          <cell r="G2024" t="str">
            <v>101751</v>
          </cell>
          <cell r="H2024" t="str">
            <v>قطعه سازي محمودي</v>
          </cell>
          <cell r="P2024" t="str">
            <v>999</v>
          </cell>
        </row>
        <row r="2025">
          <cell r="A2025">
            <v>9999</v>
          </cell>
          <cell r="B2025" t="str">
            <v>990002101375</v>
          </cell>
          <cell r="C2025" t="str">
            <v>990</v>
          </cell>
          <cell r="D2025" t="str">
            <v>990002</v>
          </cell>
          <cell r="E2025" t="str">
            <v>حسابهاي انتظامي</v>
          </cell>
          <cell r="F2025" t="str">
            <v>اسناد تضميني به نفع شركت</v>
          </cell>
          <cell r="G2025" t="str">
            <v>101375</v>
          </cell>
          <cell r="H2025" t="str">
            <v>آشنافن</v>
          </cell>
          <cell r="P2025" t="str">
            <v>999</v>
          </cell>
        </row>
        <row r="2026">
          <cell r="A2026">
            <v>9999</v>
          </cell>
          <cell r="B2026" t="str">
            <v>990002101263</v>
          </cell>
          <cell r="C2026" t="str">
            <v>990</v>
          </cell>
          <cell r="D2026" t="str">
            <v>990002</v>
          </cell>
          <cell r="E2026" t="str">
            <v>حسابهاي انتظامي</v>
          </cell>
          <cell r="F2026" t="str">
            <v>اسناد تضميني به نفع شركت</v>
          </cell>
          <cell r="G2026" t="str">
            <v>101263</v>
          </cell>
          <cell r="H2026" t="str">
            <v>شرکت قطعه سازان خودرو دلتا امين</v>
          </cell>
          <cell r="P2026" t="str">
            <v>999</v>
          </cell>
        </row>
        <row r="2027">
          <cell r="A2027">
            <v>9999</v>
          </cell>
          <cell r="B2027" t="str">
            <v>990002101258</v>
          </cell>
          <cell r="C2027" t="str">
            <v>990</v>
          </cell>
          <cell r="D2027" t="str">
            <v>990002</v>
          </cell>
          <cell r="E2027" t="str">
            <v>حسابهاي انتظامي</v>
          </cell>
          <cell r="F2027" t="str">
            <v>اسناد تضميني به نفع شركت</v>
          </cell>
          <cell r="G2027" t="str">
            <v>101258</v>
          </cell>
          <cell r="H2027" t="str">
            <v>كارگاه توليدي امين (حسينلو)</v>
          </cell>
          <cell r="P2027" t="str">
            <v>999</v>
          </cell>
        </row>
        <row r="2028">
          <cell r="A2028">
            <v>9999</v>
          </cell>
          <cell r="B2028" t="str">
            <v>990002101227</v>
          </cell>
          <cell r="C2028" t="str">
            <v>990</v>
          </cell>
          <cell r="D2028" t="str">
            <v>990002</v>
          </cell>
          <cell r="E2028" t="str">
            <v>حسابهاي انتظامي</v>
          </cell>
          <cell r="F2028" t="str">
            <v>اسناد تضميني به نفع شركت</v>
          </cell>
          <cell r="G2028" t="str">
            <v>101227</v>
          </cell>
          <cell r="H2028" t="str">
            <v>پيوند صنايع فردا</v>
          </cell>
          <cell r="P2028" t="str">
            <v>999</v>
          </cell>
        </row>
        <row r="2029">
          <cell r="A2029">
            <v>9999</v>
          </cell>
          <cell r="B2029" t="str">
            <v>990002101282</v>
          </cell>
          <cell r="C2029" t="str">
            <v>990</v>
          </cell>
          <cell r="D2029" t="str">
            <v>990002</v>
          </cell>
          <cell r="E2029" t="str">
            <v>حسابهاي انتظامي</v>
          </cell>
          <cell r="F2029" t="str">
            <v>اسناد تضميني به نفع شركت</v>
          </cell>
          <cell r="G2029" t="str">
            <v>101282</v>
          </cell>
          <cell r="H2029" t="str">
            <v>شرکت برادران راددل</v>
          </cell>
          <cell r="P2029" t="str">
            <v>999</v>
          </cell>
        </row>
        <row r="2030">
          <cell r="A2030">
            <v>9999</v>
          </cell>
          <cell r="B2030" t="str">
            <v>990002101279</v>
          </cell>
          <cell r="C2030" t="str">
            <v>990</v>
          </cell>
          <cell r="D2030" t="str">
            <v>990002</v>
          </cell>
          <cell r="E2030" t="str">
            <v>حسابهاي انتظامي</v>
          </cell>
          <cell r="F2030" t="str">
            <v>اسناد تضميني به نفع شركت</v>
          </cell>
          <cell r="G2030" t="str">
            <v>101279</v>
          </cell>
          <cell r="H2030" t="str">
            <v>جبارپور بنيادي مهندس محمد</v>
          </cell>
          <cell r="P2030" t="str">
            <v>999</v>
          </cell>
        </row>
        <row r="2031">
          <cell r="A2031">
            <v>9999</v>
          </cell>
          <cell r="B2031" t="str">
            <v>990002101281</v>
          </cell>
          <cell r="C2031" t="str">
            <v>990</v>
          </cell>
          <cell r="D2031" t="str">
            <v>990002</v>
          </cell>
          <cell r="E2031" t="str">
            <v>حسابهاي انتظامي</v>
          </cell>
          <cell r="F2031" t="str">
            <v>اسناد تضميني به نفع شركت</v>
          </cell>
          <cell r="G2031" t="str">
            <v>101281</v>
          </cell>
          <cell r="H2031" t="str">
            <v>شركت لنت ساز</v>
          </cell>
          <cell r="P2031" t="str">
            <v>999</v>
          </cell>
        </row>
        <row r="2032">
          <cell r="A2032">
            <v>9999</v>
          </cell>
          <cell r="B2032" t="str">
            <v>990002101861</v>
          </cell>
          <cell r="C2032" t="str">
            <v>990</v>
          </cell>
          <cell r="D2032" t="str">
            <v>990002</v>
          </cell>
          <cell r="E2032" t="str">
            <v>حسابهاي انتظامي</v>
          </cell>
          <cell r="F2032" t="str">
            <v>اسناد تضميني به نفع شركت</v>
          </cell>
          <cell r="G2032" t="str">
            <v>101861</v>
          </cell>
          <cell r="H2032" t="str">
            <v>شركت آذر اتصال</v>
          </cell>
          <cell r="P2032" t="str">
            <v>999</v>
          </cell>
        </row>
        <row r="2033">
          <cell r="A2033">
            <v>9999</v>
          </cell>
          <cell r="B2033" t="str">
            <v>990002101264</v>
          </cell>
          <cell r="C2033" t="str">
            <v>990</v>
          </cell>
          <cell r="D2033" t="str">
            <v>990002</v>
          </cell>
          <cell r="E2033" t="str">
            <v>حسابهاي انتظامي</v>
          </cell>
          <cell r="F2033" t="str">
            <v>اسناد تضميني به نفع شركت</v>
          </cell>
          <cell r="G2033" t="str">
            <v>101264</v>
          </cell>
          <cell r="H2033" t="str">
            <v>گروه توليدي وصنعتي قطعه فرم</v>
          </cell>
          <cell r="P2033" t="str">
            <v>999</v>
          </cell>
        </row>
        <row r="2034">
          <cell r="A2034">
            <v>9999</v>
          </cell>
          <cell r="B2034" t="str">
            <v>990002101245</v>
          </cell>
          <cell r="C2034" t="str">
            <v>990</v>
          </cell>
          <cell r="D2034" t="str">
            <v>990002</v>
          </cell>
          <cell r="E2034" t="str">
            <v>حسابهاي انتظامي</v>
          </cell>
          <cell r="F2034" t="str">
            <v>اسناد تضميني به نفع شركت</v>
          </cell>
          <cell r="G2034" t="str">
            <v>101245</v>
          </cell>
          <cell r="H2034" t="str">
            <v>پارسي ساخت فن آور</v>
          </cell>
          <cell r="P2034" t="str">
            <v>999</v>
          </cell>
        </row>
        <row r="2035">
          <cell r="A2035">
            <v>9999</v>
          </cell>
          <cell r="B2035" t="str">
            <v>990002101256</v>
          </cell>
          <cell r="C2035" t="str">
            <v>990</v>
          </cell>
          <cell r="D2035" t="str">
            <v>990002</v>
          </cell>
          <cell r="E2035" t="str">
            <v>حسابهاي انتظامي</v>
          </cell>
          <cell r="F2035" t="str">
            <v>اسناد تضميني به نفع شركت</v>
          </cell>
          <cell r="G2035" t="str">
            <v>101256</v>
          </cell>
          <cell r="H2035" t="str">
            <v>كارگاه ادهمي</v>
          </cell>
          <cell r="P2035" t="str">
            <v>999</v>
          </cell>
        </row>
        <row r="2036">
          <cell r="A2036">
            <v>9999</v>
          </cell>
          <cell r="B2036" t="str">
            <v>990002101505</v>
          </cell>
          <cell r="C2036" t="str">
            <v>990</v>
          </cell>
          <cell r="D2036" t="str">
            <v>990002</v>
          </cell>
          <cell r="E2036" t="str">
            <v>حسابهاي انتظامي</v>
          </cell>
          <cell r="F2036" t="str">
            <v>اسناد تضميني به نفع شركت</v>
          </cell>
          <cell r="G2036" t="str">
            <v>101505</v>
          </cell>
          <cell r="H2036" t="str">
            <v>لوله هاي صنعتي دقيق كاوه</v>
          </cell>
          <cell r="P2036" t="str">
            <v>999</v>
          </cell>
        </row>
        <row r="2037">
          <cell r="A2037">
            <v>9999</v>
          </cell>
          <cell r="B2037" t="str">
            <v>990002101268</v>
          </cell>
          <cell r="C2037" t="str">
            <v>990</v>
          </cell>
          <cell r="D2037" t="str">
            <v>990002</v>
          </cell>
          <cell r="E2037" t="str">
            <v>حسابهاي انتظامي</v>
          </cell>
          <cell r="F2037" t="str">
            <v>اسناد تضميني به نفع شركت</v>
          </cell>
          <cell r="G2037" t="str">
            <v>101268</v>
          </cell>
          <cell r="H2037" t="str">
            <v>شرکت ماشين لنت</v>
          </cell>
          <cell r="P2037" t="str">
            <v>999</v>
          </cell>
        </row>
        <row r="2038">
          <cell r="A2038">
            <v>9999</v>
          </cell>
          <cell r="B2038" t="str">
            <v>990002101210</v>
          </cell>
          <cell r="C2038" t="str">
            <v>990</v>
          </cell>
          <cell r="D2038" t="str">
            <v>990002</v>
          </cell>
          <cell r="E2038" t="str">
            <v>حسابهاي انتظامي</v>
          </cell>
          <cell r="F2038" t="str">
            <v>اسناد تضميني به نفع شركت</v>
          </cell>
          <cell r="G2038" t="str">
            <v>101210</v>
          </cell>
          <cell r="H2038" t="str">
            <v>شرکت ايران فاره</v>
          </cell>
          <cell r="P2038" t="str">
            <v>999</v>
          </cell>
        </row>
        <row r="2039">
          <cell r="A2039">
            <v>9999</v>
          </cell>
          <cell r="B2039" t="str">
            <v>990002101519</v>
          </cell>
          <cell r="C2039" t="str">
            <v>990</v>
          </cell>
          <cell r="D2039" t="str">
            <v>990002</v>
          </cell>
          <cell r="E2039" t="str">
            <v>حسابهاي انتظامي</v>
          </cell>
          <cell r="F2039" t="str">
            <v>اسناد تضميني به نفع شركت</v>
          </cell>
          <cell r="G2039" t="str">
            <v>101519</v>
          </cell>
          <cell r="H2039" t="str">
            <v>شركت تعاوني مسكن مركز تحقيقات</v>
          </cell>
          <cell r="P2039" t="str">
            <v>999</v>
          </cell>
        </row>
        <row r="2040">
          <cell r="A2040">
            <v>9999</v>
          </cell>
          <cell r="B2040" t="str">
            <v>990002101215</v>
          </cell>
          <cell r="C2040" t="str">
            <v>990</v>
          </cell>
          <cell r="D2040" t="str">
            <v>990002</v>
          </cell>
          <cell r="E2040" t="str">
            <v>حسابهاي انتظامي</v>
          </cell>
          <cell r="F2040" t="str">
            <v>اسناد تضميني به نفع شركت</v>
          </cell>
          <cell r="G2040" t="str">
            <v>101215</v>
          </cell>
          <cell r="H2040" t="str">
            <v>آذر يدک</v>
          </cell>
          <cell r="P2040" t="str">
            <v>999</v>
          </cell>
        </row>
        <row r="2041">
          <cell r="A2041">
            <v>9999</v>
          </cell>
          <cell r="B2041" t="str">
            <v>990002101372</v>
          </cell>
          <cell r="C2041" t="str">
            <v>990</v>
          </cell>
          <cell r="D2041" t="str">
            <v>990002</v>
          </cell>
          <cell r="E2041" t="str">
            <v>حسابهاي انتظامي</v>
          </cell>
          <cell r="F2041" t="str">
            <v>اسناد تضميني به نفع شركت</v>
          </cell>
          <cell r="G2041" t="str">
            <v>101372</v>
          </cell>
          <cell r="H2041" t="str">
            <v>توليد آلياژ</v>
          </cell>
          <cell r="P2041" t="str">
            <v>999</v>
          </cell>
        </row>
        <row r="2042">
          <cell r="A2042">
            <v>9999</v>
          </cell>
          <cell r="B2042" t="str">
            <v>990002101277</v>
          </cell>
          <cell r="C2042" t="str">
            <v>990</v>
          </cell>
          <cell r="D2042" t="str">
            <v>990002</v>
          </cell>
          <cell r="E2042" t="str">
            <v>حسابهاي انتظامي</v>
          </cell>
          <cell r="F2042" t="str">
            <v>اسناد تضميني به نفع شركت</v>
          </cell>
          <cell r="G2042" t="str">
            <v>101277</v>
          </cell>
          <cell r="H2042" t="str">
            <v>فنر سازي پارس صنعت</v>
          </cell>
          <cell r="P2042" t="str">
            <v>999</v>
          </cell>
        </row>
        <row r="2043">
          <cell r="A2043">
            <v>9999</v>
          </cell>
          <cell r="B2043" t="str">
            <v>990002101451</v>
          </cell>
          <cell r="C2043" t="str">
            <v>990</v>
          </cell>
          <cell r="D2043" t="str">
            <v>990002</v>
          </cell>
          <cell r="E2043" t="str">
            <v>حسابهاي انتظامي</v>
          </cell>
          <cell r="F2043" t="str">
            <v>اسناد تضميني به نفع شركت</v>
          </cell>
          <cell r="G2043" t="str">
            <v>101451</v>
          </cell>
          <cell r="H2043" t="str">
            <v>گروه صنعتي كاوه</v>
          </cell>
          <cell r="P2043" t="str">
            <v>999</v>
          </cell>
        </row>
        <row r="2044">
          <cell r="A2044">
            <v>9999</v>
          </cell>
          <cell r="B2044" t="str">
            <v>990002101238</v>
          </cell>
          <cell r="C2044" t="str">
            <v>990</v>
          </cell>
          <cell r="D2044" t="str">
            <v>990002</v>
          </cell>
          <cell r="E2044" t="str">
            <v>حسابهاي انتظامي</v>
          </cell>
          <cell r="F2044" t="str">
            <v>اسناد تضميني به نفع شركت</v>
          </cell>
          <cell r="G2044" t="str">
            <v>101238</v>
          </cell>
          <cell r="H2044" t="str">
            <v>شرکت ريخته گري تراکتورسازي ايران(سهامي عام)</v>
          </cell>
          <cell r="P2044" t="str">
            <v>999</v>
          </cell>
        </row>
        <row r="2045">
          <cell r="A2045">
            <v>9999</v>
          </cell>
          <cell r="B2045" t="str">
            <v>990002101280</v>
          </cell>
          <cell r="C2045" t="str">
            <v>990</v>
          </cell>
          <cell r="D2045" t="str">
            <v>990002</v>
          </cell>
          <cell r="E2045" t="str">
            <v>حسابهاي انتظامي</v>
          </cell>
          <cell r="F2045" t="str">
            <v>اسناد تضميني به نفع شركت</v>
          </cell>
          <cell r="G2045" t="str">
            <v>101280</v>
          </cell>
          <cell r="H2045" t="str">
            <v>شرکت پرسيران</v>
          </cell>
          <cell r="P2045" t="str">
            <v>999</v>
          </cell>
        </row>
        <row r="2046">
          <cell r="A2046">
            <v>9999</v>
          </cell>
          <cell r="B2046" t="str">
            <v>990002101328</v>
          </cell>
          <cell r="C2046" t="str">
            <v>990</v>
          </cell>
          <cell r="D2046" t="str">
            <v>990002</v>
          </cell>
          <cell r="E2046" t="str">
            <v>حسابهاي انتظامي</v>
          </cell>
          <cell r="F2046" t="str">
            <v>اسناد تضميني به نفع شركت</v>
          </cell>
          <cell r="G2046" t="str">
            <v>101328</v>
          </cell>
          <cell r="H2046" t="str">
            <v>شرکت تعاوني مصرف مركز تحقيقات صنايع سنگين</v>
          </cell>
          <cell r="P2046" t="str">
            <v>999</v>
          </cell>
        </row>
        <row r="2047">
          <cell r="A2047">
            <v>9999</v>
          </cell>
          <cell r="B2047" t="str">
            <v>990002101806</v>
          </cell>
          <cell r="C2047" t="str">
            <v>990</v>
          </cell>
          <cell r="D2047" t="str">
            <v>990002</v>
          </cell>
          <cell r="E2047" t="str">
            <v>حسابهاي انتظامي</v>
          </cell>
          <cell r="F2047" t="str">
            <v>اسناد تضميني به نفع شركت</v>
          </cell>
          <cell r="G2047" t="str">
            <v>101806</v>
          </cell>
          <cell r="H2047" t="str">
            <v>تراشكاري دقيق صنعت</v>
          </cell>
          <cell r="P2047" t="str">
            <v>999</v>
          </cell>
        </row>
        <row r="2048">
          <cell r="A2048">
            <v>9999</v>
          </cell>
          <cell r="B2048" t="str">
            <v>990002101827</v>
          </cell>
          <cell r="C2048" t="str">
            <v>990</v>
          </cell>
          <cell r="D2048" t="str">
            <v>990002</v>
          </cell>
          <cell r="E2048" t="str">
            <v>حسابهاي انتظامي</v>
          </cell>
          <cell r="F2048" t="str">
            <v>اسناد تضميني به نفع شركت</v>
          </cell>
          <cell r="G2048" t="str">
            <v>101827</v>
          </cell>
          <cell r="H2048" t="str">
            <v>گروه صنعتي آذر پارت</v>
          </cell>
          <cell r="P2048" t="str">
            <v>999</v>
          </cell>
        </row>
        <row r="2049">
          <cell r="A2049">
            <v>9999</v>
          </cell>
          <cell r="B2049" t="str">
            <v>990002101218</v>
          </cell>
          <cell r="C2049" t="str">
            <v>990</v>
          </cell>
          <cell r="D2049" t="str">
            <v>990002</v>
          </cell>
          <cell r="E2049" t="str">
            <v>حسابهاي انتظامي</v>
          </cell>
          <cell r="F2049" t="str">
            <v>اسناد تضميني به نفع شركت</v>
          </cell>
          <cell r="G2049" t="str">
            <v>101218</v>
          </cell>
          <cell r="H2049" t="str">
            <v>شرکت ريخته گري ماشين سازي تبريز</v>
          </cell>
          <cell r="P2049" t="str">
            <v>999</v>
          </cell>
        </row>
        <row r="2050">
          <cell r="A2050">
            <v>9999</v>
          </cell>
          <cell r="B2050" t="str">
            <v>990002101343</v>
          </cell>
          <cell r="C2050" t="str">
            <v>990</v>
          </cell>
          <cell r="D2050" t="str">
            <v>990002</v>
          </cell>
          <cell r="E2050" t="str">
            <v>حسابهاي انتظامي</v>
          </cell>
          <cell r="F2050" t="str">
            <v>اسناد تضميني به نفع شركت</v>
          </cell>
          <cell r="G2050" t="str">
            <v>101343</v>
          </cell>
          <cell r="H2050" t="str">
            <v>شرکت آسيکو</v>
          </cell>
          <cell r="P2050" t="str">
            <v>999</v>
          </cell>
        </row>
        <row r="2051">
          <cell r="A2051">
            <v>9999</v>
          </cell>
          <cell r="B2051" t="str">
            <v>990002101466</v>
          </cell>
          <cell r="C2051" t="str">
            <v>990</v>
          </cell>
          <cell r="D2051" t="str">
            <v>990002</v>
          </cell>
          <cell r="E2051" t="str">
            <v>حسابهاي انتظامي</v>
          </cell>
          <cell r="F2051" t="str">
            <v>اسناد تضميني به نفع شركت</v>
          </cell>
          <cell r="G2051" t="str">
            <v>101466</v>
          </cell>
          <cell r="H2051" t="str">
            <v>تراش پولاد شاهين</v>
          </cell>
          <cell r="P2051" t="str">
            <v>999</v>
          </cell>
        </row>
        <row r="2052">
          <cell r="A2052">
            <v>9999</v>
          </cell>
          <cell r="B2052" t="str">
            <v>990002101906</v>
          </cell>
          <cell r="C2052" t="str">
            <v>990</v>
          </cell>
          <cell r="D2052" t="str">
            <v>990002</v>
          </cell>
          <cell r="E2052" t="str">
            <v>حسابهاي انتظامي</v>
          </cell>
          <cell r="F2052" t="str">
            <v>اسناد تضميني به نفع شركت</v>
          </cell>
          <cell r="G2052" t="str">
            <v>101906</v>
          </cell>
          <cell r="H2052" t="str">
            <v>بازرگاني املاك دريا (زاهدي)</v>
          </cell>
          <cell r="P2052" t="str">
            <v>999</v>
          </cell>
        </row>
        <row r="2053">
          <cell r="A2053">
            <v>9999</v>
          </cell>
          <cell r="B2053" t="str">
            <v>990002101476</v>
          </cell>
          <cell r="C2053" t="str">
            <v>990</v>
          </cell>
          <cell r="D2053" t="str">
            <v>990002</v>
          </cell>
          <cell r="E2053" t="str">
            <v>حسابهاي انتظامي</v>
          </cell>
          <cell r="F2053" t="str">
            <v>اسناد تضميني به نفع شركت</v>
          </cell>
          <cell r="G2053" t="str">
            <v>101476</v>
          </cell>
          <cell r="H2053" t="str">
            <v>شرکت آهنگري تراکتور سازي ايران</v>
          </cell>
          <cell r="P2053" t="str">
            <v>999</v>
          </cell>
        </row>
        <row r="2054">
          <cell r="A2054">
            <v>9999</v>
          </cell>
          <cell r="B2054" t="str">
            <v>990002101346</v>
          </cell>
          <cell r="C2054" t="str">
            <v>990</v>
          </cell>
          <cell r="D2054" t="str">
            <v>990002</v>
          </cell>
          <cell r="E2054" t="str">
            <v>حسابهاي انتظامي</v>
          </cell>
          <cell r="F2054" t="str">
            <v>اسناد تضميني به نفع شركت</v>
          </cell>
          <cell r="G2054" t="str">
            <v>101346</v>
          </cell>
          <cell r="H2054" t="str">
            <v>دميرايش</v>
          </cell>
          <cell r="P2054" t="str">
            <v>999</v>
          </cell>
        </row>
        <row r="2055">
          <cell r="A2055">
            <v>9999</v>
          </cell>
          <cell r="B2055" t="str">
            <v>990002101224</v>
          </cell>
          <cell r="C2055" t="str">
            <v>990</v>
          </cell>
          <cell r="D2055" t="str">
            <v>990002</v>
          </cell>
          <cell r="E2055" t="str">
            <v>حسابهاي انتظامي</v>
          </cell>
          <cell r="F2055" t="str">
            <v>اسناد تضميني به نفع شركت</v>
          </cell>
          <cell r="G2055" t="str">
            <v>101224</v>
          </cell>
          <cell r="H2055" t="str">
            <v>شرکت فولاد فرايند شهريار</v>
          </cell>
          <cell r="P2055" t="str">
            <v>999</v>
          </cell>
        </row>
        <row r="2056">
          <cell r="A2056">
            <v>9999</v>
          </cell>
          <cell r="B2056" t="str">
            <v>990002101251</v>
          </cell>
          <cell r="C2056" t="str">
            <v>990</v>
          </cell>
          <cell r="D2056" t="str">
            <v>990002</v>
          </cell>
          <cell r="E2056" t="str">
            <v>حسابهاي انتظامي</v>
          </cell>
          <cell r="F2056" t="str">
            <v>اسناد تضميني به نفع شركت</v>
          </cell>
          <cell r="G2056" t="str">
            <v>101251</v>
          </cell>
          <cell r="H2056" t="str">
            <v>كارگاه آبكاري لوكس</v>
          </cell>
          <cell r="P2056" t="str">
            <v>999</v>
          </cell>
        </row>
        <row r="2057">
          <cell r="A2057">
            <v>9999</v>
          </cell>
          <cell r="B2057" t="str">
            <v>990002101273</v>
          </cell>
          <cell r="C2057" t="str">
            <v>990</v>
          </cell>
          <cell r="D2057" t="str">
            <v>990002</v>
          </cell>
          <cell r="E2057" t="str">
            <v>حسابهاي انتظامي</v>
          </cell>
          <cell r="F2057" t="str">
            <v>اسناد تضميني به نفع شركت</v>
          </cell>
          <cell r="G2057" t="str">
            <v>101273</v>
          </cell>
          <cell r="H2057" t="str">
            <v>شرکت قطعه سازان</v>
          </cell>
          <cell r="P2057" t="str">
            <v>999</v>
          </cell>
        </row>
        <row r="2058">
          <cell r="A2058">
            <v>9999</v>
          </cell>
          <cell r="B2058" t="str">
            <v>990002101293</v>
          </cell>
          <cell r="C2058" t="str">
            <v>990</v>
          </cell>
          <cell r="D2058" t="str">
            <v>990002</v>
          </cell>
          <cell r="E2058" t="str">
            <v>حسابهاي انتظامي</v>
          </cell>
          <cell r="F2058" t="str">
            <v>اسناد تضميني به نفع شركت</v>
          </cell>
          <cell r="G2058" t="str">
            <v>101293</v>
          </cell>
          <cell r="H2058" t="str">
            <v>كارگاه المهدي</v>
          </cell>
          <cell r="P2058" t="str">
            <v>999</v>
          </cell>
        </row>
        <row r="2059">
          <cell r="A2059">
            <v>9999</v>
          </cell>
          <cell r="B2059" t="str">
            <v>990002101423</v>
          </cell>
          <cell r="C2059" t="str">
            <v>990</v>
          </cell>
          <cell r="D2059" t="str">
            <v>990002</v>
          </cell>
          <cell r="E2059" t="str">
            <v>حسابهاي انتظامي</v>
          </cell>
          <cell r="F2059" t="str">
            <v>اسناد تضميني به نفع شركت</v>
          </cell>
          <cell r="G2059" t="str">
            <v>101423</v>
          </cell>
          <cell r="H2059" t="str">
            <v>شرکت آشيان سازان آذربايجان</v>
          </cell>
          <cell r="P2059" t="str">
            <v>999</v>
          </cell>
        </row>
        <row r="2060">
          <cell r="A2060">
            <v>9999</v>
          </cell>
          <cell r="B2060" t="str">
            <v>990002101682</v>
          </cell>
          <cell r="C2060" t="str">
            <v>990</v>
          </cell>
          <cell r="D2060" t="str">
            <v>990002</v>
          </cell>
          <cell r="E2060" t="str">
            <v>حسابهاي انتظامي</v>
          </cell>
          <cell r="F2060" t="str">
            <v>اسناد تضميني به نفع شركت</v>
          </cell>
          <cell r="G2060" t="str">
            <v>101682</v>
          </cell>
          <cell r="H2060" t="str">
            <v>شركت سحاب تبريز</v>
          </cell>
          <cell r="P2060" t="str">
            <v>999</v>
          </cell>
        </row>
        <row r="2061">
          <cell r="A2061">
            <v>9999</v>
          </cell>
          <cell r="B2061" t="str">
            <v>990002101867</v>
          </cell>
          <cell r="C2061" t="str">
            <v>990</v>
          </cell>
          <cell r="D2061" t="str">
            <v>990002</v>
          </cell>
          <cell r="E2061" t="str">
            <v>حسابهاي انتظامي</v>
          </cell>
          <cell r="F2061" t="str">
            <v>اسناد تضميني به نفع شركت</v>
          </cell>
          <cell r="G2061" t="str">
            <v>101867</v>
          </cell>
          <cell r="H2061" t="str">
            <v>كارگاه كات فن آذر</v>
          </cell>
          <cell r="P2061" t="str">
            <v>999</v>
          </cell>
        </row>
        <row r="2062">
          <cell r="A2062">
            <v>9999</v>
          </cell>
          <cell r="B2062" t="str">
            <v>990002101881</v>
          </cell>
          <cell r="C2062" t="str">
            <v>990</v>
          </cell>
          <cell r="D2062" t="str">
            <v>990002</v>
          </cell>
          <cell r="E2062" t="str">
            <v>حسابهاي انتظامي</v>
          </cell>
          <cell r="F2062" t="str">
            <v>اسناد تضميني به نفع شركت</v>
          </cell>
          <cell r="G2062" t="str">
            <v>101881</v>
          </cell>
          <cell r="H2062" t="str">
            <v>شركت مارال نقش آذربايجان</v>
          </cell>
          <cell r="P2062" t="str">
            <v>999</v>
          </cell>
        </row>
        <row r="2063">
          <cell r="A2063">
            <v>9999</v>
          </cell>
          <cell r="B2063" t="str">
            <v>990002101912</v>
          </cell>
          <cell r="C2063" t="str">
            <v>990</v>
          </cell>
          <cell r="D2063" t="str">
            <v>990002</v>
          </cell>
          <cell r="E2063" t="str">
            <v>حسابهاي انتظامي</v>
          </cell>
          <cell r="F2063" t="str">
            <v>اسناد تضميني به نفع شركت</v>
          </cell>
          <cell r="G2063" t="str">
            <v>101912</v>
          </cell>
          <cell r="H2063" t="str">
            <v>آبكاري تكنو آب</v>
          </cell>
          <cell r="P2063" t="str">
            <v>999</v>
          </cell>
        </row>
        <row r="2064">
          <cell r="A2064">
            <v>9999</v>
          </cell>
          <cell r="B2064" t="str">
            <v>990002101523</v>
          </cell>
          <cell r="C2064" t="str">
            <v>990</v>
          </cell>
          <cell r="D2064" t="str">
            <v>990002</v>
          </cell>
          <cell r="E2064" t="str">
            <v>حسابهاي انتظامي</v>
          </cell>
          <cell r="F2064" t="str">
            <v>اسناد تضميني به نفع شركت</v>
          </cell>
          <cell r="G2064" t="str">
            <v>101523</v>
          </cell>
          <cell r="H2064" t="str">
            <v>شركت فن ناب</v>
          </cell>
          <cell r="P2064" t="str">
            <v>999</v>
          </cell>
        </row>
        <row r="2065">
          <cell r="A2065">
            <v>9999</v>
          </cell>
          <cell r="B2065" t="str">
            <v>990002101242</v>
          </cell>
          <cell r="C2065" t="str">
            <v>990</v>
          </cell>
          <cell r="D2065" t="str">
            <v>990002</v>
          </cell>
          <cell r="E2065" t="str">
            <v>حسابهاي انتظامي</v>
          </cell>
          <cell r="F2065" t="str">
            <v>اسناد تضميني به نفع شركت</v>
          </cell>
          <cell r="G2065" t="str">
            <v>101242</v>
          </cell>
          <cell r="H2065" t="str">
            <v>آذر فيلر</v>
          </cell>
          <cell r="P2065" t="str">
            <v>999</v>
          </cell>
        </row>
        <row r="2066">
          <cell r="A2066">
            <v>9999</v>
          </cell>
          <cell r="B2066" t="str">
            <v>990002101414</v>
          </cell>
          <cell r="C2066" t="str">
            <v>990</v>
          </cell>
          <cell r="D2066" t="str">
            <v>990002</v>
          </cell>
          <cell r="E2066" t="str">
            <v>حسابهاي انتظامي</v>
          </cell>
          <cell r="F2066" t="str">
            <v>اسناد تضميني به نفع شركت</v>
          </cell>
          <cell r="G2066" t="str">
            <v>101414</v>
          </cell>
          <cell r="H2066" t="str">
            <v>شركت آذردنده تبريز</v>
          </cell>
          <cell r="P2066" t="str">
            <v>999</v>
          </cell>
        </row>
        <row r="2067">
          <cell r="A2067">
            <v>9999</v>
          </cell>
          <cell r="B2067" t="str">
            <v>990002101377</v>
          </cell>
          <cell r="C2067" t="str">
            <v>990</v>
          </cell>
          <cell r="D2067" t="str">
            <v>990002</v>
          </cell>
          <cell r="E2067" t="str">
            <v>حسابهاي انتظامي</v>
          </cell>
          <cell r="F2067" t="str">
            <v>اسناد تضميني به نفع شركت</v>
          </cell>
          <cell r="G2067" t="str">
            <v>101377</v>
          </cell>
          <cell r="H2067" t="str">
            <v>شرکت همکارصنايع</v>
          </cell>
          <cell r="P2067" t="str">
            <v>999</v>
          </cell>
        </row>
        <row r="2068">
          <cell r="A2068">
            <v>9999</v>
          </cell>
          <cell r="B2068" t="str">
            <v>990002101840</v>
          </cell>
          <cell r="C2068" t="str">
            <v>990</v>
          </cell>
          <cell r="D2068" t="str">
            <v>990002</v>
          </cell>
          <cell r="E2068" t="str">
            <v>حسابهاي انتظامي</v>
          </cell>
          <cell r="F2068" t="str">
            <v>اسناد تضميني به نفع شركت</v>
          </cell>
          <cell r="G2068" t="str">
            <v>101840</v>
          </cell>
          <cell r="H2068" t="str">
            <v>نوين ابزار</v>
          </cell>
          <cell r="P2068" t="str">
            <v>999</v>
          </cell>
        </row>
        <row r="2069">
          <cell r="A2069">
            <v>9999</v>
          </cell>
          <cell r="B2069" t="str">
            <v>990002101502</v>
          </cell>
          <cell r="C2069" t="str">
            <v>990</v>
          </cell>
          <cell r="D2069" t="str">
            <v>990002</v>
          </cell>
          <cell r="E2069" t="str">
            <v>حسابهاي انتظامي</v>
          </cell>
          <cell r="F2069" t="str">
            <v>اسناد تضميني به نفع شركت</v>
          </cell>
          <cell r="G2069" t="str">
            <v>101502</v>
          </cell>
          <cell r="H2069" t="str">
            <v>شركت فرايند ابتكار امين (اقاي وزير نظام)</v>
          </cell>
          <cell r="P2069" t="str">
            <v>999</v>
          </cell>
        </row>
        <row r="2070">
          <cell r="A2070">
            <v>9999</v>
          </cell>
          <cell r="B2070" t="str">
            <v>990002101517</v>
          </cell>
          <cell r="C2070" t="str">
            <v>990</v>
          </cell>
          <cell r="D2070" t="str">
            <v>990002</v>
          </cell>
          <cell r="E2070" t="str">
            <v>حسابهاي انتظامي</v>
          </cell>
          <cell r="F2070" t="str">
            <v>اسناد تضميني به نفع شركت</v>
          </cell>
          <cell r="G2070" t="str">
            <v>101517</v>
          </cell>
          <cell r="H2070" t="str">
            <v>كارگاه توليدي صنعتي امين (سنگزني امين)</v>
          </cell>
          <cell r="P2070" t="str">
            <v>999</v>
          </cell>
        </row>
        <row r="2071">
          <cell r="A2071">
            <v>9999</v>
          </cell>
          <cell r="B2071" t="str">
            <v>990002101659</v>
          </cell>
          <cell r="C2071" t="str">
            <v>990</v>
          </cell>
          <cell r="D2071" t="str">
            <v>990002</v>
          </cell>
          <cell r="E2071" t="str">
            <v>حسابهاي انتظامي</v>
          </cell>
          <cell r="F2071" t="str">
            <v>اسناد تضميني به نفع شركت</v>
          </cell>
          <cell r="G2071" t="str">
            <v>101659</v>
          </cell>
          <cell r="H2071" t="str">
            <v>آبكاري آريا</v>
          </cell>
          <cell r="P2071" t="str">
            <v>999</v>
          </cell>
        </row>
        <row r="2072">
          <cell r="A2072">
            <v>9999</v>
          </cell>
          <cell r="B2072" t="str">
            <v>990002101680</v>
          </cell>
          <cell r="C2072" t="str">
            <v>990</v>
          </cell>
          <cell r="D2072" t="str">
            <v>990002</v>
          </cell>
          <cell r="E2072" t="str">
            <v>حسابهاي انتظامي</v>
          </cell>
          <cell r="F2072" t="str">
            <v>اسناد تضميني به نفع شركت</v>
          </cell>
          <cell r="G2072" t="str">
            <v>101680</v>
          </cell>
          <cell r="H2072" t="str">
            <v>شركت ريخته گري دانا روش انديشه</v>
          </cell>
          <cell r="P2072" t="str">
            <v>999</v>
          </cell>
        </row>
        <row r="2073">
          <cell r="A2073">
            <v>9999</v>
          </cell>
          <cell r="B2073" t="str">
            <v>990002101686</v>
          </cell>
          <cell r="C2073" t="str">
            <v>990</v>
          </cell>
          <cell r="D2073" t="str">
            <v>990002</v>
          </cell>
          <cell r="E2073" t="str">
            <v>حسابهاي انتظامي</v>
          </cell>
          <cell r="F2073" t="str">
            <v>اسناد تضميني به نفع شركت</v>
          </cell>
          <cell r="G2073" t="str">
            <v>101686</v>
          </cell>
          <cell r="H2073" t="str">
            <v>شركت فن گستر</v>
          </cell>
          <cell r="P2073" t="str">
            <v>999</v>
          </cell>
        </row>
        <row r="2074">
          <cell r="A2074">
            <v>9999</v>
          </cell>
          <cell r="B2074" t="str">
            <v>990002101747</v>
          </cell>
          <cell r="C2074" t="str">
            <v>990</v>
          </cell>
          <cell r="D2074" t="str">
            <v>990002</v>
          </cell>
          <cell r="E2074" t="str">
            <v>حسابهاي انتظامي</v>
          </cell>
          <cell r="F2074" t="str">
            <v>اسناد تضميني به نفع شركت</v>
          </cell>
          <cell r="G2074" t="str">
            <v>101747</v>
          </cell>
          <cell r="H2074" t="str">
            <v>كارگاه پوريا صنعت</v>
          </cell>
          <cell r="P2074" t="str">
            <v>999</v>
          </cell>
        </row>
        <row r="2075">
          <cell r="A2075">
            <v>9999</v>
          </cell>
          <cell r="B2075" t="str">
            <v>990002101288</v>
          </cell>
          <cell r="C2075" t="str">
            <v>990</v>
          </cell>
          <cell r="D2075" t="str">
            <v>990002</v>
          </cell>
          <cell r="E2075" t="str">
            <v>حسابهاي انتظامي</v>
          </cell>
          <cell r="F2075" t="str">
            <v>اسناد تضميني به نفع شركت</v>
          </cell>
          <cell r="G2075" t="str">
            <v>101288</v>
          </cell>
          <cell r="H2075" t="str">
            <v>توفيق صنعت</v>
          </cell>
          <cell r="P2075" t="str">
            <v>999</v>
          </cell>
        </row>
        <row r="2076">
          <cell r="A2076">
            <v>9999</v>
          </cell>
          <cell r="B2076" t="str">
            <v>990002101438</v>
          </cell>
          <cell r="C2076" t="str">
            <v>990</v>
          </cell>
          <cell r="D2076" t="str">
            <v>990002</v>
          </cell>
          <cell r="E2076" t="str">
            <v>حسابهاي انتظامي</v>
          </cell>
          <cell r="F2076" t="str">
            <v>اسناد تضميني به نفع شركت</v>
          </cell>
          <cell r="G2076" t="str">
            <v>101438</v>
          </cell>
          <cell r="H2076" t="str">
            <v>كارگاه مهندس هادي</v>
          </cell>
          <cell r="P2076" t="str">
            <v>999</v>
          </cell>
        </row>
        <row r="2077">
          <cell r="A2077">
            <v>9999</v>
          </cell>
          <cell r="B2077" t="str">
            <v>990002101257</v>
          </cell>
          <cell r="C2077" t="str">
            <v>990</v>
          </cell>
          <cell r="D2077" t="str">
            <v>990002</v>
          </cell>
          <cell r="E2077" t="str">
            <v>حسابهاي انتظامي</v>
          </cell>
          <cell r="F2077" t="str">
            <v>اسناد تضميني به نفع شركت</v>
          </cell>
          <cell r="G2077" t="str">
            <v>101257</v>
          </cell>
          <cell r="H2077" t="str">
            <v>كارگاه فرجزاده</v>
          </cell>
          <cell r="P2077" t="str">
            <v>999</v>
          </cell>
        </row>
        <row r="2078">
          <cell r="A2078">
            <v>9999</v>
          </cell>
          <cell r="B2078" t="str">
            <v>990002101259</v>
          </cell>
          <cell r="C2078" t="str">
            <v>990</v>
          </cell>
          <cell r="D2078" t="str">
            <v>990002</v>
          </cell>
          <cell r="E2078" t="str">
            <v>حسابهاي انتظامي</v>
          </cell>
          <cell r="F2078" t="str">
            <v>اسناد تضميني به نفع شركت</v>
          </cell>
          <cell r="G2078" t="str">
            <v>101259</v>
          </cell>
          <cell r="H2078" t="str">
            <v>كارگاه حسينپور خيري</v>
          </cell>
          <cell r="P2078" t="str">
            <v>999</v>
          </cell>
        </row>
        <row r="2079">
          <cell r="A2079">
            <v>9999</v>
          </cell>
          <cell r="B2079" t="str">
            <v>990002101278</v>
          </cell>
          <cell r="C2079" t="str">
            <v>990</v>
          </cell>
          <cell r="D2079" t="str">
            <v>990002</v>
          </cell>
          <cell r="E2079" t="str">
            <v>حسابهاي انتظامي</v>
          </cell>
          <cell r="F2079" t="str">
            <v>اسناد تضميني به نفع شركت</v>
          </cell>
          <cell r="G2079" t="str">
            <v>101278</v>
          </cell>
          <cell r="H2079" t="str">
            <v>صنايع لاستيک ممتاز تهران</v>
          </cell>
          <cell r="P2079" t="str">
            <v>999</v>
          </cell>
        </row>
        <row r="2080">
          <cell r="A2080">
            <v>9999</v>
          </cell>
          <cell r="B2080" t="str">
            <v>990002101337</v>
          </cell>
          <cell r="C2080" t="str">
            <v>990</v>
          </cell>
          <cell r="D2080" t="str">
            <v>990002</v>
          </cell>
          <cell r="E2080" t="str">
            <v>حسابهاي انتظامي</v>
          </cell>
          <cell r="F2080" t="str">
            <v>اسناد تضميني به نفع شركت</v>
          </cell>
          <cell r="G2080" t="str">
            <v>101337</v>
          </cell>
          <cell r="H2080" t="str">
            <v>خليل سلطاني</v>
          </cell>
          <cell r="P2080" t="str">
            <v>999</v>
          </cell>
        </row>
        <row r="2081">
          <cell r="A2081">
            <v>9999</v>
          </cell>
          <cell r="B2081" t="str">
            <v>990002101515</v>
          </cell>
          <cell r="C2081" t="str">
            <v>990</v>
          </cell>
          <cell r="D2081" t="str">
            <v>990002</v>
          </cell>
          <cell r="E2081" t="str">
            <v>حسابهاي انتظامي</v>
          </cell>
          <cell r="F2081" t="str">
            <v>اسناد تضميني به نفع شركت</v>
          </cell>
          <cell r="G2081" t="str">
            <v>101515</v>
          </cell>
          <cell r="H2081" t="str">
            <v>شرکت پارس صنعت تبريز</v>
          </cell>
          <cell r="P2081" t="str">
            <v>999</v>
          </cell>
        </row>
        <row r="2082">
          <cell r="A2082">
            <v>9999</v>
          </cell>
          <cell r="B2082" t="str">
            <v>990002101607</v>
          </cell>
          <cell r="C2082" t="str">
            <v>990</v>
          </cell>
          <cell r="D2082" t="str">
            <v>990002</v>
          </cell>
          <cell r="E2082" t="str">
            <v>حسابهاي انتظامي</v>
          </cell>
          <cell r="F2082" t="str">
            <v>اسناد تضميني به نفع شركت</v>
          </cell>
          <cell r="G2082" t="str">
            <v>101607</v>
          </cell>
          <cell r="H2082" t="str">
            <v>كارگاه صنعتي پالاديم</v>
          </cell>
          <cell r="P2082" t="str">
            <v>999</v>
          </cell>
        </row>
        <row r="2083">
          <cell r="A2083">
            <v>9999</v>
          </cell>
          <cell r="B2083" t="str">
            <v>990002101773</v>
          </cell>
          <cell r="C2083" t="str">
            <v>990</v>
          </cell>
          <cell r="D2083" t="str">
            <v>990002</v>
          </cell>
          <cell r="E2083" t="str">
            <v>حسابهاي انتظامي</v>
          </cell>
          <cell r="F2083" t="str">
            <v>اسناد تضميني به نفع شركت</v>
          </cell>
          <cell r="G2083" t="str">
            <v>101773</v>
          </cell>
          <cell r="H2083" t="str">
            <v>شركت گئنيش زامان</v>
          </cell>
          <cell r="P2083" t="str">
            <v>999</v>
          </cell>
        </row>
        <row r="2084">
          <cell r="A2084">
            <v>9999</v>
          </cell>
          <cell r="B2084" t="str">
            <v>990002101440</v>
          </cell>
          <cell r="C2084" t="str">
            <v>990</v>
          </cell>
          <cell r="D2084" t="str">
            <v>990002</v>
          </cell>
          <cell r="E2084" t="str">
            <v>حسابهاي انتظامي</v>
          </cell>
          <cell r="F2084" t="str">
            <v>اسناد تضميني به نفع شركت</v>
          </cell>
          <cell r="G2084" t="str">
            <v>101440</v>
          </cell>
          <cell r="H2084" t="str">
            <v>پوريا طوس</v>
          </cell>
          <cell r="P2084" t="str">
            <v>999</v>
          </cell>
        </row>
        <row r="2085">
          <cell r="A2085">
            <v>9999</v>
          </cell>
          <cell r="B2085" t="str">
            <v>990002101368</v>
          </cell>
          <cell r="C2085" t="str">
            <v>990</v>
          </cell>
          <cell r="D2085" t="str">
            <v>990002</v>
          </cell>
          <cell r="E2085" t="str">
            <v>حسابهاي انتظامي</v>
          </cell>
          <cell r="F2085" t="str">
            <v>اسناد تضميني به نفع شركت</v>
          </cell>
          <cell r="G2085" t="str">
            <v>101368</v>
          </cell>
          <cell r="H2085" t="str">
            <v>شرکت طراحي مهندسي هميارطرح آذر</v>
          </cell>
          <cell r="P2085" t="str">
            <v>999</v>
          </cell>
        </row>
        <row r="2086">
          <cell r="A2086">
            <v>9999</v>
          </cell>
          <cell r="B2086" t="str">
            <v>990002101387</v>
          </cell>
          <cell r="C2086" t="str">
            <v>990</v>
          </cell>
          <cell r="D2086" t="str">
            <v>990002</v>
          </cell>
          <cell r="E2086" t="str">
            <v>حسابهاي انتظامي</v>
          </cell>
          <cell r="F2086" t="str">
            <v>اسناد تضميني به نفع شركت</v>
          </cell>
          <cell r="G2086" t="str">
            <v>101387</v>
          </cell>
          <cell r="H2086" t="str">
            <v>كارتن سازي سعيد</v>
          </cell>
          <cell r="P2086" t="str">
            <v>999</v>
          </cell>
        </row>
        <row r="2087">
          <cell r="A2087">
            <v>9999</v>
          </cell>
          <cell r="B2087" t="str">
            <v>990002101344</v>
          </cell>
          <cell r="C2087" t="str">
            <v>990</v>
          </cell>
          <cell r="D2087" t="str">
            <v>990002</v>
          </cell>
          <cell r="E2087" t="str">
            <v>حسابهاي انتظامي</v>
          </cell>
          <cell r="F2087" t="str">
            <v>اسناد تضميني به نفع شركت</v>
          </cell>
          <cell r="G2087" t="str">
            <v>101344</v>
          </cell>
          <cell r="H2087" t="str">
            <v>كارگاه فاخري</v>
          </cell>
          <cell r="P2087" t="str">
            <v>999</v>
          </cell>
        </row>
        <row r="2088">
          <cell r="A2088">
            <v>9999</v>
          </cell>
          <cell r="B2088" t="str">
            <v>990002101953</v>
          </cell>
          <cell r="C2088" t="str">
            <v>990</v>
          </cell>
          <cell r="D2088" t="str">
            <v>990002</v>
          </cell>
          <cell r="E2088" t="str">
            <v>حسابهاي انتظامي</v>
          </cell>
          <cell r="F2088" t="str">
            <v>اسناد تضميني به نفع شركت</v>
          </cell>
          <cell r="G2088" t="str">
            <v>101953</v>
          </cell>
          <cell r="H2088" t="str">
            <v>آقاي رضا علي نژاد فرد فخيم</v>
          </cell>
          <cell r="P2088" t="str">
            <v>999</v>
          </cell>
        </row>
        <row r="2089">
          <cell r="A2089">
            <v>9999</v>
          </cell>
          <cell r="B2089" t="str">
            <v>990002101392</v>
          </cell>
          <cell r="C2089" t="str">
            <v>990</v>
          </cell>
          <cell r="D2089" t="str">
            <v>990002</v>
          </cell>
          <cell r="E2089" t="str">
            <v>حسابهاي انتظامي</v>
          </cell>
          <cell r="F2089" t="str">
            <v>اسناد تضميني به نفع شركت</v>
          </cell>
          <cell r="G2089" t="str">
            <v>101392</v>
          </cell>
          <cell r="H2089" t="str">
            <v>شرکت شعله صنعت</v>
          </cell>
          <cell r="P2089" t="str">
            <v>999</v>
          </cell>
        </row>
        <row r="2090">
          <cell r="A2090">
            <v>9999</v>
          </cell>
          <cell r="B2090" t="str">
            <v>990002101342</v>
          </cell>
          <cell r="C2090" t="str">
            <v>990</v>
          </cell>
          <cell r="D2090" t="str">
            <v>990002</v>
          </cell>
          <cell r="E2090" t="str">
            <v>حسابهاي انتظامي</v>
          </cell>
          <cell r="F2090" t="str">
            <v>اسناد تضميني به نفع شركت</v>
          </cell>
          <cell r="G2090" t="str">
            <v>101342</v>
          </cell>
          <cell r="H2090" t="str">
            <v>شرکت راشا</v>
          </cell>
          <cell r="P2090" t="str">
            <v>999</v>
          </cell>
        </row>
        <row r="2091">
          <cell r="A2091">
            <v>9999</v>
          </cell>
          <cell r="B2091" t="str">
            <v>990002101439</v>
          </cell>
          <cell r="C2091" t="str">
            <v>990</v>
          </cell>
          <cell r="D2091" t="str">
            <v>990002</v>
          </cell>
          <cell r="E2091" t="str">
            <v>حسابهاي انتظامي</v>
          </cell>
          <cell r="F2091" t="str">
            <v>اسناد تضميني به نفع شركت</v>
          </cell>
          <cell r="G2091" t="str">
            <v>101439</v>
          </cell>
          <cell r="H2091" t="str">
            <v>تبريز فن آور</v>
          </cell>
          <cell r="P2091" t="str">
            <v>999</v>
          </cell>
        </row>
        <row r="2092">
          <cell r="A2092">
            <v>9999</v>
          </cell>
          <cell r="B2092" t="str">
            <v>990002101949</v>
          </cell>
          <cell r="C2092" t="str">
            <v>990</v>
          </cell>
          <cell r="D2092" t="str">
            <v>990002</v>
          </cell>
          <cell r="E2092" t="str">
            <v>حسابهاي انتظامي</v>
          </cell>
          <cell r="F2092" t="str">
            <v>اسناد تضميني به نفع شركت</v>
          </cell>
          <cell r="G2092" t="str">
            <v>101949</v>
          </cell>
          <cell r="H2092" t="str">
            <v>شركت مهندسي هوشمند صنعت ايمن</v>
          </cell>
          <cell r="P2092" t="str">
            <v>999</v>
          </cell>
        </row>
        <row r="2093">
          <cell r="A2093">
            <v>9999</v>
          </cell>
          <cell r="B2093" t="str">
            <v>990002101369</v>
          </cell>
          <cell r="C2093" t="str">
            <v>990</v>
          </cell>
          <cell r="D2093" t="str">
            <v>990002</v>
          </cell>
          <cell r="E2093" t="str">
            <v>حسابهاي انتظامي</v>
          </cell>
          <cell r="F2093" t="str">
            <v>اسناد تضميني به نفع شركت</v>
          </cell>
          <cell r="G2093" t="str">
            <v>101369</v>
          </cell>
          <cell r="H2093" t="str">
            <v>شرکت سما ميکرو</v>
          </cell>
          <cell r="P2093" t="str">
            <v>999</v>
          </cell>
        </row>
        <row r="2094">
          <cell r="A2094">
            <v>9999</v>
          </cell>
          <cell r="B2094" t="str">
            <v>990002101761</v>
          </cell>
          <cell r="C2094" t="str">
            <v>990</v>
          </cell>
          <cell r="D2094" t="str">
            <v>990002</v>
          </cell>
          <cell r="E2094" t="str">
            <v>حسابهاي انتظامي</v>
          </cell>
          <cell r="F2094" t="str">
            <v>اسناد تضميني به نفع شركت</v>
          </cell>
          <cell r="G2094" t="str">
            <v>101761</v>
          </cell>
          <cell r="H2094" t="str">
            <v>شركت فامور مهرگان</v>
          </cell>
          <cell r="P2094" t="str">
            <v>999</v>
          </cell>
        </row>
        <row r="2095">
          <cell r="A2095">
            <v>9999</v>
          </cell>
          <cell r="B2095" t="str">
            <v>990002101361</v>
          </cell>
          <cell r="C2095" t="str">
            <v>990</v>
          </cell>
          <cell r="D2095" t="str">
            <v>990002</v>
          </cell>
          <cell r="E2095" t="str">
            <v>حسابهاي انتظامي</v>
          </cell>
          <cell r="F2095" t="str">
            <v>اسناد تضميني به نفع شركت</v>
          </cell>
          <cell r="G2095" t="str">
            <v>101361</v>
          </cell>
          <cell r="H2095" t="str">
            <v>شرکت ستاره دانش سيستم قشم</v>
          </cell>
          <cell r="P2095" t="str">
            <v>999</v>
          </cell>
        </row>
        <row r="2096">
          <cell r="A2096">
            <v>9999</v>
          </cell>
          <cell r="B2096" t="str">
            <v>990002101390</v>
          </cell>
          <cell r="C2096" t="str">
            <v>990</v>
          </cell>
          <cell r="D2096" t="str">
            <v>990002</v>
          </cell>
          <cell r="E2096" t="str">
            <v>حسابهاي انتظامي</v>
          </cell>
          <cell r="F2096" t="str">
            <v>اسناد تضميني به نفع شركت</v>
          </cell>
          <cell r="G2096" t="str">
            <v>101390</v>
          </cell>
          <cell r="H2096" t="str">
            <v>شرکت شبيرصنعت</v>
          </cell>
          <cell r="P2096" t="str">
            <v>999</v>
          </cell>
        </row>
        <row r="2097">
          <cell r="A2097">
            <v>9999</v>
          </cell>
          <cell r="B2097" t="str">
            <v>990002101699</v>
          </cell>
          <cell r="C2097" t="str">
            <v>990</v>
          </cell>
          <cell r="D2097" t="str">
            <v>990002</v>
          </cell>
          <cell r="E2097" t="str">
            <v>حسابهاي انتظامي</v>
          </cell>
          <cell r="F2097" t="str">
            <v>اسناد تضميني به نفع شركت</v>
          </cell>
          <cell r="G2097" t="str">
            <v>101699</v>
          </cell>
          <cell r="H2097" t="str">
            <v>متفرقه</v>
          </cell>
          <cell r="P2097" t="str">
            <v>999</v>
          </cell>
        </row>
        <row r="2098">
          <cell r="A2098">
            <v>9999</v>
          </cell>
          <cell r="B2098" t="str">
            <v>990002101391</v>
          </cell>
          <cell r="C2098" t="str">
            <v>990</v>
          </cell>
          <cell r="D2098" t="str">
            <v>990002</v>
          </cell>
          <cell r="E2098" t="str">
            <v>حسابهاي انتظامي</v>
          </cell>
          <cell r="F2098" t="str">
            <v>اسناد تضميني به نفع شركت</v>
          </cell>
          <cell r="G2098" t="str">
            <v>101391</v>
          </cell>
          <cell r="H2098" t="str">
            <v>شرکت ساپ</v>
          </cell>
          <cell r="P2098" t="str">
            <v>999</v>
          </cell>
        </row>
        <row r="2099">
          <cell r="A2099">
            <v>9999</v>
          </cell>
          <cell r="B2099" t="str">
            <v>990002101359</v>
          </cell>
          <cell r="C2099" t="str">
            <v>990</v>
          </cell>
          <cell r="D2099" t="str">
            <v>990002</v>
          </cell>
          <cell r="E2099" t="str">
            <v>حسابهاي انتظامي</v>
          </cell>
          <cell r="F2099" t="str">
            <v>اسناد تضميني به نفع شركت</v>
          </cell>
          <cell r="G2099" t="str">
            <v>101359</v>
          </cell>
          <cell r="H2099" t="str">
            <v>شرکت جهش طب</v>
          </cell>
          <cell r="P2099" t="str">
            <v>999</v>
          </cell>
        </row>
        <row r="2100">
          <cell r="A2100">
            <v>9999</v>
          </cell>
          <cell r="B2100" t="str">
            <v>990002101380</v>
          </cell>
          <cell r="C2100" t="str">
            <v>990</v>
          </cell>
          <cell r="D2100" t="str">
            <v>990002</v>
          </cell>
          <cell r="E2100" t="str">
            <v>حسابهاي انتظامي</v>
          </cell>
          <cell r="F2100" t="str">
            <v>اسناد تضميني به نفع شركت</v>
          </cell>
          <cell r="G2100" t="str">
            <v>101380</v>
          </cell>
          <cell r="H2100" t="str">
            <v>شرکت صنعتي توربين</v>
          </cell>
          <cell r="P2100" t="str">
            <v>999</v>
          </cell>
        </row>
        <row r="2101">
          <cell r="A2101">
            <v>9999</v>
          </cell>
          <cell r="B2101" t="str">
            <v>990002101379</v>
          </cell>
          <cell r="C2101" t="str">
            <v>990</v>
          </cell>
          <cell r="D2101" t="str">
            <v>990002</v>
          </cell>
          <cell r="E2101" t="str">
            <v>حسابهاي انتظامي</v>
          </cell>
          <cell r="F2101" t="str">
            <v>اسناد تضميني به نفع شركت</v>
          </cell>
          <cell r="G2101" t="str">
            <v>101379</v>
          </cell>
          <cell r="H2101" t="str">
            <v>شرکت کاوش</v>
          </cell>
          <cell r="P2101" t="str">
            <v>999</v>
          </cell>
        </row>
        <row r="2102">
          <cell r="A2102">
            <v>9999</v>
          </cell>
          <cell r="B2102" t="str">
            <v>990002101345</v>
          </cell>
          <cell r="C2102" t="str">
            <v>990</v>
          </cell>
          <cell r="D2102" t="str">
            <v>990002</v>
          </cell>
          <cell r="E2102" t="str">
            <v>حسابهاي انتظامي</v>
          </cell>
          <cell r="F2102" t="str">
            <v>اسناد تضميني به نفع شركت</v>
          </cell>
          <cell r="G2102" t="str">
            <v>101345</v>
          </cell>
          <cell r="H2102" t="str">
            <v>تکنوفرم</v>
          </cell>
          <cell r="P2102" t="str">
            <v>999</v>
          </cell>
        </row>
        <row r="2103">
          <cell r="A2103">
            <v>9999</v>
          </cell>
          <cell r="B2103" t="str">
            <v>990002101351</v>
          </cell>
          <cell r="C2103" t="str">
            <v>990</v>
          </cell>
          <cell r="D2103" t="str">
            <v>990002</v>
          </cell>
          <cell r="E2103" t="str">
            <v>حسابهاي انتظامي</v>
          </cell>
          <cell r="F2103" t="str">
            <v>اسناد تضميني به نفع شركت</v>
          </cell>
          <cell r="G2103" t="str">
            <v>101351</v>
          </cell>
          <cell r="H2103" t="str">
            <v>حمل ونقل اطمينان آذرکاران</v>
          </cell>
          <cell r="P2103" t="str">
            <v>999</v>
          </cell>
        </row>
        <row r="2104">
          <cell r="A2104">
            <v>9999</v>
          </cell>
          <cell r="B2104" t="str">
            <v>990002101348</v>
          </cell>
          <cell r="C2104" t="str">
            <v>990</v>
          </cell>
          <cell r="D2104" t="str">
            <v>990002</v>
          </cell>
          <cell r="E2104" t="str">
            <v>حسابهاي انتظامي</v>
          </cell>
          <cell r="F2104" t="str">
            <v>اسناد تضميني به نفع شركت</v>
          </cell>
          <cell r="G2104" t="str">
            <v>101348</v>
          </cell>
          <cell r="H2104" t="str">
            <v>دمير پولاد (آذرکي)</v>
          </cell>
          <cell r="P2104" t="str">
            <v>999</v>
          </cell>
        </row>
        <row r="2105">
          <cell r="A2105">
            <v>9999</v>
          </cell>
          <cell r="B2105" t="str">
            <v>990002101818</v>
          </cell>
          <cell r="C2105" t="str">
            <v>990</v>
          </cell>
          <cell r="D2105" t="str">
            <v>990002</v>
          </cell>
          <cell r="E2105" t="str">
            <v>حسابهاي انتظامي</v>
          </cell>
          <cell r="F2105" t="str">
            <v>اسناد تضميني به نفع شركت</v>
          </cell>
          <cell r="G2105" t="str">
            <v>101818</v>
          </cell>
          <cell r="H2105" t="str">
            <v>آبكاري صدف</v>
          </cell>
          <cell r="P2105" t="str">
            <v>999</v>
          </cell>
        </row>
        <row r="2106">
          <cell r="A2106">
            <v>9999</v>
          </cell>
          <cell r="B2106" t="str">
            <v>990002101460</v>
          </cell>
          <cell r="C2106" t="str">
            <v>990</v>
          </cell>
          <cell r="D2106" t="str">
            <v>990002</v>
          </cell>
          <cell r="E2106" t="str">
            <v>حسابهاي انتظامي</v>
          </cell>
          <cell r="F2106" t="str">
            <v>اسناد تضميني به نفع شركت</v>
          </cell>
          <cell r="G2106" t="str">
            <v>101460</v>
          </cell>
          <cell r="H2106" t="str">
            <v>صنايع مهيار تهران</v>
          </cell>
          <cell r="P2106" t="str">
            <v>999</v>
          </cell>
        </row>
        <row r="2107">
          <cell r="A2107">
            <v>9999</v>
          </cell>
          <cell r="B2107" t="str">
            <v>990002101283</v>
          </cell>
          <cell r="C2107" t="str">
            <v>990</v>
          </cell>
          <cell r="D2107" t="str">
            <v>990002</v>
          </cell>
          <cell r="E2107" t="str">
            <v>حسابهاي انتظامي</v>
          </cell>
          <cell r="F2107" t="str">
            <v>اسناد تضميني به نفع شركت</v>
          </cell>
          <cell r="G2107" t="str">
            <v>101283</v>
          </cell>
          <cell r="H2107" t="str">
            <v>شرکت ايران رابر(حسيني )</v>
          </cell>
          <cell r="P2107" t="str">
            <v>999</v>
          </cell>
        </row>
        <row r="2108">
          <cell r="A2108">
            <v>9999</v>
          </cell>
          <cell r="B2108" t="str">
            <v>990002101349</v>
          </cell>
          <cell r="C2108" t="str">
            <v>990</v>
          </cell>
          <cell r="D2108" t="str">
            <v>990002</v>
          </cell>
          <cell r="E2108" t="str">
            <v>حسابهاي انتظامي</v>
          </cell>
          <cell r="F2108" t="str">
            <v>اسناد تضميني به نفع شركت</v>
          </cell>
          <cell r="G2108" t="str">
            <v>101349</v>
          </cell>
          <cell r="H2108" t="str">
            <v>حاجي مهدي صباغ</v>
          </cell>
          <cell r="P2108" t="str">
            <v>999</v>
          </cell>
        </row>
        <row r="2109">
          <cell r="A2109">
            <v>9999</v>
          </cell>
          <cell r="B2109" t="str">
            <v>990002101347</v>
          </cell>
          <cell r="C2109" t="str">
            <v>990</v>
          </cell>
          <cell r="D2109" t="str">
            <v>990002</v>
          </cell>
          <cell r="E2109" t="str">
            <v>حسابهاي انتظامي</v>
          </cell>
          <cell r="F2109" t="str">
            <v>اسناد تضميني به نفع شركت</v>
          </cell>
          <cell r="G2109" t="str">
            <v>101347</v>
          </cell>
          <cell r="H2109" t="str">
            <v>جواد فرجيان</v>
          </cell>
          <cell r="P2109" t="str">
            <v>999</v>
          </cell>
        </row>
        <row r="2110">
          <cell r="A2110">
            <v>9999</v>
          </cell>
          <cell r="B2110" t="str">
            <v>990002101371</v>
          </cell>
          <cell r="C2110" t="str">
            <v>990</v>
          </cell>
          <cell r="D2110" t="str">
            <v>990002</v>
          </cell>
          <cell r="E2110" t="str">
            <v>حسابهاي انتظامي</v>
          </cell>
          <cell r="F2110" t="str">
            <v>اسناد تضميني به نفع شركت</v>
          </cell>
          <cell r="G2110" t="str">
            <v>101371</v>
          </cell>
          <cell r="H2110" t="str">
            <v>شهاب شمس</v>
          </cell>
          <cell r="P2110" t="str">
            <v>999</v>
          </cell>
        </row>
        <row r="2111">
          <cell r="A2111">
            <v>9999</v>
          </cell>
          <cell r="B2111" t="str">
            <v>990002101374</v>
          </cell>
          <cell r="C2111" t="str">
            <v>990</v>
          </cell>
          <cell r="D2111" t="str">
            <v>990002</v>
          </cell>
          <cell r="E2111" t="str">
            <v>حسابهاي انتظامي</v>
          </cell>
          <cell r="F2111" t="str">
            <v>اسناد تضميني به نفع شركت</v>
          </cell>
          <cell r="G2111" t="str">
            <v>101374</v>
          </cell>
          <cell r="H2111" t="str">
            <v>سنجه سازان</v>
          </cell>
          <cell r="P2111" t="str">
            <v>999</v>
          </cell>
        </row>
        <row r="2112">
          <cell r="A2112">
            <v>9999</v>
          </cell>
          <cell r="B2112" t="str">
            <v>990002101286</v>
          </cell>
          <cell r="C2112" t="str">
            <v>990</v>
          </cell>
          <cell r="D2112" t="str">
            <v>990002</v>
          </cell>
          <cell r="E2112" t="str">
            <v>حسابهاي انتظامي</v>
          </cell>
          <cell r="F2112" t="str">
            <v>اسناد تضميني به نفع شركت</v>
          </cell>
          <cell r="G2112" t="str">
            <v>101286</v>
          </cell>
          <cell r="H2112" t="str">
            <v>كارگاه تبريز پيچ</v>
          </cell>
          <cell r="P2112" t="str">
            <v>999</v>
          </cell>
        </row>
        <row r="2113">
          <cell r="A2113">
            <v>9999</v>
          </cell>
          <cell r="B2113" t="str">
            <v>990002101376</v>
          </cell>
          <cell r="C2113" t="str">
            <v>990</v>
          </cell>
          <cell r="D2113" t="str">
            <v>990002</v>
          </cell>
          <cell r="E2113" t="str">
            <v>حسابهاي انتظامي</v>
          </cell>
          <cell r="F2113" t="str">
            <v>اسناد تضميني به نفع شركت</v>
          </cell>
          <cell r="G2113" t="str">
            <v>101376</v>
          </cell>
          <cell r="H2113" t="str">
            <v>خدمات فني کريستال</v>
          </cell>
          <cell r="P2113" t="str">
            <v>999</v>
          </cell>
        </row>
        <row r="2114">
          <cell r="A2114">
            <v>9999</v>
          </cell>
          <cell r="B2114" t="str">
            <v>990002101388</v>
          </cell>
          <cell r="C2114" t="str">
            <v>990</v>
          </cell>
          <cell r="D2114" t="str">
            <v>990002</v>
          </cell>
          <cell r="E2114" t="str">
            <v>حسابهاي انتظامي</v>
          </cell>
          <cell r="F2114" t="str">
            <v>اسناد تضميني به نفع شركت</v>
          </cell>
          <cell r="G2114" t="str">
            <v>101388</v>
          </cell>
          <cell r="H2114" t="str">
            <v>آقاي بدرنژاد</v>
          </cell>
          <cell r="P2114" t="str">
            <v>999</v>
          </cell>
        </row>
        <row r="2115">
          <cell r="A2115">
            <v>9999</v>
          </cell>
          <cell r="B2115" t="str">
            <v>990002101841</v>
          </cell>
          <cell r="C2115" t="str">
            <v>990</v>
          </cell>
          <cell r="D2115" t="str">
            <v>990002</v>
          </cell>
          <cell r="E2115" t="str">
            <v>حسابهاي انتظامي</v>
          </cell>
          <cell r="F2115" t="str">
            <v>اسناد تضميني به نفع شركت</v>
          </cell>
          <cell r="G2115" t="str">
            <v>101841</v>
          </cell>
          <cell r="H2115" t="str">
            <v>شركت تهيه و توزيع قطعات دانا</v>
          </cell>
          <cell r="P2115" t="str">
            <v>999</v>
          </cell>
        </row>
        <row r="2116">
          <cell r="A2116">
            <v>9999</v>
          </cell>
          <cell r="B2116" t="str">
            <v>990002101436</v>
          </cell>
          <cell r="C2116" t="str">
            <v>990</v>
          </cell>
          <cell r="D2116" t="str">
            <v>990002</v>
          </cell>
          <cell r="E2116" t="str">
            <v>حسابهاي انتظامي</v>
          </cell>
          <cell r="F2116" t="str">
            <v>اسناد تضميني به نفع شركت</v>
          </cell>
          <cell r="G2116" t="str">
            <v>101436</v>
          </cell>
          <cell r="H2116" t="str">
            <v>احد فلاحزاده طرزم</v>
          </cell>
          <cell r="P2116" t="str">
            <v>999</v>
          </cell>
        </row>
        <row r="2117">
          <cell r="A2117">
            <v>9999</v>
          </cell>
          <cell r="B2117" t="str">
            <v>990002101262</v>
          </cell>
          <cell r="C2117" t="str">
            <v>990</v>
          </cell>
          <cell r="D2117" t="str">
            <v>990002</v>
          </cell>
          <cell r="E2117" t="str">
            <v>حسابهاي انتظامي</v>
          </cell>
          <cell r="F2117" t="str">
            <v>اسناد تضميني به نفع شركت</v>
          </cell>
          <cell r="G2117" t="str">
            <v>101262</v>
          </cell>
          <cell r="H2117" t="str">
            <v>شركت صنايع لاستيك توس</v>
          </cell>
          <cell r="P2117" t="str">
            <v>999</v>
          </cell>
        </row>
        <row r="2118">
          <cell r="A2118">
            <v>9999</v>
          </cell>
          <cell r="B2118" t="str">
            <v>990002101389</v>
          </cell>
          <cell r="C2118" t="str">
            <v>990</v>
          </cell>
          <cell r="D2118" t="str">
            <v>990002</v>
          </cell>
          <cell r="E2118" t="str">
            <v>حسابهاي انتظامي</v>
          </cell>
          <cell r="F2118" t="str">
            <v>اسناد تضميني به نفع شركت</v>
          </cell>
          <cell r="G2118" t="str">
            <v>101389</v>
          </cell>
          <cell r="H2118" t="str">
            <v>پرويزخاکپور</v>
          </cell>
          <cell r="P2118" t="str">
            <v>999</v>
          </cell>
        </row>
        <row r="2119">
          <cell r="A2119">
            <v>9999</v>
          </cell>
          <cell r="B2119" t="str">
            <v>990002101382</v>
          </cell>
          <cell r="C2119" t="str">
            <v>990</v>
          </cell>
          <cell r="D2119" t="str">
            <v>990002</v>
          </cell>
          <cell r="E2119" t="str">
            <v>حسابهاي انتظامي</v>
          </cell>
          <cell r="F2119" t="str">
            <v>اسناد تضميني به نفع شركت</v>
          </cell>
          <cell r="G2119" t="str">
            <v>101382</v>
          </cell>
          <cell r="H2119" t="str">
            <v>سروش فيلم</v>
          </cell>
          <cell r="P2119" t="str">
            <v>999</v>
          </cell>
        </row>
        <row r="2120">
          <cell r="A2120">
            <v>9999</v>
          </cell>
          <cell r="B2120" t="str">
            <v>990002101435</v>
          </cell>
          <cell r="C2120" t="str">
            <v>990</v>
          </cell>
          <cell r="D2120" t="str">
            <v>990002</v>
          </cell>
          <cell r="E2120" t="str">
            <v>حسابهاي انتظامي</v>
          </cell>
          <cell r="F2120" t="str">
            <v>اسناد تضميني به نفع شركت</v>
          </cell>
          <cell r="G2120" t="str">
            <v>101435</v>
          </cell>
          <cell r="H2120" t="str">
            <v>فرخ فرشچي</v>
          </cell>
          <cell r="P2120" t="str">
            <v>999</v>
          </cell>
        </row>
        <row r="2121">
          <cell r="A2121">
            <v>9999</v>
          </cell>
          <cell r="B2121" t="str">
            <v>990002101434</v>
          </cell>
          <cell r="C2121" t="str">
            <v>990</v>
          </cell>
          <cell r="D2121" t="str">
            <v>990002</v>
          </cell>
          <cell r="E2121" t="str">
            <v>حسابهاي انتظامي</v>
          </cell>
          <cell r="F2121" t="str">
            <v>اسناد تضميني به نفع شركت</v>
          </cell>
          <cell r="G2121" t="str">
            <v>101434</v>
          </cell>
          <cell r="H2121" t="str">
            <v>بابک شجاعي</v>
          </cell>
          <cell r="P2121" t="str">
            <v>999</v>
          </cell>
        </row>
        <row r="2122">
          <cell r="A2122">
            <v>9999</v>
          </cell>
          <cell r="B2122" t="str">
            <v>990002101383</v>
          </cell>
          <cell r="C2122" t="str">
            <v>990</v>
          </cell>
          <cell r="D2122" t="str">
            <v>990002</v>
          </cell>
          <cell r="E2122" t="str">
            <v>حسابهاي انتظامي</v>
          </cell>
          <cell r="F2122" t="str">
            <v>اسناد تضميني به نفع شركت</v>
          </cell>
          <cell r="G2122" t="str">
            <v>101383</v>
          </cell>
          <cell r="H2122" t="str">
            <v>سيروس رحيمي</v>
          </cell>
          <cell r="P2122" t="str">
            <v>999</v>
          </cell>
        </row>
        <row r="2123">
          <cell r="A2123">
            <v>9999</v>
          </cell>
          <cell r="B2123" t="str">
            <v>990003101400</v>
          </cell>
          <cell r="C2123" t="str">
            <v>990</v>
          </cell>
          <cell r="D2123" t="str">
            <v>990003</v>
          </cell>
          <cell r="E2123" t="str">
            <v>حسابهاي انتظامي</v>
          </cell>
          <cell r="F2123" t="str">
            <v>اسناد اسناد تضميني به عهده شركت</v>
          </cell>
          <cell r="G2123" t="str">
            <v>101400</v>
          </cell>
          <cell r="H2123" t="str">
            <v>شرکت ساپکو</v>
          </cell>
          <cell r="P2123" t="str">
            <v>999</v>
          </cell>
        </row>
        <row r="2124">
          <cell r="A2124">
            <v>9999</v>
          </cell>
          <cell r="B2124" t="str">
            <v>990003101001</v>
          </cell>
          <cell r="C2124" t="str">
            <v>990</v>
          </cell>
          <cell r="D2124" t="str">
            <v>990003</v>
          </cell>
          <cell r="E2124" t="str">
            <v>حسابهاي انتظامي</v>
          </cell>
          <cell r="F2124" t="str">
            <v>اسناد اسناد تضميني به عهده شركت</v>
          </cell>
          <cell r="G2124" t="str">
            <v>101001</v>
          </cell>
          <cell r="H2124" t="str">
            <v>شرکت مگا موتورفروش قطعات خودرو</v>
          </cell>
          <cell r="P2124" t="str">
            <v>999</v>
          </cell>
        </row>
        <row r="2125">
          <cell r="A2125">
            <v>9999</v>
          </cell>
          <cell r="B2125" t="str">
            <v>990003101023</v>
          </cell>
          <cell r="C2125" t="str">
            <v>990</v>
          </cell>
          <cell r="D2125" t="str">
            <v>990003</v>
          </cell>
          <cell r="E2125" t="str">
            <v>حسابهاي انتظامي</v>
          </cell>
          <cell r="F2125" t="str">
            <v>اسناد اسناد تضميني به عهده شركت</v>
          </cell>
          <cell r="G2125" t="str">
            <v>101023</v>
          </cell>
          <cell r="H2125" t="str">
            <v>شركت سايپا يدك</v>
          </cell>
          <cell r="P2125" t="str">
            <v>999</v>
          </cell>
        </row>
        <row r="2126">
          <cell r="A2126">
            <v>9999</v>
          </cell>
          <cell r="B2126" t="str">
            <v>990003100110</v>
          </cell>
          <cell r="C2126" t="str">
            <v>990</v>
          </cell>
          <cell r="D2126" t="str">
            <v>990003</v>
          </cell>
          <cell r="E2126" t="str">
            <v>حسابهاي انتظامي</v>
          </cell>
          <cell r="F2126" t="str">
            <v>اسناد اسناد تضميني به عهده شركت</v>
          </cell>
          <cell r="G2126" t="str">
            <v>100110</v>
          </cell>
          <cell r="H2126" t="str">
            <v>بانك ملت پروين جاري 1464405011 (پشتيبان)</v>
          </cell>
          <cell r="P2126" t="str">
            <v>999</v>
          </cell>
        </row>
        <row r="2127">
          <cell r="A2127">
            <v>9999</v>
          </cell>
          <cell r="B2127" t="str">
            <v>990003101012</v>
          </cell>
          <cell r="C2127" t="str">
            <v>990</v>
          </cell>
          <cell r="D2127" t="str">
            <v>990003</v>
          </cell>
          <cell r="E2127" t="str">
            <v>حسابهاي انتظامي</v>
          </cell>
          <cell r="F2127" t="str">
            <v>اسناد اسناد تضميني به عهده شركت</v>
          </cell>
          <cell r="G2127" t="str">
            <v>101012</v>
          </cell>
          <cell r="H2127" t="str">
            <v>مگاموتور قرارداد اکسل جلو نيسان</v>
          </cell>
          <cell r="P2127" t="str">
            <v>999</v>
          </cell>
        </row>
        <row r="2128">
          <cell r="A2128">
            <v>9999</v>
          </cell>
          <cell r="B2128" t="str">
            <v>990003101480</v>
          </cell>
          <cell r="C2128" t="str">
            <v>990</v>
          </cell>
          <cell r="D2128" t="str">
            <v>990003</v>
          </cell>
          <cell r="E2128" t="str">
            <v>حسابهاي انتظامي</v>
          </cell>
          <cell r="F2128" t="str">
            <v>اسناد اسناد تضميني به عهده شركت</v>
          </cell>
          <cell r="G2128" t="str">
            <v>101480</v>
          </cell>
          <cell r="H2128" t="str">
            <v>اداره دارائي تبريز(عملكرد)</v>
          </cell>
          <cell r="P2128" t="str">
            <v>999</v>
          </cell>
        </row>
        <row r="2129">
          <cell r="A2129">
            <v>9999</v>
          </cell>
          <cell r="B2129" t="str">
            <v>990003101030</v>
          </cell>
          <cell r="C2129" t="str">
            <v>990</v>
          </cell>
          <cell r="D2129" t="str">
            <v>990003</v>
          </cell>
          <cell r="E2129" t="str">
            <v>حسابهاي انتظامي</v>
          </cell>
          <cell r="F2129" t="str">
            <v>اسناد اسناد تضميني به عهده شركت</v>
          </cell>
          <cell r="G2129" t="str">
            <v>101030</v>
          </cell>
          <cell r="H2129" t="str">
            <v>شرکت دسکو قرارداد9917 جعبه فرمان</v>
          </cell>
          <cell r="P2129" t="str">
            <v>999</v>
          </cell>
        </row>
        <row r="2130">
          <cell r="A2130">
            <v>9999</v>
          </cell>
          <cell r="B2130" t="str">
            <v>990003101203</v>
          </cell>
          <cell r="C2130" t="str">
            <v>990</v>
          </cell>
          <cell r="D2130" t="str">
            <v>990003</v>
          </cell>
          <cell r="E2130" t="str">
            <v>حسابهاي انتظامي</v>
          </cell>
          <cell r="F2130" t="str">
            <v>اسناد اسناد تضميني به عهده شركت</v>
          </cell>
          <cell r="G2130" t="str">
            <v>101203</v>
          </cell>
          <cell r="H2130" t="str">
            <v>شرکت توليدي محورخودرو</v>
          </cell>
          <cell r="P2130" t="str">
            <v>999</v>
          </cell>
        </row>
        <row r="2131">
          <cell r="A2131">
            <v>9999</v>
          </cell>
          <cell r="B2131" t="str">
            <v>990003101022</v>
          </cell>
          <cell r="C2131" t="str">
            <v>990</v>
          </cell>
          <cell r="D2131" t="str">
            <v>990003</v>
          </cell>
          <cell r="E2131" t="str">
            <v>حسابهاي انتظامي</v>
          </cell>
          <cell r="F2131" t="str">
            <v>اسناد اسناد تضميني به عهده شركت</v>
          </cell>
          <cell r="G2131" t="str">
            <v>101022</v>
          </cell>
          <cell r="H2131" t="str">
            <v>شرکت توليدي بهران محور سايپا</v>
          </cell>
          <cell r="P2131" t="str">
            <v>999</v>
          </cell>
        </row>
        <row r="2132">
          <cell r="A2132">
            <v>9999</v>
          </cell>
          <cell r="B2132" t="str">
            <v>990003100102</v>
          </cell>
          <cell r="C2132" t="str">
            <v>990</v>
          </cell>
          <cell r="D2132" t="str">
            <v>990003</v>
          </cell>
          <cell r="E2132" t="str">
            <v>حسابهاي انتظامي</v>
          </cell>
          <cell r="F2132" t="str">
            <v>اسناد اسناد تضميني به عهده شركت</v>
          </cell>
          <cell r="G2132" t="str">
            <v>100102</v>
          </cell>
          <cell r="H2132" t="str">
            <v>بانک ملت پروين جاري 26009</v>
          </cell>
          <cell r="P2132" t="str">
            <v>999</v>
          </cell>
        </row>
        <row r="2133">
          <cell r="A2133">
            <v>9999</v>
          </cell>
          <cell r="B2133" t="str">
            <v>990003101689</v>
          </cell>
          <cell r="C2133" t="str">
            <v>990</v>
          </cell>
          <cell r="D2133" t="str">
            <v>990003</v>
          </cell>
          <cell r="E2133" t="str">
            <v>حسابهاي انتظامي</v>
          </cell>
          <cell r="F2133" t="str">
            <v>اسناد اسناد تضميني به عهده شركت</v>
          </cell>
          <cell r="G2133" t="str">
            <v>101689</v>
          </cell>
          <cell r="H2133" t="str">
            <v>صنايع جنگ افزاري تهران</v>
          </cell>
          <cell r="P2133" t="str">
            <v>999</v>
          </cell>
        </row>
        <row r="2134">
          <cell r="A2134">
            <v>9999</v>
          </cell>
          <cell r="B2134" t="str">
            <v>990003101798</v>
          </cell>
          <cell r="C2134" t="str">
            <v>990</v>
          </cell>
          <cell r="D2134" t="str">
            <v>990003</v>
          </cell>
          <cell r="E2134" t="str">
            <v>حسابهاي انتظامي</v>
          </cell>
          <cell r="F2134" t="str">
            <v>اسناد اسناد تضميني به عهده شركت</v>
          </cell>
          <cell r="G2134" t="str">
            <v>101798</v>
          </cell>
          <cell r="H2134" t="str">
            <v>شركت بازرگاني و خدمات همگام خودرو</v>
          </cell>
          <cell r="P2134" t="str">
            <v>999</v>
          </cell>
        </row>
        <row r="2135">
          <cell r="A2135">
            <v>9999</v>
          </cell>
          <cell r="B2135" t="str">
            <v>990003101018</v>
          </cell>
          <cell r="C2135" t="str">
            <v>990</v>
          </cell>
          <cell r="D2135" t="str">
            <v>990003</v>
          </cell>
          <cell r="E2135" t="str">
            <v>حسابهاي انتظامي</v>
          </cell>
          <cell r="F2135" t="str">
            <v>اسناد اسناد تضميني به عهده شركت</v>
          </cell>
          <cell r="G2135" t="str">
            <v>101018</v>
          </cell>
          <cell r="H2135" t="str">
            <v>شرکت مهندسي اجزاء ماشين گستر آرين (امگا)</v>
          </cell>
          <cell r="P2135" t="str">
            <v>999</v>
          </cell>
        </row>
        <row r="2136">
          <cell r="A2136">
            <v>9999</v>
          </cell>
          <cell r="B2136" t="str">
            <v>990003101545</v>
          </cell>
          <cell r="C2136" t="str">
            <v>990</v>
          </cell>
          <cell r="D2136" t="str">
            <v>990003</v>
          </cell>
          <cell r="E2136" t="str">
            <v>حسابهاي انتظامي</v>
          </cell>
          <cell r="F2136" t="str">
            <v>اسناد اسناد تضميني به عهده شركت</v>
          </cell>
          <cell r="G2136" t="str">
            <v>101545</v>
          </cell>
          <cell r="H2136" t="str">
            <v>صنايع شهيد باقري</v>
          </cell>
          <cell r="P2136" t="str">
            <v>999</v>
          </cell>
        </row>
        <row r="2137">
          <cell r="A2137">
            <v>9999</v>
          </cell>
          <cell r="B2137" t="str">
            <v>990003101804</v>
          </cell>
          <cell r="C2137" t="str">
            <v>990</v>
          </cell>
          <cell r="D2137" t="str">
            <v>990003</v>
          </cell>
          <cell r="E2137" t="str">
            <v>حسابهاي انتظامي</v>
          </cell>
          <cell r="F2137" t="str">
            <v>اسناد اسناد تضميني به عهده شركت</v>
          </cell>
          <cell r="G2137" t="str">
            <v>101804</v>
          </cell>
          <cell r="H2137" t="str">
            <v>شركت ريخته گري آلومنيوم ايران خودرو</v>
          </cell>
          <cell r="P2137" t="str">
            <v>999</v>
          </cell>
        </row>
        <row r="2138">
          <cell r="A2138">
            <v>9999</v>
          </cell>
          <cell r="B2138" t="str">
            <v>990003101206</v>
          </cell>
          <cell r="C2138" t="str">
            <v>990</v>
          </cell>
          <cell r="D2138" t="str">
            <v>990003</v>
          </cell>
          <cell r="E2138" t="str">
            <v>حسابهاي انتظامي</v>
          </cell>
          <cell r="F2138" t="str">
            <v>اسناد اسناد تضميني به عهده شركت</v>
          </cell>
          <cell r="G2138" t="str">
            <v>101206</v>
          </cell>
          <cell r="H2138" t="str">
            <v>مجتمع صنعتي شهيد همت</v>
          </cell>
          <cell r="P2138" t="str">
            <v>999</v>
          </cell>
        </row>
        <row r="2139">
          <cell r="A2139">
            <v>9999</v>
          </cell>
          <cell r="B2139" t="str">
            <v>990003101398</v>
          </cell>
          <cell r="C2139" t="str">
            <v>990</v>
          </cell>
          <cell r="D2139" t="str">
            <v>990003</v>
          </cell>
          <cell r="E2139" t="str">
            <v>حسابهاي انتظامي</v>
          </cell>
          <cell r="F2139" t="str">
            <v>اسناد اسناد تضميني به عهده شركت</v>
          </cell>
          <cell r="G2139" t="str">
            <v>101398</v>
          </cell>
          <cell r="H2139" t="str">
            <v>ايران ترمه</v>
          </cell>
          <cell r="P2139" t="str">
            <v>999</v>
          </cell>
        </row>
        <row r="2140">
          <cell r="A2140">
            <v>9999</v>
          </cell>
          <cell r="B2140" t="str">
            <v>990003101270</v>
          </cell>
          <cell r="C2140" t="str">
            <v>990</v>
          </cell>
          <cell r="D2140" t="str">
            <v>990003</v>
          </cell>
          <cell r="E2140" t="str">
            <v>حسابهاي انتظامي</v>
          </cell>
          <cell r="F2140" t="str">
            <v>اسناد اسناد تضميني به عهده شركت</v>
          </cell>
          <cell r="G2140" t="str">
            <v>101270</v>
          </cell>
          <cell r="H2140" t="str">
            <v>شرکت صنعت پژوهان کيا</v>
          </cell>
          <cell r="P2140" t="str">
            <v>999</v>
          </cell>
        </row>
        <row r="2141">
          <cell r="A2141">
            <v>9999</v>
          </cell>
          <cell r="B2141" t="str">
            <v>990003101796</v>
          </cell>
          <cell r="C2141" t="str">
            <v>990</v>
          </cell>
          <cell r="D2141" t="str">
            <v>990003</v>
          </cell>
          <cell r="E2141" t="str">
            <v>حسابهاي انتظامي</v>
          </cell>
          <cell r="F2141" t="str">
            <v>اسناد اسناد تضميني به عهده شركت</v>
          </cell>
          <cell r="G2141" t="str">
            <v>101796</v>
          </cell>
          <cell r="H2141" t="str">
            <v>شركت اوژن صنعت پارس</v>
          </cell>
          <cell r="P2141" t="str">
            <v>999</v>
          </cell>
        </row>
        <row r="2142">
          <cell r="A2142">
            <v>9999</v>
          </cell>
          <cell r="B2142" t="str">
            <v>990003101699</v>
          </cell>
          <cell r="C2142" t="str">
            <v>990</v>
          </cell>
          <cell r="D2142" t="str">
            <v>990003</v>
          </cell>
          <cell r="E2142" t="str">
            <v>حسابهاي انتظامي</v>
          </cell>
          <cell r="F2142" t="str">
            <v>اسناد اسناد تضميني به عهده شركت</v>
          </cell>
          <cell r="G2142" t="str">
            <v>101699</v>
          </cell>
          <cell r="H2142" t="str">
            <v>متفرقه</v>
          </cell>
          <cell r="P2142" t="str">
            <v>999</v>
          </cell>
        </row>
        <row r="2143">
          <cell r="A2143">
            <v>9999</v>
          </cell>
          <cell r="B2143" t="str">
            <v>990003101396</v>
          </cell>
          <cell r="C2143" t="str">
            <v>990</v>
          </cell>
          <cell r="D2143" t="str">
            <v>990003</v>
          </cell>
          <cell r="E2143" t="str">
            <v>حسابهاي انتظامي</v>
          </cell>
          <cell r="F2143" t="str">
            <v>اسناد اسناد تضميني به عهده شركت</v>
          </cell>
          <cell r="G2143" t="str">
            <v>101396</v>
          </cell>
          <cell r="H2143" t="str">
            <v>گسترش شيرسازي</v>
          </cell>
          <cell r="P2143" t="str">
            <v>999</v>
          </cell>
        </row>
        <row r="2144">
          <cell r="A2144">
            <v>9999</v>
          </cell>
          <cell r="B2144" t="str">
            <v>990003101236</v>
          </cell>
          <cell r="C2144" t="str">
            <v>990</v>
          </cell>
          <cell r="D2144" t="str">
            <v>990003</v>
          </cell>
          <cell r="E2144" t="str">
            <v>حسابهاي انتظامي</v>
          </cell>
          <cell r="F2144" t="str">
            <v>اسناد اسناد تضميني به عهده شركت</v>
          </cell>
          <cell r="G2144" t="str">
            <v>101236</v>
          </cell>
          <cell r="H2144" t="str">
            <v>شرکت تراکتور سازي ايران</v>
          </cell>
          <cell r="P2144" t="str">
            <v>999</v>
          </cell>
        </row>
        <row r="2145">
          <cell r="A2145">
            <v>9999</v>
          </cell>
          <cell r="B2145" t="str">
            <v>990003101271</v>
          </cell>
          <cell r="C2145" t="str">
            <v>990</v>
          </cell>
          <cell r="D2145" t="str">
            <v>990003</v>
          </cell>
          <cell r="E2145" t="str">
            <v>حسابهاي انتظامي</v>
          </cell>
          <cell r="F2145" t="str">
            <v>اسناد اسناد تضميني به عهده شركت</v>
          </cell>
          <cell r="G2145" t="str">
            <v>101271</v>
          </cell>
          <cell r="H2145" t="str">
            <v>صنايع الکترو صنام</v>
          </cell>
          <cell r="P2145" t="str">
            <v>999</v>
          </cell>
        </row>
        <row r="2146">
          <cell r="A2146">
            <v>9999</v>
          </cell>
          <cell r="B2146" t="str">
            <v>990003101399</v>
          </cell>
          <cell r="C2146" t="str">
            <v>990</v>
          </cell>
          <cell r="D2146" t="str">
            <v>990003</v>
          </cell>
          <cell r="E2146" t="str">
            <v>حسابهاي انتظامي</v>
          </cell>
          <cell r="F2146" t="str">
            <v>اسناد اسناد تضميني به عهده شركت</v>
          </cell>
          <cell r="G2146" t="str">
            <v>101399</v>
          </cell>
          <cell r="H2146" t="str">
            <v>شرکت ايرالکو</v>
          </cell>
          <cell r="P2146" t="str">
            <v>999</v>
          </cell>
        </row>
        <row r="2147">
          <cell r="A2147">
            <v>9999</v>
          </cell>
          <cell r="B2147" t="str">
            <v>990003101445</v>
          </cell>
          <cell r="C2147" t="str">
            <v>990</v>
          </cell>
          <cell r="D2147" t="str">
            <v>990003</v>
          </cell>
          <cell r="E2147" t="str">
            <v>حسابهاي انتظامي</v>
          </cell>
          <cell r="F2147" t="str">
            <v>اسناد اسناد تضميني به عهده شركت</v>
          </cell>
          <cell r="G2147" t="str">
            <v>101445</v>
          </cell>
          <cell r="H2147" t="str">
            <v>گروه مپنا</v>
          </cell>
          <cell r="P2147" t="str">
            <v>999</v>
          </cell>
        </row>
        <row r="2148">
          <cell r="A2148">
            <v>9999</v>
          </cell>
          <cell r="B2148" t="str">
            <v>990003101031</v>
          </cell>
          <cell r="C2148" t="str">
            <v>990</v>
          </cell>
          <cell r="D2148" t="str">
            <v>990003</v>
          </cell>
          <cell r="E2148" t="str">
            <v>حسابهاي انتظامي</v>
          </cell>
          <cell r="F2148" t="str">
            <v>اسناد اسناد تضميني به عهده شركت</v>
          </cell>
          <cell r="G2148" t="str">
            <v>101031</v>
          </cell>
          <cell r="H2148" t="str">
            <v>شرکت دسکو قرارداد9734پمپ ترمز رنو</v>
          </cell>
          <cell r="P2148" t="str">
            <v>999</v>
          </cell>
        </row>
        <row r="2149">
          <cell r="A2149">
            <v>9999</v>
          </cell>
          <cell r="B2149" t="str">
            <v>990003101303</v>
          </cell>
          <cell r="C2149" t="str">
            <v>990</v>
          </cell>
          <cell r="D2149" t="str">
            <v>990003</v>
          </cell>
          <cell r="E2149" t="str">
            <v>حسابهاي انتظامي</v>
          </cell>
          <cell r="F2149" t="str">
            <v>اسناد اسناد تضميني به عهده شركت</v>
          </cell>
          <cell r="G2149" t="str">
            <v>101303</v>
          </cell>
          <cell r="H2149" t="str">
            <v>صنايع مهمات سازي تهران</v>
          </cell>
          <cell r="P2149" t="str">
            <v>999</v>
          </cell>
        </row>
        <row r="2150">
          <cell r="A2150">
            <v>9999</v>
          </cell>
          <cell r="B2150" t="str">
            <v>990003101393</v>
          </cell>
          <cell r="C2150" t="str">
            <v>990</v>
          </cell>
          <cell r="D2150" t="str">
            <v>990003</v>
          </cell>
          <cell r="E2150" t="str">
            <v>حسابهاي انتظامي</v>
          </cell>
          <cell r="F2150" t="str">
            <v>اسناد اسناد تضميني به عهده شركت</v>
          </cell>
          <cell r="G2150" t="str">
            <v>101393</v>
          </cell>
          <cell r="H2150" t="str">
            <v>شرکت نيرومحرکه</v>
          </cell>
          <cell r="P2150" t="str">
            <v>999</v>
          </cell>
        </row>
        <row r="2151">
          <cell r="A2151">
            <v>9999</v>
          </cell>
          <cell r="B2151" t="str">
            <v>990003101355</v>
          </cell>
          <cell r="C2151" t="str">
            <v>990</v>
          </cell>
          <cell r="D2151" t="str">
            <v>990003</v>
          </cell>
          <cell r="E2151" t="str">
            <v>حسابهاي انتظامي</v>
          </cell>
          <cell r="F2151" t="str">
            <v>اسناد اسناد تضميني به عهده شركت</v>
          </cell>
          <cell r="G2151" t="str">
            <v>101355</v>
          </cell>
          <cell r="H2151" t="str">
            <v>مرکز پژوهش متالوژي رازي</v>
          </cell>
          <cell r="P2151" t="str">
            <v>999</v>
          </cell>
        </row>
        <row r="2152">
          <cell r="A2152">
            <v>9999</v>
          </cell>
          <cell r="B2152" t="str">
            <v>990003101397</v>
          </cell>
          <cell r="C2152" t="str">
            <v>990</v>
          </cell>
          <cell r="D2152" t="str">
            <v>990003</v>
          </cell>
          <cell r="E2152" t="str">
            <v>حسابهاي انتظامي</v>
          </cell>
          <cell r="F2152" t="str">
            <v>اسناد اسناد تضميني به عهده شركت</v>
          </cell>
          <cell r="G2152" t="str">
            <v>101397</v>
          </cell>
          <cell r="H2152" t="str">
            <v>صنايع الکترونيک شيراز</v>
          </cell>
          <cell r="P2152" t="str">
            <v>999</v>
          </cell>
        </row>
        <row r="2153">
          <cell r="A2153">
            <v>9999</v>
          </cell>
          <cell r="B2153" t="str">
            <v>990003101395</v>
          </cell>
          <cell r="C2153" t="str">
            <v>990</v>
          </cell>
          <cell r="D2153" t="str">
            <v>990003</v>
          </cell>
          <cell r="E2153" t="str">
            <v>حسابهاي انتظامي</v>
          </cell>
          <cell r="F2153" t="str">
            <v>اسناد اسناد تضميني به عهده شركت</v>
          </cell>
          <cell r="G2153" t="str">
            <v>101395</v>
          </cell>
          <cell r="H2153" t="str">
            <v>سداد ماشين</v>
          </cell>
          <cell r="P2153" t="str">
            <v>999</v>
          </cell>
        </row>
        <row r="2154">
          <cell r="A2154">
            <v>9999</v>
          </cell>
          <cell r="B2154" t="str">
            <v>990099300157</v>
          </cell>
          <cell r="C2154" t="str">
            <v>990</v>
          </cell>
          <cell r="D2154" t="str">
            <v>990099</v>
          </cell>
          <cell r="E2154" t="str">
            <v>حسابهاي انتظامي</v>
          </cell>
          <cell r="F2154" t="str">
            <v>اسناد تضميني دريافتي از كاركنان</v>
          </cell>
          <cell r="G2154" t="str">
            <v>300157</v>
          </cell>
          <cell r="H2154" t="str">
            <v>معصومي خدايار</v>
          </cell>
          <cell r="P2154" t="str">
            <v>999</v>
          </cell>
        </row>
        <row r="2155">
          <cell r="A2155">
            <v>9999</v>
          </cell>
          <cell r="B2155" t="str">
            <v>990099300090</v>
          </cell>
          <cell r="C2155" t="str">
            <v>990</v>
          </cell>
          <cell r="D2155" t="str">
            <v>990099</v>
          </cell>
          <cell r="E2155" t="str">
            <v>حسابهاي انتظامي</v>
          </cell>
          <cell r="F2155" t="str">
            <v>اسناد تضميني دريافتي از كاركنان</v>
          </cell>
          <cell r="G2155" t="str">
            <v>300090</v>
          </cell>
          <cell r="H2155" t="str">
            <v>شايان مهر ابراهيم</v>
          </cell>
          <cell r="P2155" t="str">
            <v>999</v>
          </cell>
        </row>
        <row r="2156">
          <cell r="A2156">
            <v>9999</v>
          </cell>
          <cell r="B2156" t="str">
            <v>990099300289</v>
          </cell>
          <cell r="C2156" t="str">
            <v>990</v>
          </cell>
          <cell r="D2156" t="str">
            <v>990099</v>
          </cell>
          <cell r="E2156" t="str">
            <v>حسابهاي انتظامي</v>
          </cell>
          <cell r="F2156" t="str">
            <v>اسناد تضميني دريافتي از كاركنان</v>
          </cell>
          <cell r="G2156" t="str">
            <v>300289</v>
          </cell>
          <cell r="H2156" t="str">
            <v>اميني طاژاندره احمد</v>
          </cell>
          <cell r="P2156" t="str">
            <v>999</v>
          </cell>
        </row>
        <row r="2157">
          <cell r="A2157">
            <v>9999</v>
          </cell>
          <cell r="B2157" t="str">
            <v>990099300197</v>
          </cell>
          <cell r="C2157" t="str">
            <v>990</v>
          </cell>
          <cell r="D2157" t="str">
            <v>990099</v>
          </cell>
          <cell r="E2157" t="str">
            <v>حسابهاي انتظامي</v>
          </cell>
          <cell r="F2157" t="str">
            <v>اسناد تضميني دريافتي از كاركنان</v>
          </cell>
          <cell r="G2157" t="str">
            <v>300197</v>
          </cell>
          <cell r="H2157" t="str">
            <v>عمراني عبدالناصر</v>
          </cell>
          <cell r="P2157" t="str">
            <v>999</v>
          </cell>
        </row>
        <row r="2158">
          <cell r="A2158">
            <v>9999</v>
          </cell>
          <cell r="B2158" t="str">
            <v>990099300137</v>
          </cell>
          <cell r="C2158" t="str">
            <v>990</v>
          </cell>
          <cell r="D2158" t="str">
            <v>990099</v>
          </cell>
          <cell r="E2158" t="str">
            <v>حسابهاي انتظامي</v>
          </cell>
          <cell r="F2158" t="str">
            <v>اسناد تضميني دريافتي از كاركنان</v>
          </cell>
          <cell r="G2158" t="str">
            <v>300137</v>
          </cell>
          <cell r="H2158" t="str">
            <v>ستاري ميرهاشم</v>
          </cell>
          <cell r="P2158" t="str">
            <v>999</v>
          </cell>
        </row>
        <row r="2159">
          <cell r="A2159">
            <v>9999</v>
          </cell>
          <cell r="B2159" t="str">
            <v>990099300074</v>
          </cell>
          <cell r="C2159" t="str">
            <v>990</v>
          </cell>
          <cell r="D2159" t="str">
            <v>990099</v>
          </cell>
          <cell r="E2159" t="str">
            <v>حسابهاي انتظامي</v>
          </cell>
          <cell r="F2159" t="str">
            <v>اسناد تضميني دريافتي از كاركنان</v>
          </cell>
          <cell r="G2159" t="str">
            <v>300074</v>
          </cell>
          <cell r="H2159" t="str">
            <v>ميرزا عليزاده پهر آباد فريبا</v>
          </cell>
          <cell r="P2159" t="str">
            <v>999</v>
          </cell>
        </row>
        <row r="2160">
          <cell r="A2160">
            <v>9999</v>
          </cell>
          <cell r="B2160" t="str">
            <v>990099300210</v>
          </cell>
          <cell r="C2160" t="str">
            <v>990</v>
          </cell>
          <cell r="D2160" t="str">
            <v>990099</v>
          </cell>
          <cell r="E2160" t="str">
            <v>حسابهاي انتظامي</v>
          </cell>
          <cell r="F2160" t="str">
            <v>اسناد تضميني دريافتي از كاركنان</v>
          </cell>
          <cell r="G2160" t="str">
            <v>300210</v>
          </cell>
          <cell r="H2160" t="str">
            <v>احمدي نژاد مجيد</v>
          </cell>
          <cell r="P2160" t="str">
            <v>999</v>
          </cell>
        </row>
        <row r="2161">
          <cell r="A2161">
            <v>9999</v>
          </cell>
          <cell r="B2161" t="str">
            <v>990099300114</v>
          </cell>
          <cell r="C2161" t="str">
            <v>990</v>
          </cell>
          <cell r="D2161" t="str">
            <v>990099</v>
          </cell>
          <cell r="E2161" t="str">
            <v>حسابهاي انتظامي</v>
          </cell>
          <cell r="F2161" t="str">
            <v>اسناد تضميني دريافتي از كاركنان</v>
          </cell>
          <cell r="G2161" t="str">
            <v>300114</v>
          </cell>
          <cell r="H2161" t="str">
            <v>عزيزي جهانگير</v>
          </cell>
          <cell r="P2161" t="str">
            <v>999</v>
          </cell>
        </row>
        <row r="2162">
          <cell r="A2162">
            <v>9999</v>
          </cell>
          <cell r="B2162" t="str">
            <v>990099300057</v>
          </cell>
          <cell r="C2162" t="str">
            <v>990</v>
          </cell>
          <cell r="D2162" t="str">
            <v>990099</v>
          </cell>
          <cell r="E2162" t="str">
            <v>حسابهاي انتظامي</v>
          </cell>
          <cell r="F2162" t="str">
            <v>اسناد تضميني دريافتي از كاركنان</v>
          </cell>
          <cell r="G2162" t="str">
            <v>300057</v>
          </cell>
          <cell r="H2162" t="str">
            <v>سلطاني حميد</v>
          </cell>
          <cell r="P2162" t="str">
            <v>999</v>
          </cell>
        </row>
        <row r="2163">
          <cell r="A2163">
            <v>9999</v>
          </cell>
          <cell r="B2163" t="str">
            <v>990099300110</v>
          </cell>
          <cell r="C2163" t="str">
            <v>990</v>
          </cell>
          <cell r="D2163" t="str">
            <v>990099</v>
          </cell>
          <cell r="E2163" t="str">
            <v>حسابهاي انتظامي</v>
          </cell>
          <cell r="F2163" t="str">
            <v>اسناد تضميني دريافتي از كاركنان</v>
          </cell>
          <cell r="G2163" t="str">
            <v>300110</v>
          </cell>
          <cell r="H2163" t="str">
            <v>فروغي زهرا</v>
          </cell>
          <cell r="P2163" t="str">
            <v>999</v>
          </cell>
        </row>
        <row r="2164">
          <cell r="A2164">
            <v>9999</v>
          </cell>
          <cell r="B2164" t="str">
            <v>990099300084</v>
          </cell>
          <cell r="C2164" t="str">
            <v>990</v>
          </cell>
          <cell r="D2164" t="str">
            <v>990099</v>
          </cell>
          <cell r="E2164" t="str">
            <v>حسابهاي انتظامي</v>
          </cell>
          <cell r="F2164" t="str">
            <v>اسناد تضميني دريافتي از كاركنان</v>
          </cell>
          <cell r="G2164" t="str">
            <v>300084</v>
          </cell>
          <cell r="H2164" t="str">
            <v>نوري حسين</v>
          </cell>
          <cell r="P2164" t="str">
            <v>999</v>
          </cell>
        </row>
        <row r="2165">
          <cell r="A2165">
            <v>9999</v>
          </cell>
          <cell r="B2165" t="str">
            <v>990099300228</v>
          </cell>
          <cell r="C2165" t="str">
            <v>990</v>
          </cell>
          <cell r="D2165" t="str">
            <v>990099</v>
          </cell>
          <cell r="E2165" t="str">
            <v>حسابهاي انتظامي</v>
          </cell>
          <cell r="F2165" t="str">
            <v>اسناد تضميني دريافتي از كاركنان</v>
          </cell>
          <cell r="G2165" t="str">
            <v>300228</v>
          </cell>
          <cell r="H2165" t="str">
            <v>غلامرضا بهراميان</v>
          </cell>
          <cell r="P2165" t="str">
            <v>999</v>
          </cell>
        </row>
        <row r="2166">
          <cell r="A2166">
            <v>9999</v>
          </cell>
          <cell r="B2166" t="str">
            <v>990099300103</v>
          </cell>
          <cell r="C2166" t="str">
            <v>990</v>
          </cell>
          <cell r="D2166" t="str">
            <v>990099</v>
          </cell>
          <cell r="E2166" t="str">
            <v>حسابهاي انتظامي</v>
          </cell>
          <cell r="F2166" t="str">
            <v>اسناد تضميني دريافتي از كاركنان</v>
          </cell>
          <cell r="G2166" t="str">
            <v>300103</v>
          </cell>
          <cell r="H2166" t="str">
            <v>چابك شاهرخ</v>
          </cell>
          <cell r="P2166" t="str">
            <v>999</v>
          </cell>
        </row>
        <row r="2167">
          <cell r="A2167">
            <v>9999</v>
          </cell>
          <cell r="B2167" t="str">
            <v>990099300253</v>
          </cell>
          <cell r="C2167" t="str">
            <v>990</v>
          </cell>
          <cell r="D2167" t="str">
            <v>990099</v>
          </cell>
          <cell r="E2167" t="str">
            <v>حسابهاي انتظامي</v>
          </cell>
          <cell r="F2167" t="str">
            <v>اسناد تضميني دريافتي از كاركنان</v>
          </cell>
          <cell r="G2167" t="str">
            <v>300253</v>
          </cell>
          <cell r="H2167" t="str">
            <v>جعفريان حسن</v>
          </cell>
          <cell r="P2167" t="str">
            <v>999</v>
          </cell>
        </row>
        <row r="2168">
          <cell r="A2168">
            <v>9999</v>
          </cell>
          <cell r="B2168" t="str">
            <v>990099300261</v>
          </cell>
          <cell r="C2168" t="str">
            <v>990</v>
          </cell>
          <cell r="D2168" t="str">
            <v>990099</v>
          </cell>
          <cell r="E2168" t="str">
            <v>حسابهاي انتظامي</v>
          </cell>
          <cell r="F2168" t="str">
            <v>اسناد تضميني دريافتي از كاركنان</v>
          </cell>
          <cell r="G2168" t="str">
            <v>300261</v>
          </cell>
          <cell r="H2168" t="str">
            <v>دليري اقدم وحيد</v>
          </cell>
          <cell r="P2168" t="str">
            <v>999</v>
          </cell>
        </row>
        <row r="2169">
          <cell r="A2169">
            <v>9999</v>
          </cell>
          <cell r="B2169" t="str">
            <v>990099300130</v>
          </cell>
          <cell r="C2169" t="str">
            <v>990</v>
          </cell>
          <cell r="D2169" t="str">
            <v>990099</v>
          </cell>
          <cell r="E2169" t="str">
            <v>حسابهاي انتظامي</v>
          </cell>
          <cell r="F2169" t="str">
            <v>اسناد تضميني دريافتي از كاركنان</v>
          </cell>
          <cell r="G2169" t="str">
            <v>300130</v>
          </cell>
          <cell r="H2169" t="str">
            <v>نوري علي</v>
          </cell>
          <cell r="P2169" t="str">
            <v>999</v>
          </cell>
        </row>
        <row r="2170">
          <cell r="A2170">
            <v>9999</v>
          </cell>
          <cell r="B2170" t="str">
            <v>990099300131</v>
          </cell>
          <cell r="C2170" t="str">
            <v>990</v>
          </cell>
          <cell r="D2170" t="str">
            <v>990099</v>
          </cell>
          <cell r="E2170" t="str">
            <v>حسابهاي انتظامي</v>
          </cell>
          <cell r="F2170" t="str">
            <v>اسناد تضميني دريافتي از كاركنان</v>
          </cell>
          <cell r="G2170" t="str">
            <v>300131</v>
          </cell>
          <cell r="H2170" t="str">
            <v>شكوهي علي</v>
          </cell>
          <cell r="P2170" t="str">
            <v>999</v>
          </cell>
        </row>
        <row r="2171">
          <cell r="A2171">
            <v>9999</v>
          </cell>
          <cell r="B2171" t="str">
            <v>990099300259</v>
          </cell>
          <cell r="C2171" t="str">
            <v>990</v>
          </cell>
          <cell r="D2171" t="str">
            <v>990099</v>
          </cell>
          <cell r="E2171" t="str">
            <v>حسابهاي انتظامي</v>
          </cell>
          <cell r="F2171" t="str">
            <v>اسناد تضميني دريافتي از كاركنان</v>
          </cell>
          <cell r="G2171" t="str">
            <v>300259</v>
          </cell>
          <cell r="H2171" t="str">
            <v>ميلي علي</v>
          </cell>
          <cell r="P2171" t="str">
            <v>999</v>
          </cell>
        </row>
        <row r="2172">
          <cell r="A2172">
            <v>9999</v>
          </cell>
          <cell r="B2172" t="str">
            <v>990099300123</v>
          </cell>
          <cell r="C2172" t="str">
            <v>990</v>
          </cell>
          <cell r="D2172" t="str">
            <v>990099</v>
          </cell>
          <cell r="E2172" t="str">
            <v>حسابهاي انتظامي</v>
          </cell>
          <cell r="F2172" t="str">
            <v>اسناد تضميني دريافتي از كاركنان</v>
          </cell>
          <cell r="G2172" t="str">
            <v>300123</v>
          </cell>
          <cell r="H2172" t="str">
            <v>فخيمي نجفي ناصر</v>
          </cell>
          <cell r="P2172" t="str">
            <v>999</v>
          </cell>
        </row>
        <row r="2173">
          <cell r="A2173">
            <v>9999</v>
          </cell>
          <cell r="B2173" t="str">
            <v>990099300203</v>
          </cell>
          <cell r="C2173" t="str">
            <v>990</v>
          </cell>
          <cell r="D2173" t="str">
            <v>990099</v>
          </cell>
          <cell r="E2173" t="str">
            <v>حسابهاي انتظامي</v>
          </cell>
          <cell r="F2173" t="str">
            <v>اسناد تضميني دريافتي از كاركنان</v>
          </cell>
          <cell r="G2173" t="str">
            <v>300203</v>
          </cell>
          <cell r="H2173" t="str">
            <v>ابوالفضل باباپور ورزقان</v>
          </cell>
          <cell r="P2173" t="str">
            <v>999</v>
          </cell>
        </row>
        <row r="2174">
          <cell r="A2174">
            <v>9999</v>
          </cell>
          <cell r="B2174" t="str">
            <v>990099300129</v>
          </cell>
          <cell r="C2174" t="str">
            <v>990</v>
          </cell>
          <cell r="D2174" t="str">
            <v>990099</v>
          </cell>
          <cell r="E2174" t="str">
            <v>حسابهاي انتظامي</v>
          </cell>
          <cell r="F2174" t="str">
            <v>اسناد تضميني دريافتي از كاركنان</v>
          </cell>
          <cell r="G2174" t="str">
            <v>300129</v>
          </cell>
          <cell r="H2174" t="str">
            <v>بهاري ناصر</v>
          </cell>
          <cell r="P2174" t="str">
            <v>999</v>
          </cell>
        </row>
        <row r="2175">
          <cell r="A2175">
            <v>9999</v>
          </cell>
          <cell r="B2175" t="str">
            <v>990099300142</v>
          </cell>
          <cell r="C2175" t="str">
            <v>990</v>
          </cell>
          <cell r="D2175" t="str">
            <v>990099</v>
          </cell>
          <cell r="E2175" t="str">
            <v>حسابهاي انتظامي</v>
          </cell>
          <cell r="F2175" t="str">
            <v>اسناد تضميني دريافتي از كاركنان</v>
          </cell>
          <cell r="G2175" t="str">
            <v>300142</v>
          </cell>
          <cell r="H2175" t="str">
            <v>فروتني قهرماني احمد</v>
          </cell>
          <cell r="P2175" t="str">
            <v>999</v>
          </cell>
        </row>
        <row r="2176">
          <cell r="A2176">
            <v>9999</v>
          </cell>
          <cell r="B2176" t="str">
            <v>990099300021</v>
          </cell>
          <cell r="C2176" t="str">
            <v>990</v>
          </cell>
          <cell r="D2176" t="str">
            <v>990099</v>
          </cell>
          <cell r="E2176" t="str">
            <v>حسابهاي انتظامي</v>
          </cell>
          <cell r="F2176" t="str">
            <v>اسناد تضميني دريافتي از كاركنان</v>
          </cell>
          <cell r="G2176" t="str">
            <v>300021</v>
          </cell>
          <cell r="H2176" t="str">
            <v>حسين کفشنوچي خياباني</v>
          </cell>
          <cell r="P2176" t="str">
            <v>999</v>
          </cell>
        </row>
        <row r="2177">
          <cell r="A2177">
            <v>9999</v>
          </cell>
          <cell r="B2177" t="str">
            <v>990099300993</v>
          </cell>
          <cell r="C2177" t="str">
            <v>990</v>
          </cell>
          <cell r="D2177" t="str">
            <v>990099</v>
          </cell>
          <cell r="E2177" t="str">
            <v>حسابهاي انتظامي</v>
          </cell>
          <cell r="F2177" t="str">
            <v>اسناد تضميني دريافتي از كاركنان</v>
          </cell>
          <cell r="G2177" t="str">
            <v>300993</v>
          </cell>
          <cell r="H2177" t="str">
            <v>محمود آسيابلر</v>
          </cell>
          <cell r="P2177" t="str">
            <v>999</v>
          </cell>
        </row>
        <row r="2178">
          <cell r="A2178">
            <v>9999</v>
          </cell>
          <cell r="B2178" t="str">
            <v>990099300125</v>
          </cell>
          <cell r="C2178" t="str">
            <v>990</v>
          </cell>
          <cell r="D2178" t="str">
            <v>990099</v>
          </cell>
          <cell r="E2178" t="str">
            <v>حسابهاي انتظامي</v>
          </cell>
          <cell r="F2178" t="str">
            <v>اسناد تضميني دريافتي از كاركنان</v>
          </cell>
          <cell r="G2178" t="str">
            <v>300125</v>
          </cell>
          <cell r="H2178" t="str">
            <v>سلطاني حسين</v>
          </cell>
          <cell r="P2178" t="str">
            <v>999</v>
          </cell>
        </row>
        <row r="2179">
          <cell r="A2179">
            <v>9999</v>
          </cell>
          <cell r="B2179" t="str">
            <v>990099300263</v>
          </cell>
          <cell r="C2179" t="str">
            <v>990</v>
          </cell>
          <cell r="D2179" t="str">
            <v>990099</v>
          </cell>
          <cell r="E2179" t="str">
            <v>حسابهاي انتظامي</v>
          </cell>
          <cell r="F2179" t="str">
            <v>اسناد تضميني دريافتي از كاركنان</v>
          </cell>
          <cell r="G2179" t="str">
            <v>300263</v>
          </cell>
          <cell r="H2179" t="str">
            <v>خدائي محمودي رضا</v>
          </cell>
          <cell r="P2179" t="str">
            <v>999</v>
          </cell>
        </row>
        <row r="2180">
          <cell r="A2180">
            <v>9999</v>
          </cell>
          <cell r="B2180" t="str">
            <v>990099300265</v>
          </cell>
          <cell r="C2180" t="str">
            <v>990</v>
          </cell>
          <cell r="D2180" t="str">
            <v>990099</v>
          </cell>
          <cell r="E2180" t="str">
            <v>حسابهاي انتظامي</v>
          </cell>
          <cell r="F2180" t="str">
            <v>اسناد تضميني دريافتي از كاركنان</v>
          </cell>
          <cell r="G2180" t="str">
            <v>300265</v>
          </cell>
          <cell r="H2180" t="str">
            <v>اورنگي حسن نژاد عادل</v>
          </cell>
          <cell r="P2180" t="str">
            <v>999</v>
          </cell>
        </row>
        <row r="2181">
          <cell r="A2181">
            <v>9999</v>
          </cell>
          <cell r="B2181" t="str">
            <v>990099300077</v>
          </cell>
          <cell r="C2181" t="str">
            <v>990</v>
          </cell>
          <cell r="D2181" t="str">
            <v>990099</v>
          </cell>
          <cell r="E2181" t="str">
            <v>حسابهاي انتظامي</v>
          </cell>
          <cell r="F2181" t="str">
            <v>اسناد تضميني دريافتي از كاركنان</v>
          </cell>
          <cell r="G2181" t="str">
            <v>300077</v>
          </cell>
          <cell r="H2181" t="str">
            <v>واحديان وحيد</v>
          </cell>
          <cell r="P2181" t="str">
            <v>999</v>
          </cell>
        </row>
        <row r="2182">
          <cell r="A2182">
            <v>9999</v>
          </cell>
          <cell r="B2182" t="str">
            <v>990099300067</v>
          </cell>
          <cell r="C2182" t="str">
            <v>990</v>
          </cell>
          <cell r="D2182" t="str">
            <v>990099</v>
          </cell>
          <cell r="E2182" t="str">
            <v>حسابهاي انتظامي</v>
          </cell>
          <cell r="F2182" t="str">
            <v>اسناد تضميني دريافتي از كاركنان</v>
          </cell>
          <cell r="G2182" t="str">
            <v>300067</v>
          </cell>
          <cell r="H2182" t="str">
            <v>صباغي جديد حسن</v>
          </cell>
          <cell r="P2182" t="str">
            <v>999</v>
          </cell>
        </row>
        <row r="2183">
          <cell r="A2183">
            <v>9999</v>
          </cell>
          <cell r="B2183" t="str">
            <v>990099300160</v>
          </cell>
          <cell r="C2183" t="str">
            <v>990</v>
          </cell>
          <cell r="D2183" t="str">
            <v>990099</v>
          </cell>
          <cell r="E2183" t="str">
            <v>حسابهاي انتظامي</v>
          </cell>
          <cell r="F2183" t="str">
            <v>اسناد تضميني دريافتي از كاركنان</v>
          </cell>
          <cell r="G2183" t="str">
            <v>300160</v>
          </cell>
          <cell r="H2183" t="str">
            <v>عالم وحيد</v>
          </cell>
          <cell r="P2183" t="str">
            <v>999</v>
          </cell>
        </row>
        <row r="2184">
          <cell r="A2184">
            <v>9999</v>
          </cell>
          <cell r="B2184" t="str">
            <v>990099300047</v>
          </cell>
          <cell r="C2184" t="str">
            <v>990</v>
          </cell>
          <cell r="D2184" t="str">
            <v>990099</v>
          </cell>
          <cell r="E2184" t="str">
            <v>حسابهاي انتظامي</v>
          </cell>
          <cell r="F2184" t="str">
            <v>اسناد تضميني دريافتي از كاركنان</v>
          </cell>
          <cell r="G2184" t="str">
            <v>300047</v>
          </cell>
          <cell r="H2184" t="str">
            <v>محمد حسين فعال اسکوئي</v>
          </cell>
          <cell r="P2184" t="str">
            <v>999</v>
          </cell>
        </row>
        <row r="2185">
          <cell r="A2185">
            <v>9999</v>
          </cell>
          <cell r="B2185" t="str">
            <v>990099300994</v>
          </cell>
          <cell r="C2185" t="str">
            <v>990</v>
          </cell>
          <cell r="D2185" t="str">
            <v>990099</v>
          </cell>
          <cell r="E2185" t="str">
            <v>حسابهاي انتظامي</v>
          </cell>
          <cell r="F2185" t="str">
            <v>اسناد تضميني دريافتي از كاركنان</v>
          </cell>
          <cell r="G2185" t="str">
            <v>300994</v>
          </cell>
          <cell r="H2185" t="str">
            <v>كريم عليزاد پورسعيدي</v>
          </cell>
          <cell r="P2185" t="str">
            <v>999</v>
          </cell>
        </row>
        <row r="2186">
          <cell r="A2186">
            <v>9999</v>
          </cell>
          <cell r="B2186" t="str">
            <v>990099300145</v>
          </cell>
          <cell r="C2186" t="str">
            <v>990</v>
          </cell>
          <cell r="D2186" t="str">
            <v>990099</v>
          </cell>
          <cell r="E2186" t="str">
            <v>حسابهاي انتظامي</v>
          </cell>
          <cell r="F2186" t="str">
            <v>اسناد تضميني دريافتي از كاركنان</v>
          </cell>
          <cell r="G2186" t="str">
            <v>300145</v>
          </cell>
          <cell r="H2186" t="str">
            <v>طريقت نيا يعقوب</v>
          </cell>
          <cell r="P2186" t="str">
            <v>999</v>
          </cell>
        </row>
        <row r="2187">
          <cell r="A2187">
            <v>9999</v>
          </cell>
          <cell r="B2187" t="str">
            <v>990099300226</v>
          </cell>
          <cell r="C2187" t="str">
            <v>990</v>
          </cell>
          <cell r="D2187" t="str">
            <v>990099</v>
          </cell>
          <cell r="E2187" t="str">
            <v>حسابهاي انتظامي</v>
          </cell>
          <cell r="F2187" t="str">
            <v>اسناد تضميني دريافتي از كاركنان</v>
          </cell>
          <cell r="G2187" t="str">
            <v>300226</v>
          </cell>
          <cell r="H2187" t="str">
            <v>طاهباز هادي</v>
          </cell>
          <cell r="P2187" t="str">
            <v>999</v>
          </cell>
        </row>
        <row r="2188">
          <cell r="A2188">
            <v>9999</v>
          </cell>
          <cell r="B2188" t="str">
            <v>990099300006</v>
          </cell>
          <cell r="C2188" t="str">
            <v>990</v>
          </cell>
          <cell r="D2188" t="str">
            <v>990099</v>
          </cell>
          <cell r="E2188" t="str">
            <v>حسابهاي انتظامي</v>
          </cell>
          <cell r="F2188" t="str">
            <v>اسناد تضميني دريافتي از كاركنان</v>
          </cell>
          <cell r="G2188" t="str">
            <v>300006</v>
          </cell>
          <cell r="H2188" t="str">
            <v>حميد طباطبائي رئيسي</v>
          </cell>
          <cell r="P2188" t="str">
            <v>999</v>
          </cell>
        </row>
        <row r="2189">
          <cell r="A2189">
            <v>9999</v>
          </cell>
          <cell r="B2189" t="str">
            <v>990099300078</v>
          </cell>
          <cell r="C2189" t="str">
            <v>990</v>
          </cell>
          <cell r="D2189" t="str">
            <v>990099</v>
          </cell>
          <cell r="E2189" t="str">
            <v>حسابهاي انتظامي</v>
          </cell>
          <cell r="F2189" t="str">
            <v>اسناد تضميني دريافتي از كاركنان</v>
          </cell>
          <cell r="G2189" t="str">
            <v>300078</v>
          </cell>
          <cell r="H2189" t="str">
            <v>رويا نوراني زنوز</v>
          </cell>
          <cell r="P2189" t="str">
            <v>999</v>
          </cell>
        </row>
        <row r="2190">
          <cell r="A2190">
            <v>9999</v>
          </cell>
          <cell r="B2190" t="str">
            <v>990099300113</v>
          </cell>
          <cell r="C2190" t="str">
            <v>990</v>
          </cell>
          <cell r="D2190" t="str">
            <v>990099</v>
          </cell>
          <cell r="E2190" t="str">
            <v>حسابهاي انتظامي</v>
          </cell>
          <cell r="F2190" t="str">
            <v>اسناد تضميني دريافتي از كاركنان</v>
          </cell>
          <cell r="G2190" t="str">
            <v>300113</v>
          </cell>
          <cell r="H2190" t="str">
            <v>باغباني خضرلو منوچهر</v>
          </cell>
          <cell r="P2190" t="str">
            <v>999</v>
          </cell>
        </row>
        <row r="2191">
          <cell r="A2191">
            <v>9999</v>
          </cell>
          <cell r="B2191" t="str">
            <v>990099300234</v>
          </cell>
          <cell r="C2191" t="str">
            <v>990</v>
          </cell>
          <cell r="D2191" t="str">
            <v>990099</v>
          </cell>
          <cell r="E2191" t="str">
            <v>حسابهاي انتظامي</v>
          </cell>
          <cell r="F2191" t="str">
            <v>اسناد تضميني دريافتي از كاركنان</v>
          </cell>
          <cell r="G2191" t="str">
            <v>300234</v>
          </cell>
          <cell r="H2191" t="str">
            <v>عبداله ميرشكارلو عليرضا</v>
          </cell>
          <cell r="P2191" t="str">
            <v>999</v>
          </cell>
        </row>
        <row r="2192">
          <cell r="A2192">
            <v>9999</v>
          </cell>
          <cell r="B2192" t="str">
            <v>990099300107</v>
          </cell>
          <cell r="C2192" t="str">
            <v>990</v>
          </cell>
          <cell r="D2192" t="str">
            <v>990099</v>
          </cell>
          <cell r="E2192" t="str">
            <v>حسابهاي انتظامي</v>
          </cell>
          <cell r="F2192" t="str">
            <v>اسناد تضميني دريافتي از كاركنان</v>
          </cell>
          <cell r="G2192" t="str">
            <v>300107</v>
          </cell>
          <cell r="H2192" t="str">
            <v>روحي مهر سياوش</v>
          </cell>
          <cell r="P2192" t="str">
            <v>999</v>
          </cell>
        </row>
        <row r="2193">
          <cell r="A2193">
            <v>9999</v>
          </cell>
          <cell r="B2193" t="str">
            <v>990099300055</v>
          </cell>
          <cell r="C2193" t="str">
            <v>990</v>
          </cell>
          <cell r="D2193" t="str">
            <v>990099</v>
          </cell>
          <cell r="E2193" t="str">
            <v>حسابهاي انتظامي</v>
          </cell>
          <cell r="F2193" t="str">
            <v>اسناد تضميني دريافتي از كاركنان</v>
          </cell>
          <cell r="G2193" t="str">
            <v>300055</v>
          </cell>
          <cell r="H2193" t="str">
            <v>نبوي علمداري شاپور</v>
          </cell>
          <cell r="P2193" t="str">
            <v>999</v>
          </cell>
        </row>
        <row r="2194">
          <cell r="A2194">
            <v>9999</v>
          </cell>
          <cell r="B2194" t="str">
            <v>990099300134</v>
          </cell>
          <cell r="C2194" t="str">
            <v>990</v>
          </cell>
          <cell r="D2194" t="str">
            <v>990099</v>
          </cell>
          <cell r="E2194" t="str">
            <v>حسابهاي انتظامي</v>
          </cell>
          <cell r="F2194" t="str">
            <v>اسناد تضميني دريافتي از كاركنان</v>
          </cell>
          <cell r="G2194" t="str">
            <v>300134</v>
          </cell>
          <cell r="H2194" t="str">
            <v>نكوئي فائق</v>
          </cell>
          <cell r="P2194" t="str">
            <v>999</v>
          </cell>
        </row>
        <row r="2195">
          <cell r="A2195">
            <v>9999</v>
          </cell>
          <cell r="B2195" t="str">
            <v>990099300149</v>
          </cell>
          <cell r="C2195" t="str">
            <v>990</v>
          </cell>
          <cell r="D2195" t="str">
            <v>990099</v>
          </cell>
          <cell r="E2195" t="str">
            <v>حسابهاي انتظامي</v>
          </cell>
          <cell r="F2195" t="str">
            <v>اسناد تضميني دريافتي از كاركنان</v>
          </cell>
          <cell r="G2195" t="str">
            <v>300149</v>
          </cell>
          <cell r="H2195" t="str">
            <v>مردان پور دامن آباد خسرو</v>
          </cell>
          <cell r="P2195" t="str">
            <v>999</v>
          </cell>
        </row>
        <row r="2196">
          <cell r="A2196">
            <v>9999</v>
          </cell>
          <cell r="B2196" t="str">
            <v>990099300209</v>
          </cell>
          <cell r="C2196" t="str">
            <v>990</v>
          </cell>
          <cell r="D2196" t="str">
            <v>990099</v>
          </cell>
          <cell r="E2196" t="str">
            <v>حسابهاي انتظامي</v>
          </cell>
          <cell r="F2196" t="str">
            <v>اسناد تضميني دريافتي از كاركنان</v>
          </cell>
          <cell r="G2196" t="str">
            <v>300209</v>
          </cell>
          <cell r="H2196" t="str">
            <v>علي اکبر موثقي</v>
          </cell>
          <cell r="P2196" t="str">
            <v>999</v>
          </cell>
        </row>
        <row r="2197">
          <cell r="A2197">
            <v>9999</v>
          </cell>
          <cell r="B2197" t="str">
            <v>990099300991</v>
          </cell>
          <cell r="C2197" t="str">
            <v>990</v>
          </cell>
          <cell r="D2197" t="str">
            <v>990099</v>
          </cell>
          <cell r="E2197" t="str">
            <v>حسابهاي انتظامي</v>
          </cell>
          <cell r="F2197" t="str">
            <v>اسناد تضميني دريافتي از كاركنان</v>
          </cell>
          <cell r="G2197" t="str">
            <v>300991</v>
          </cell>
          <cell r="H2197" t="str">
            <v>سعيد زارعي چايکندي</v>
          </cell>
          <cell r="P2197" t="str">
            <v>999</v>
          </cell>
        </row>
        <row r="2198">
          <cell r="A2198">
            <v>9999</v>
          </cell>
          <cell r="B2198" t="str">
            <v>990099300081</v>
          </cell>
          <cell r="C2198" t="str">
            <v>990</v>
          </cell>
          <cell r="D2198" t="str">
            <v>990099</v>
          </cell>
          <cell r="E2198" t="str">
            <v>حسابهاي انتظامي</v>
          </cell>
          <cell r="F2198" t="str">
            <v>اسناد تضميني دريافتي از كاركنان</v>
          </cell>
          <cell r="G2198" t="str">
            <v>300081</v>
          </cell>
          <cell r="H2198" t="str">
            <v>بهاري قراجه مرادعلي</v>
          </cell>
          <cell r="P2198" t="str">
            <v>999</v>
          </cell>
        </row>
        <row r="2199">
          <cell r="A2199">
            <v>9999</v>
          </cell>
          <cell r="B2199" t="str">
            <v>990099300094</v>
          </cell>
          <cell r="C2199" t="str">
            <v>990</v>
          </cell>
          <cell r="D2199" t="str">
            <v>990099</v>
          </cell>
          <cell r="E2199" t="str">
            <v>حسابهاي انتظامي</v>
          </cell>
          <cell r="F2199" t="str">
            <v>اسناد تضميني دريافتي از كاركنان</v>
          </cell>
          <cell r="G2199" t="str">
            <v>300094</v>
          </cell>
          <cell r="H2199" t="str">
            <v>محمود شريعتي مهرداد</v>
          </cell>
          <cell r="P2199" t="str">
            <v>999</v>
          </cell>
        </row>
        <row r="2200">
          <cell r="A2200">
            <v>9999</v>
          </cell>
          <cell r="B2200" t="str">
            <v>990099300060</v>
          </cell>
          <cell r="C2200" t="str">
            <v>990</v>
          </cell>
          <cell r="D2200" t="str">
            <v>990099</v>
          </cell>
          <cell r="E2200" t="str">
            <v>حسابهاي انتظامي</v>
          </cell>
          <cell r="F2200" t="str">
            <v>اسناد تضميني دريافتي از كاركنان</v>
          </cell>
          <cell r="G2200" t="str">
            <v>300060</v>
          </cell>
          <cell r="H2200" t="str">
            <v>بخشي حكمعلي</v>
          </cell>
          <cell r="P2200" t="str">
            <v>999</v>
          </cell>
        </row>
        <row r="2201">
          <cell r="A2201">
            <v>9999</v>
          </cell>
          <cell r="B2201" t="str">
            <v>990099300189</v>
          </cell>
          <cell r="C2201" t="str">
            <v>990</v>
          </cell>
          <cell r="D2201" t="str">
            <v>990099</v>
          </cell>
          <cell r="E2201" t="str">
            <v>حسابهاي انتظامي</v>
          </cell>
          <cell r="F2201" t="str">
            <v>اسناد تضميني دريافتي از كاركنان</v>
          </cell>
          <cell r="G2201" t="str">
            <v>300189</v>
          </cell>
          <cell r="H2201" t="str">
            <v>داناي يوسف</v>
          </cell>
          <cell r="P2201" t="str">
            <v>999</v>
          </cell>
        </row>
        <row r="2202">
          <cell r="A2202">
            <v>9999</v>
          </cell>
          <cell r="B2202" t="str">
            <v>990099300200</v>
          </cell>
          <cell r="C2202" t="str">
            <v>990</v>
          </cell>
          <cell r="D2202" t="str">
            <v>990099</v>
          </cell>
          <cell r="E2202" t="str">
            <v>حسابهاي انتظامي</v>
          </cell>
          <cell r="F2202" t="str">
            <v>اسناد تضميني دريافتي از كاركنان</v>
          </cell>
          <cell r="G2202" t="str">
            <v>300200</v>
          </cell>
          <cell r="H2202" t="str">
            <v>محمد كريمي حامد</v>
          </cell>
          <cell r="P2202" t="str">
            <v>999</v>
          </cell>
        </row>
        <row r="2203">
          <cell r="A2203">
            <v>9999</v>
          </cell>
          <cell r="B2203" t="str">
            <v>990099300254</v>
          </cell>
          <cell r="C2203" t="str">
            <v>990</v>
          </cell>
          <cell r="D2203" t="str">
            <v>990099</v>
          </cell>
          <cell r="E2203" t="str">
            <v>حسابهاي انتظامي</v>
          </cell>
          <cell r="F2203" t="str">
            <v>اسناد تضميني دريافتي از كاركنان</v>
          </cell>
          <cell r="G2203" t="str">
            <v>300254</v>
          </cell>
          <cell r="H2203" t="str">
            <v>زمانلو مهدي</v>
          </cell>
          <cell r="P2203" t="str">
            <v>999</v>
          </cell>
        </row>
        <row r="2204">
          <cell r="A2204">
            <v>9999</v>
          </cell>
          <cell r="B2204" t="str">
            <v>990099300274</v>
          </cell>
          <cell r="C2204" t="str">
            <v>990</v>
          </cell>
          <cell r="D2204" t="str">
            <v>990099</v>
          </cell>
          <cell r="E2204" t="str">
            <v>حسابهاي انتظامي</v>
          </cell>
          <cell r="F2204" t="str">
            <v>اسناد تضميني دريافتي از كاركنان</v>
          </cell>
          <cell r="G2204" t="str">
            <v>300274</v>
          </cell>
          <cell r="H2204" t="str">
            <v>مومني ميرمسعود</v>
          </cell>
          <cell r="P2204" t="str">
            <v>999</v>
          </cell>
        </row>
        <row r="2205">
          <cell r="A2205">
            <v>9999</v>
          </cell>
          <cell r="B2205" t="str">
            <v>990099300306</v>
          </cell>
          <cell r="C2205" t="str">
            <v>990</v>
          </cell>
          <cell r="D2205" t="str">
            <v>990099</v>
          </cell>
          <cell r="E2205" t="str">
            <v>حسابهاي انتظامي</v>
          </cell>
          <cell r="F2205" t="str">
            <v>اسناد تضميني دريافتي از كاركنان</v>
          </cell>
          <cell r="G2205" t="str">
            <v>300306</v>
          </cell>
          <cell r="H2205" t="str">
            <v>نوري بهروز</v>
          </cell>
          <cell r="P2205" t="str">
            <v>999</v>
          </cell>
        </row>
        <row r="2206">
          <cell r="A2206">
            <v>9999</v>
          </cell>
          <cell r="B2206" t="str">
            <v>990099300116</v>
          </cell>
          <cell r="C2206" t="str">
            <v>990</v>
          </cell>
          <cell r="D2206" t="str">
            <v>990099</v>
          </cell>
          <cell r="E2206" t="str">
            <v>حسابهاي انتظامي</v>
          </cell>
          <cell r="F2206" t="str">
            <v>اسناد تضميني دريافتي از كاركنان</v>
          </cell>
          <cell r="G2206" t="str">
            <v>300116</v>
          </cell>
          <cell r="H2206" t="str">
            <v>شهاب زاده حسين</v>
          </cell>
          <cell r="P2206" t="str">
            <v>999</v>
          </cell>
        </row>
        <row r="2207">
          <cell r="A2207">
            <v>9999</v>
          </cell>
          <cell r="B2207" t="str">
            <v>990099300135</v>
          </cell>
          <cell r="C2207" t="str">
            <v>990</v>
          </cell>
          <cell r="D2207" t="str">
            <v>990099</v>
          </cell>
          <cell r="E2207" t="str">
            <v>حسابهاي انتظامي</v>
          </cell>
          <cell r="F2207" t="str">
            <v>اسناد تضميني دريافتي از كاركنان</v>
          </cell>
          <cell r="G2207" t="str">
            <v>300135</v>
          </cell>
          <cell r="H2207" t="str">
            <v>سيفي ديزناب ابراهيم</v>
          </cell>
          <cell r="P2207" t="str">
            <v>999</v>
          </cell>
        </row>
        <row r="2208">
          <cell r="A2208">
            <v>9999</v>
          </cell>
          <cell r="B2208" t="str">
            <v>990099300151</v>
          </cell>
          <cell r="C2208" t="str">
            <v>990</v>
          </cell>
          <cell r="D2208" t="str">
            <v>990099</v>
          </cell>
          <cell r="E2208" t="str">
            <v>حسابهاي انتظامي</v>
          </cell>
          <cell r="F2208" t="str">
            <v>اسناد تضميني دريافتي از كاركنان</v>
          </cell>
          <cell r="G2208" t="str">
            <v>300151</v>
          </cell>
          <cell r="H2208" t="str">
            <v>امجدي رحيم</v>
          </cell>
          <cell r="P2208" t="str">
            <v>999</v>
          </cell>
        </row>
        <row r="2209">
          <cell r="A2209">
            <v>9999</v>
          </cell>
          <cell r="B2209" t="str">
            <v>990099300126</v>
          </cell>
          <cell r="C2209" t="str">
            <v>990</v>
          </cell>
          <cell r="D2209" t="str">
            <v>990099</v>
          </cell>
          <cell r="E2209" t="str">
            <v>حسابهاي انتظامي</v>
          </cell>
          <cell r="F2209" t="str">
            <v>اسناد تضميني دريافتي از كاركنان</v>
          </cell>
          <cell r="G2209" t="str">
            <v>300126</v>
          </cell>
          <cell r="H2209" t="str">
            <v>جهاني رحيم</v>
          </cell>
          <cell r="P2209" t="str">
            <v>999</v>
          </cell>
        </row>
        <row r="2210">
          <cell r="A2210">
            <v>9999</v>
          </cell>
          <cell r="B2210" t="str">
            <v>990099300156</v>
          </cell>
          <cell r="C2210" t="str">
            <v>990</v>
          </cell>
          <cell r="D2210" t="str">
            <v>990099</v>
          </cell>
          <cell r="E2210" t="str">
            <v>حسابهاي انتظامي</v>
          </cell>
          <cell r="F2210" t="str">
            <v>اسناد تضميني دريافتي از كاركنان</v>
          </cell>
          <cell r="G2210" t="str">
            <v>300156</v>
          </cell>
          <cell r="H2210" t="str">
            <v>حسينيان سيروس</v>
          </cell>
          <cell r="P2210" t="str">
            <v>999</v>
          </cell>
        </row>
        <row r="2211">
          <cell r="A2211">
            <v>9999</v>
          </cell>
          <cell r="B2211" t="str">
            <v>990099300058</v>
          </cell>
          <cell r="C2211" t="str">
            <v>990</v>
          </cell>
          <cell r="D2211" t="str">
            <v>990099</v>
          </cell>
          <cell r="E2211" t="str">
            <v>حسابهاي انتظامي</v>
          </cell>
          <cell r="F2211" t="str">
            <v>اسناد تضميني دريافتي از كاركنان</v>
          </cell>
          <cell r="G2211" t="str">
            <v>300058</v>
          </cell>
          <cell r="H2211" t="str">
            <v>علي فريد جعفريان</v>
          </cell>
          <cell r="P2211" t="str">
            <v>999</v>
          </cell>
        </row>
        <row r="2212">
          <cell r="A2212">
            <v>9999</v>
          </cell>
          <cell r="B2212" t="str">
            <v>990099300071</v>
          </cell>
          <cell r="C2212" t="str">
            <v>990</v>
          </cell>
          <cell r="D2212" t="str">
            <v>990099</v>
          </cell>
          <cell r="E2212" t="str">
            <v>حسابهاي انتظامي</v>
          </cell>
          <cell r="F2212" t="str">
            <v>اسناد تضميني دريافتي از كاركنان</v>
          </cell>
          <cell r="G2212" t="str">
            <v>300071</v>
          </cell>
          <cell r="H2212" t="str">
            <v>ضياء سرابي اكبر</v>
          </cell>
          <cell r="P2212" t="str">
            <v>999</v>
          </cell>
        </row>
        <row r="2213">
          <cell r="A2213">
            <v>9999</v>
          </cell>
          <cell r="B2213" t="str">
            <v>990099300169</v>
          </cell>
          <cell r="C2213" t="str">
            <v>990</v>
          </cell>
          <cell r="D2213" t="str">
            <v>990099</v>
          </cell>
          <cell r="E2213" t="str">
            <v>حسابهاي انتظامي</v>
          </cell>
          <cell r="F2213" t="str">
            <v>اسناد تضميني دريافتي از كاركنان</v>
          </cell>
          <cell r="G2213" t="str">
            <v>300169</v>
          </cell>
          <cell r="H2213" t="str">
            <v>منظر خسروشاهي اميرعلي</v>
          </cell>
          <cell r="P2213" t="str">
            <v>999</v>
          </cell>
        </row>
        <row r="2214">
          <cell r="A2214">
            <v>9999</v>
          </cell>
          <cell r="B2214" t="str">
            <v>990099300264</v>
          </cell>
          <cell r="C2214" t="str">
            <v>990</v>
          </cell>
          <cell r="D2214" t="str">
            <v>990099</v>
          </cell>
          <cell r="E2214" t="str">
            <v>حسابهاي انتظامي</v>
          </cell>
          <cell r="F2214" t="str">
            <v>اسناد تضميني دريافتي از كاركنان</v>
          </cell>
          <cell r="G2214" t="str">
            <v>300264</v>
          </cell>
          <cell r="H2214" t="str">
            <v>جليل پور صابرجوي حسين</v>
          </cell>
          <cell r="P2214" t="str">
            <v>999</v>
          </cell>
        </row>
        <row r="2215">
          <cell r="A2215">
            <v>9999</v>
          </cell>
          <cell r="B2215" t="str">
            <v>990099300096</v>
          </cell>
          <cell r="C2215" t="str">
            <v>990</v>
          </cell>
          <cell r="D2215" t="str">
            <v>990099</v>
          </cell>
          <cell r="E2215" t="str">
            <v>حسابهاي انتظامي</v>
          </cell>
          <cell r="F2215" t="str">
            <v>اسناد تضميني دريافتي از كاركنان</v>
          </cell>
          <cell r="G2215" t="str">
            <v>300096</v>
          </cell>
          <cell r="H2215" t="str">
            <v>امتحاني علي اكبر</v>
          </cell>
          <cell r="P2215" t="str">
            <v>999</v>
          </cell>
        </row>
        <row r="2216">
          <cell r="A2216">
            <v>9999</v>
          </cell>
          <cell r="B2216" t="str">
            <v>990099300054</v>
          </cell>
          <cell r="C2216" t="str">
            <v>990</v>
          </cell>
          <cell r="D2216" t="str">
            <v>990099</v>
          </cell>
          <cell r="E2216" t="str">
            <v>حسابهاي انتظامي</v>
          </cell>
          <cell r="F2216" t="str">
            <v>اسناد تضميني دريافتي از كاركنان</v>
          </cell>
          <cell r="G2216" t="str">
            <v>300054</v>
          </cell>
          <cell r="H2216" t="str">
            <v>اميرحقيان يعقوب</v>
          </cell>
          <cell r="P2216" t="str">
            <v>999</v>
          </cell>
        </row>
        <row r="2217">
          <cell r="A2217">
            <v>9999</v>
          </cell>
          <cell r="B2217" t="str">
            <v>990099300139</v>
          </cell>
          <cell r="C2217" t="str">
            <v>990</v>
          </cell>
          <cell r="D2217" t="str">
            <v>990099</v>
          </cell>
          <cell r="E2217" t="str">
            <v>حسابهاي انتظامي</v>
          </cell>
          <cell r="F2217" t="str">
            <v>اسناد تضميني دريافتي از كاركنان</v>
          </cell>
          <cell r="G2217" t="str">
            <v>300139</v>
          </cell>
          <cell r="H2217" t="str">
            <v>هادي قشلاق محمد</v>
          </cell>
          <cell r="P2217" t="str">
            <v>999</v>
          </cell>
        </row>
        <row r="2218">
          <cell r="A2218">
            <v>9999</v>
          </cell>
          <cell r="B2218" t="str">
            <v>990099300144</v>
          </cell>
          <cell r="C2218" t="str">
            <v>990</v>
          </cell>
          <cell r="D2218" t="str">
            <v>990099</v>
          </cell>
          <cell r="E2218" t="str">
            <v>حسابهاي انتظامي</v>
          </cell>
          <cell r="F2218" t="str">
            <v>اسناد تضميني دريافتي از كاركنان</v>
          </cell>
          <cell r="G2218" t="str">
            <v>300144</v>
          </cell>
          <cell r="H2218" t="str">
            <v>آقائي كومله نادر</v>
          </cell>
          <cell r="P2218" t="str">
            <v>999</v>
          </cell>
        </row>
        <row r="2219">
          <cell r="A2219">
            <v>9999</v>
          </cell>
          <cell r="B2219" t="str">
            <v>990099300119</v>
          </cell>
          <cell r="C2219" t="str">
            <v>990</v>
          </cell>
          <cell r="D2219" t="str">
            <v>990099</v>
          </cell>
          <cell r="E2219" t="str">
            <v>حسابهاي انتظامي</v>
          </cell>
          <cell r="F2219" t="str">
            <v>اسناد تضميني دريافتي از كاركنان</v>
          </cell>
          <cell r="G2219" t="str">
            <v>300119</v>
          </cell>
          <cell r="H2219" t="str">
            <v>رستم پور مشكنبر حسن</v>
          </cell>
          <cell r="P2219" t="str">
            <v>999</v>
          </cell>
        </row>
        <row r="2220">
          <cell r="A2220">
            <v>9999</v>
          </cell>
          <cell r="B2220" t="str">
            <v>990099300029</v>
          </cell>
          <cell r="C2220" t="str">
            <v>990</v>
          </cell>
          <cell r="D2220" t="str">
            <v>990099</v>
          </cell>
          <cell r="E2220" t="str">
            <v>حسابهاي انتظامي</v>
          </cell>
          <cell r="F2220" t="str">
            <v>اسناد تضميني دريافتي از كاركنان</v>
          </cell>
          <cell r="G2220" t="str">
            <v>300029</v>
          </cell>
          <cell r="H2220" t="str">
            <v>فلاحي اميد علي</v>
          </cell>
          <cell r="P2220" t="str">
            <v>999</v>
          </cell>
        </row>
        <row r="2221">
          <cell r="A2221">
            <v>9999</v>
          </cell>
          <cell r="B2221" t="str">
            <v>990099300075</v>
          </cell>
          <cell r="C2221" t="str">
            <v>990</v>
          </cell>
          <cell r="D2221" t="str">
            <v>990099</v>
          </cell>
          <cell r="E2221" t="str">
            <v>حسابهاي انتظامي</v>
          </cell>
          <cell r="F2221" t="str">
            <v>اسناد تضميني دريافتي از كاركنان</v>
          </cell>
          <cell r="G2221" t="str">
            <v>300075</v>
          </cell>
          <cell r="H2221" t="str">
            <v>نظامي سقين سرا يوسف</v>
          </cell>
          <cell r="P2221" t="str">
            <v>999</v>
          </cell>
        </row>
        <row r="2222">
          <cell r="A2222">
            <v>9999</v>
          </cell>
          <cell r="B2222" t="str">
            <v>990099300227</v>
          </cell>
          <cell r="C2222" t="str">
            <v>990</v>
          </cell>
          <cell r="D2222" t="str">
            <v>990099</v>
          </cell>
          <cell r="E2222" t="str">
            <v>حسابهاي انتظامي</v>
          </cell>
          <cell r="F2222" t="str">
            <v>اسناد تضميني دريافتي از كاركنان</v>
          </cell>
          <cell r="G2222" t="str">
            <v>300227</v>
          </cell>
          <cell r="H2222" t="str">
            <v>فربد مصافي</v>
          </cell>
          <cell r="P2222" t="str">
            <v>999</v>
          </cell>
        </row>
        <row r="2223">
          <cell r="A2223">
            <v>9999</v>
          </cell>
          <cell r="B2223" t="str">
            <v>990099300027</v>
          </cell>
          <cell r="C2223" t="str">
            <v>990</v>
          </cell>
          <cell r="D2223" t="str">
            <v>990099</v>
          </cell>
          <cell r="E2223" t="str">
            <v>حسابهاي انتظامي</v>
          </cell>
          <cell r="F2223" t="str">
            <v>اسناد تضميني دريافتي از كاركنان</v>
          </cell>
          <cell r="G2223" t="str">
            <v>300027</v>
          </cell>
          <cell r="H2223" t="str">
            <v>سيد جعفر ديبازر حسيني</v>
          </cell>
          <cell r="P2223" t="str">
            <v>999</v>
          </cell>
        </row>
        <row r="2224">
          <cell r="A2224">
            <v>9999</v>
          </cell>
          <cell r="B2224" t="str">
            <v>990099300088</v>
          </cell>
          <cell r="C2224" t="str">
            <v>990</v>
          </cell>
          <cell r="D2224" t="str">
            <v>990099</v>
          </cell>
          <cell r="E2224" t="str">
            <v>حسابهاي انتظامي</v>
          </cell>
          <cell r="F2224" t="str">
            <v>اسناد تضميني دريافتي از كاركنان</v>
          </cell>
          <cell r="G2224" t="str">
            <v>300088</v>
          </cell>
          <cell r="H2224" t="str">
            <v>فرشباف شترباني مرتضي</v>
          </cell>
          <cell r="P2224" t="str">
            <v>999</v>
          </cell>
        </row>
        <row r="2225">
          <cell r="A2225">
            <v>9999</v>
          </cell>
          <cell r="B2225" t="str">
            <v>990099300101</v>
          </cell>
          <cell r="C2225" t="str">
            <v>990</v>
          </cell>
          <cell r="D2225" t="str">
            <v>990099</v>
          </cell>
          <cell r="E2225" t="str">
            <v>حسابهاي انتظامي</v>
          </cell>
          <cell r="F2225" t="str">
            <v>اسناد تضميني دريافتي از كاركنان</v>
          </cell>
          <cell r="G2225" t="str">
            <v>300101</v>
          </cell>
          <cell r="H2225" t="str">
            <v>شكري جليل</v>
          </cell>
          <cell r="P2225" t="str">
            <v>999</v>
          </cell>
        </row>
        <row r="2226">
          <cell r="A2226">
            <v>9999</v>
          </cell>
          <cell r="B2226" t="str">
            <v>990099300085</v>
          </cell>
          <cell r="C2226" t="str">
            <v>990</v>
          </cell>
          <cell r="D2226" t="str">
            <v>990099</v>
          </cell>
          <cell r="E2226" t="str">
            <v>حسابهاي انتظامي</v>
          </cell>
          <cell r="F2226" t="str">
            <v>اسناد تضميني دريافتي از كاركنان</v>
          </cell>
          <cell r="G2226" t="str">
            <v>300085</v>
          </cell>
          <cell r="H2226" t="str">
            <v>جبارپور يوسف</v>
          </cell>
          <cell r="P2226" t="str">
            <v>999</v>
          </cell>
        </row>
        <row r="2227">
          <cell r="A2227">
            <v>9999</v>
          </cell>
          <cell r="B2227" t="str">
            <v>990099300080</v>
          </cell>
          <cell r="C2227" t="str">
            <v>990</v>
          </cell>
          <cell r="D2227" t="str">
            <v>990099</v>
          </cell>
          <cell r="E2227" t="str">
            <v>حسابهاي انتظامي</v>
          </cell>
          <cell r="F2227" t="str">
            <v>اسناد تضميني دريافتي از كاركنان</v>
          </cell>
          <cell r="G2227" t="str">
            <v>300080</v>
          </cell>
          <cell r="H2227" t="str">
            <v>ابراهيمي مهر آور رحيم</v>
          </cell>
          <cell r="P2227" t="str">
            <v>999</v>
          </cell>
        </row>
        <row r="2228">
          <cell r="A2228">
            <v>9999</v>
          </cell>
          <cell r="B2228" t="str">
            <v>990099300237</v>
          </cell>
          <cell r="C2228" t="str">
            <v>990</v>
          </cell>
          <cell r="D2228" t="str">
            <v>990099</v>
          </cell>
          <cell r="E2228" t="str">
            <v>حسابهاي انتظامي</v>
          </cell>
          <cell r="F2228" t="str">
            <v>اسناد تضميني دريافتي از كاركنان</v>
          </cell>
          <cell r="G2228" t="str">
            <v>300237</v>
          </cell>
          <cell r="H2228" t="str">
            <v>رمضاني فريد مريم</v>
          </cell>
          <cell r="P2228" t="str">
            <v>999</v>
          </cell>
        </row>
        <row r="2229">
          <cell r="A2229">
            <v>9999</v>
          </cell>
          <cell r="B2229" t="str">
            <v>990099300257</v>
          </cell>
          <cell r="C2229" t="str">
            <v>990</v>
          </cell>
          <cell r="D2229" t="str">
            <v>990099</v>
          </cell>
          <cell r="E2229" t="str">
            <v>حسابهاي انتظامي</v>
          </cell>
          <cell r="F2229" t="str">
            <v>اسناد تضميني دريافتي از كاركنان</v>
          </cell>
          <cell r="G2229" t="str">
            <v>300257</v>
          </cell>
          <cell r="H2229" t="str">
            <v>برادران حسن زاده وحيد</v>
          </cell>
          <cell r="P2229" t="str">
            <v>999</v>
          </cell>
        </row>
        <row r="2230">
          <cell r="A2230">
            <v>9999</v>
          </cell>
          <cell r="B2230" t="str">
            <v>990099300288</v>
          </cell>
          <cell r="C2230" t="str">
            <v>990</v>
          </cell>
          <cell r="D2230" t="str">
            <v>990099</v>
          </cell>
          <cell r="E2230" t="str">
            <v>حسابهاي انتظامي</v>
          </cell>
          <cell r="F2230" t="str">
            <v>اسناد تضميني دريافتي از كاركنان</v>
          </cell>
          <cell r="G2230" t="str">
            <v>300288</v>
          </cell>
          <cell r="H2230" t="str">
            <v>حاتملو محمد</v>
          </cell>
          <cell r="P2230" t="str">
            <v>999</v>
          </cell>
        </row>
        <row r="2231">
          <cell r="A2231">
            <v>9999</v>
          </cell>
          <cell r="B2231" t="str">
            <v>990099300298</v>
          </cell>
          <cell r="C2231" t="str">
            <v>990</v>
          </cell>
          <cell r="D2231" t="str">
            <v>990099</v>
          </cell>
          <cell r="E2231" t="str">
            <v>حسابهاي انتظامي</v>
          </cell>
          <cell r="F2231" t="str">
            <v>اسناد تضميني دريافتي از كاركنان</v>
          </cell>
          <cell r="G2231" t="str">
            <v>300298</v>
          </cell>
          <cell r="H2231" t="str">
            <v>جبرئيلي اميد</v>
          </cell>
          <cell r="P2231" t="str">
            <v>999</v>
          </cell>
        </row>
        <row r="2232">
          <cell r="A2232">
            <v>9999</v>
          </cell>
          <cell r="B2232" t="str">
            <v>990099300303</v>
          </cell>
          <cell r="C2232" t="str">
            <v>990</v>
          </cell>
          <cell r="D2232" t="str">
            <v>990099</v>
          </cell>
          <cell r="E2232" t="str">
            <v>حسابهاي انتظامي</v>
          </cell>
          <cell r="F2232" t="str">
            <v>اسناد تضميني دريافتي از كاركنان</v>
          </cell>
          <cell r="G2232" t="str">
            <v>300303</v>
          </cell>
          <cell r="H2232" t="str">
            <v>جمال نيا ولي اله</v>
          </cell>
          <cell r="P2232" t="str">
            <v>999</v>
          </cell>
        </row>
        <row r="2233">
          <cell r="A2233">
            <v>9999</v>
          </cell>
          <cell r="B2233" t="str">
            <v>990099300183</v>
          </cell>
          <cell r="C2233" t="str">
            <v>990</v>
          </cell>
          <cell r="D2233" t="str">
            <v>990099</v>
          </cell>
          <cell r="E2233" t="str">
            <v>حسابهاي انتظامي</v>
          </cell>
          <cell r="F2233" t="str">
            <v>اسناد تضميني دريافتي از كاركنان</v>
          </cell>
          <cell r="G2233" t="str">
            <v>300183</v>
          </cell>
          <cell r="H2233" t="str">
            <v>سليماني رضا</v>
          </cell>
          <cell r="P2233" t="str">
            <v>999</v>
          </cell>
        </row>
        <row r="2234">
          <cell r="A2234">
            <v>9999</v>
          </cell>
          <cell r="B2234" t="str">
            <v>990099300102</v>
          </cell>
          <cell r="C2234" t="str">
            <v>990</v>
          </cell>
          <cell r="D2234" t="str">
            <v>990099</v>
          </cell>
          <cell r="E2234" t="str">
            <v>حسابهاي انتظامي</v>
          </cell>
          <cell r="F2234" t="str">
            <v>اسناد تضميني دريافتي از كاركنان</v>
          </cell>
          <cell r="G2234" t="str">
            <v>300102</v>
          </cell>
          <cell r="H2234" t="str">
            <v>صفري آذر جعفر</v>
          </cell>
          <cell r="P2234" t="str">
            <v>999</v>
          </cell>
        </row>
        <row r="2235">
          <cell r="A2235">
            <v>9999</v>
          </cell>
          <cell r="B2235" t="str">
            <v>990099300204</v>
          </cell>
          <cell r="C2235" t="str">
            <v>990</v>
          </cell>
          <cell r="D2235" t="str">
            <v>990099</v>
          </cell>
          <cell r="E2235" t="str">
            <v>حسابهاي انتظامي</v>
          </cell>
          <cell r="F2235" t="str">
            <v>اسناد تضميني دريافتي از كاركنان</v>
          </cell>
          <cell r="G2235" t="str">
            <v>300204</v>
          </cell>
          <cell r="H2235" t="str">
            <v>قازانچائي جواد</v>
          </cell>
          <cell r="P2235" t="str">
            <v>999</v>
          </cell>
        </row>
        <row r="2236">
          <cell r="A2236">
            <v>9999</v>
          </cell>
          <cell r="B2236" t="str">
            <v>990099300133</v>
          </cell>
          <cell r="C2236" t="str">
            <v>990</v>
          </cell>
          <cell r="D2236" t="str">
            <v>990099</v>
          </cell>
          <cell r="E2236" t="str">
            <v>حسابهاي انتظامي</v>
          </cell>
          <cell r="F2236" t="str">
            <v>اسناد تضميني دريافتي از كاركنان</v>
          </cell>
          <cell r="G2236" t="str">
            <v>300133</v>
          </cell>
          <cell r="H2236" t="str">
            <v>عليپور كمال</v>
          </cell>
          <cell r="P2236" t="str">
            <v>999</v>
          </cell>
        </row>
        <row r="2237">
          <cell r="A2237">
            <v>9999</v>
          </cell>
          <cell r="B2237" t="str">
            <v>990099300999</v>
          </cell>
          <cell r="C2237" t="str">
            <v>990</v>
          </cell>
          <cell r="D2237" t="str">
            <v>990099</v>
          </cell>
          <cell r="E2237" t="str">
            <v>حسابهاي انتظامي</v>
          </cell>
          <cell r="F2237" t="str">
            <v>اسناد تضميني دريافتي از كاركنان</v>
          </cell>
          <cell r="G2237" t="str">
            <v>300999</v>
          </cell>
          <cell r="H2237" t="str">
            <v>متفرقه و عمومي</v>
          </cell>
          <cell r="P2237" t="str">
            <v>999</v>
          </cell>
        </row>
        <row r="2238">
          <cell r="A2238">
            <v>9999</v>
          </cell>
          <cell r="B2238" t="str">
            <v>990099300300</v>
          </cell>
          <cell r="C2238" t="str">
            <v>990</v>
          </cell>
          <cell r="D2238" t="str">
            <v>990099</v>
          </cell>
          <cell r="E2238" t="str">
            <v>حسابهاي انتظامي</v>
          </cell>
          <cell r="F2238" t="str">
            <v>اسناد تضميني دريافتي از كاركنان</v>
          </cell>
          <cell r="G2238" t="str">
            <v>300300</v>
          </cell>
          <cell r="H2238" t="str">
            <v>مهراب فلاحي تاج</v>
          </cell>
          <cell r="P2238" t="str">
            <v>999</v>
          </cell>
        </row>
        <row r="2239">
          <cell r="A2239">
            <v>9999</v>
          </cell>
          <cell r="B2239" t="str">
            <v>990099300092</v>
          </cell>
          <cell r="C2239" t="str">
            <v>990</v>
          </cell>
          <cell r="D2239" t="str">
            <v>990099</v>
          </cell>
          <cell r="E2239" t="str">
            <v>حسابهاي انتظامي</v>
          </cell>
          <cell r="F2239" t="str">
            <v>اسناد تضميني دريافتي از كاركنان</v>
          </cell>
          <cell r="G2239" t="str">
            <v>300092</v>
          </cell>
          <cell r="H2239" t="str">
            <v>كولاب محمدحسين</v>
          </cell>
          <cell r="P2239" t="str">
            <v>999</v>
          </cell>
        </row>
        <row r="2240">
          <cell r="A2240">
            <v>9999</v>
          </cell>
          <cell r="B2240" t="str">
            <v>990099300247</v>
          </cell>
          <cell r="C2240" t="str">
            <v>990</v>
          </cell>
          <cell r="D2240" t="str">
            <v>990099</v>
          </cell>
          <cell r="E2240" t="str">
            <v>حسابهاي انتظامي</v>
          </cell>
          <cell r="F2240" t="str">
            <v>اسناد تضميني دريافتي از كاركنان</v>
          </cell>
          <cell r="G2240" t="str">
            <v>300247</v>
          </cell>
          <cell r="H2240" t="str">
            <v>حسن زاده علي بيك كندي مطلب</v>
          </cell>
          <cell r="P2240" t="str">
            <v>999</v>
          </cell>
        </row>
        <row r="2241">
          <cell r="A2241">
            <v>9999</v>
          </cell>
          <cell r="B2241" t="str">
            <v>990099300008</v>
          </cell>
          <cell r="C2241" t="str">
            <v>990</v>
          </cell>
          <cell r="D2241" t="str">
            <v>990099</v>
          </cell>
          <cell r="E2241" t="str">
            <v>حسابهاي انتظامي</v>
          </cell>
          <cell r="F2241" t="str">
            <v>اسناد تضميني دريافتي از كاركنان</v>
          </cell>
          <cell r="G2241" t="str">
            <v>300008</v>
          </cell>
          <cell r="H2241" t="str">
            <v>واحد ابراهيم</v>
          </cell>
          <cell r="P2241" t="str">
            <v>999</v>
          </cell>
        </row>
        <row r="2242">
          <cell r="A2242">
            <v>9999</v>
          </cell>
          <cell r="B2242" t="str">
            <v>990099300249</v>
          </cell>
          <cell r="C2242" t="str">
            <v>990</v>
          </cell>
          <cell r="D2242" t="str">
            <v>990099</v>
          </cell>
          <cell r="E2242" t="str">
            <v>حسابهاي انتظامي</v>
          </cell>
          <cell r="F2242" t="str">
            <v>اسناد تضميني دريافتي از كاركنان</v>
          </cell>
          <cell r="G2242" t="str">
            <v>300249</v>
          </cell>
          <cell r="H2242" t="str">
            <v>آقاداداش كرامتي داود</v>
          </cell>
          <cell r="P2242" t="str">
            <v>999</v>
          </cell>
        </row>
        <row r="2243">
          <cell r="A2243">
            <v>9999</v>
          </cell>
          <cell r="B2243" t="str">
            <v>990099300052</v>
          </cell>
          <cell r="C2243" t="str">
            <v>990</v>
          </cell>
          <cell r="D2243" t="str">
            <v>990099</v>
          </cell>
          <cell r="E2243" t="str">
            <v>حسابهاي انتظامي</v>
          </cell>
          <cell r="F2243" t="str">
            <v>اسناد تضميني دريافتي از كاركنان</v>
          </cell>
          <cell r="G2243" t="str">
            <v>300052</v>
          </cell>
          <cell r="H2243" t="str">
            <v>بخش پور خيراله</v>
          </cell>
          <cell r="P2243" t="str">
            <v>999</v>
          </cell>
        </row>
        <row r="2244">
          <cell r="A2244">
            <v>9999</v>
          </cell>
          <cell r="B2244" t="str">
            <v>990099300095</v>
          </cell>
          <cell r="C2244" t="str">
            <v>990</v>
          </cell>
          <cell r="D2244" t="str">
            <v>990099</v>
          </cell>
          <cell r="E2244" t="str">
            <v>حسابهاي انتظامي</v>
          </cell>
          <cell r="F2244" t="str">
            <v>اسناد تضميني دريافتي از كاركنان</v>
          </cell>
          <cell r="G2244" t="str">
            <v>300095</v>
          </cell>
          <cell r="H2244" t="str">
            <v>حسين پور فيضي محمد</v>
          </cell>
          <cell r="P2244" t="str">
            <v>999</v>
          </cell>
        </row>
        <row r="2245">
          <cell r="A2245">
            <v>9999</v>
          </cell>
          <cell r="B2245" t="str">
            <v>990099300106</v>
          </cell>
          <cell r="C2245" t="str">
            <v>990</v>
          </cell>
          <cell r="D2245" t="str">
            <v>990099</v>
          </cell>
          <cell r="E2245" t="str">
            <v>حسابهاي انتظامي</v>
          </cell>
          <cell r="F2245" t="str">
            <v>اسناد تضميني دريافتي از كاركنان</v>
          </cell>
          <cell r="G2245" t="str">
            <v>300106</v>
          </cell>
          <cell r="H2245" t="str">
            <v>محمد باطومچي</v>
          </cell>
          <cell r="P2245" t="str">
            <v>999</v>
          </cell>
        </row>
        <row r="2246">
          <cell r="A2246">
            <v>9999</v>
          </cell>
          <cell r="B2246" t="str">
            <v>990099300168</v>
          </cell>
          <cell r="C2246" t="str">
            <v>990</v>
          </cell>
          <cell r="D2246" t="str">
            <v>990099</v>
          </cell>
          <cell r="E2246" t="str">
            <v>حسابهاي انتظامي</v>
          </cell>
          <cell r="F2246" t="str">
            <v>اسناد تضميني دريافتي از كاركنان</v>
          </cell>
          <cell r="G2246" t="str">
            <v>300168</v>
          </cell>
          <cell r="H2246" t="str">
            <v>بابكان ياشار</v>
          </cell>
          <cell r="P2246" t="str">
            <v>999</v>
          </cell>
        </row>
        <row r="2247">
          <cell r="A2247">
            <v>9999</v>
          </cell>
          <cell r="B2247" t="str">
            <v>990099300216</v>
          </cell>
          <cell r="C2247" t="str">
            <v>990</v>
          </cell>
          <cell r="D2247" t="str">
            <v>990099</v>
          </cell>
          <cell r="E2247" t="str">
            <v>حسابهاي انتظامي</v>
          </cell>
          <cell r="F2247" t="str">
            <v>اسناد تضميني دريافتي از كاركنان</v>
          </cell>
          <cell r="G2247" t="str">
            <v>300216</v>
          </cell>
          <cell r="H2247" t="str">
            <v>علي زاده اقبالي نژاد محمدباقر</v>
          </cell>
          <cell r="P2247" t="str">
            <v>999</v>
          </cell>
        </row>
        <row r="2248">
          <cell r="A2248">
            <v>9999</v>
          </cell>
          <cell r="B2248" t="str">
            <v>990099300241</v>
          </cell>
          <cell r="C2248" t="str">
            <v>990</v>
          </cell>
          <cell r="D2248" t="str">
            <v>990099</v>
          </cell>
          <cell r="E2248" t="str">
            <v>حسابهاي انتظامي</v>
          </cell>
          <cell r="F2248" t="str">
            <v>اسناد تضميني دريافتي از كاركنان</v>
          </cell>
          <cell r="G2248" t="str">
            <v>300241</v>
          </cell>
          <cell r="H2248" t="str">
            <v>همتي قراملكي عليرضا</v>
          </cell>
          <cell r="P2248" t="str">
            <v>999</v>
          </cell>
        </row>
        <row r="2249">
          <cell r="A2249">
            <v>9999</v>
          </cell>
          <cell r="B2249" t="str">
            <v>990099300272</v>
          </cell>
          <cell r="C2249" t="str">
            <v>990</v>
          </cell>
          <cell r="D2249" t="str">
            <v>990099</v>
          </cell>
          <cell r="E2249" t="str">
            <v>حسابهاي انتظامي</v>
          </cell>
          <cell r="F2249" t="str">
            <v>اسناد تضميني دريافتي از كاركنان</v>
          </cell>
          <cell r="G2249" t="str">
            <v>300272</v>
          </cell>
          <cell r="H2249" t="str">
            <v>حاجيلاري محمدتقي</v>
          </cell>
          <cell r="P2249" t="str">
            <v>999</v>
          </cell>
        </row>
        <row r="2250">
          <cell r="A2250">
            <v>9999</v>
          </cell>
          <cell r="B2250" t="str">
            <v>990099300001</v>
          </cell>
          <cell r="C2250" t="str">
            <v>990</v>
          </cell>
          <cell r="D2250" t="str">
            <v>990099</v>
          </cell>
          <cell r="E2250" t="str">
            <v>حسابهاي انتظامي</v>
          </cell>
          <cell r="F2250" t="str">
            <v>اسناد تضميني دريافتي از كاركنان</v>
          </cell>
          <cell r="G2250" t="str">
            <v>300001</v>
          </cell>
          <cell r="H2250" t="str">
            <v>فتاحي رسول</v>
          </cell>
          <cell r="P2250" t="str">
            <v>999</v>
          </cell>
        </row>
        <row r="2251">
          <cell r="A2251">
            <v>9999</v>
          </cell>
          <cell r="B2251" t="str">
            <v>990099300016</v>
          </cell>
          <cell r="C2251" t="str">
            <v>990</v>
          </cell>
          <cell r="D2251" t="str">
            <v>990099</v>
          </cell>
          <cell r="E2251" t="str">
            <v>حسابهاي انتظامي</v>
          </cell>
          <cell r="F2251" t="str">
            <v>اسناد تضميني دريافتي از كاركنان</v>
          </cell>
          <cell r="G2251" t="str">
            <v>300016</v>
          </cell>
          <cell r="H2251" t="str">
            <v>سيد جعفر سيد يزدي</v>
          </cell>
          <cell r="P2251" t="str">
            <v>999</v>
          </cell>
        </row>
        <row r="2252">
          <cell r="A2252">
            <v>9999</v>
          </cell>
          <cell r="B2252" t="str">
            <v>990099300148</v>
          </cell>
          <cell r="C2252" t="str">
            <v>990</v>
          </cell>
          <cell r="D2252" t="str">
            <v>990099</v>
          </cell>
          <cell r="E2252" t="str">
            <v>حسابهاي انتظامي</v>
          </cell>
          <cell r="F2252" t="str">
            <v>اسناد تضميني دريافتي از كاركنان</v>
          </cell>
          <cell r="G2252" t="str">
            <v>300148</v>
          </cell>
          <cell r="H2252" t="str">
            <v>شفيعي عنصرودي داريوش</v>
          </cell>
          <cell r="P2252" t="str">
            <v>999</v>
          </cell>
        </row>
        <row r="2253">
          <cell r="A2253">
            <v>9999</v>
          </cell>
          <cell r="B2253" t="str">
            <v>990099300154</v>
          </cell>
          <cell r="C2253" t="str">
            <v>990</v>
          </cell>
          <cell r="D2253" t="str">
            <v>990099</v>
          </cell>
          <cell r="E2253" t="str">
            <v>حسابهاي انتظامي</v>
          </cell>
          <cell r="F2253" t="str">
            <v>اسناد تضميني دريافتي از كاركنان</v>
          </cell>
          <cell r="G2253" t="str">
            <v>300154</v>
          </cell>
          <cell r="H2253" t="str">
            <v>زارعي ارزيل مصطفي</v>
          </cell>
          <cell r="P2253" t="str">
            <v>999</v>
          </cell>
        </row>
        <row r="2254">
          <cell r="A2254">
            <v>9999</v>
          </cell>
          <cell r="B2254" t="str">
            <v>990099300010</v>
          </cell>
          <cell r="C2254" t="str">
            <v>990</v>
          </cell>
          <cell r="D2254" t="str">
            <v>990099</v>
          </cell>
          <cell r="E2254" t="str">
            <v>حسابهاي انتظامي</v>
          </cell>
          <cell r="F2254" t="str">
            <v>اسناد تضميني دريافتي از كاركنان</v>
          </cell>
          <cell r="G2254" t="str">
            <v>300010</v>
          </cell>
          <cell r="H2254" t="str">
            <v>صمد اميردادي</v>
          </cell>
          <cell r="P2254" t="str">
            <v>999</v>
          </cell>
        </row>
        <row r="2255">
          <cell r="A2255">
            <v>9999</v>
          </cell>
          <cell r="B2255" t="str">
            <v>990099300056</v>
          </cell>
          <cell r="C2255" t="str">
            <v>990</v>
          </cell>
          <cell r="D2255" t="str">
            <v>990099</v>
          </cell>
          <cell r="E2255" t="str">
            <v>حسابهاي انتظامي</v>
          </cell>
          <cell r="F2255" t="str">
            <v>اسناد تضميني دريافتي از كاركنان</v>
          </cell>
          <cell r="G2255" t="str">
            <v>300056</v>
          </cell>
          <cell r="H2255" t="str">
            <v>حسين زاده گورچين اكبر</v>
          </cell>
          <cell r="P2255" t="str">
            <v>999</v>
          </cell>
        </row>
        <row r="2256">
          <cell r="A2256">
            <v>9999</v>
          </cell>
          <cell r="B2256" t="str">
            <v>990099300118</v>
          </cell>
          <cell r="C2256" t="str">
            <v>990</v>
          </cell>
          <cell r="D2256" t="str">
            <v>990099</v>
          </cell>
          <cell r="E2256" t="str">
            <v>حسابهاي انتظامي</v>
          </cell>
          <cell r="F2256" t="str">
            <v>اسناد تضميني دريافتي از كاركنان</v>
          </cell>
          <cell r="G2256" t="str">
            <v>300118</v>
          </cell>
          <cell r="H2256" t="str">
            <v>جعفرزاده بهروز</v>
          </cell>
          <cell r="P2256" t="str">
            <v>999</v>
          </cell>
        </row>
        <row r="2257">
          <cell r="A2257">
            <v>9999</v>
          </cell>
          <cell r="B2257" t="str">
            <v>990099300031</v>
          </cell>
          <cell r="C2257" t="str">
            <v>990</v>
          </cell>
          <cell r="D2257" t="str">
            <v>990099</v>
          </cell>
          <cell r="E2257" t="str">
            <v>حسابهاي انتظامي</v>
          </cell>
          <cell r="F2257" t="str">
            <v>اسناد تضميني دريافتي از كاركنان</v>
          </cell>
          <cell r="G2257" t="str">
            <v>300031</v>
          </cell>
          <cell r="H2257" t="str">
            <v>اسماعيل لو محمدصادق</v>
          </cell>
          <cell r="P2257" t="str">
            <v>999</v>
          </cell>
        </row>
        <row r="2258">
          <cell r="A2258">
            <v>9999</v>
          </cell>
          <cell r="B2258" t="str">
            <v>990099300218</v>
          </cell>
          <cell r="C2258" t="str">
            <v>990</v>
          </cell>
          <cell r="D2258" t="str">
            <v>990099</v>
          </cell>
          <cell r="E2258" t="str">
            <v>حسابهاي انتظامي</v>
          </cell>
          <cell r="F2258" t="str">
            <v>اسناد تضميني دريافتي از كاركنان</v>
          </cell>
          <cell r="G2258" t="str">
            <v>300218</v>
          </cell>
          <cell r="H2258" t="str">
            <v>يحيي پور داخل مرتضي</v>
          </cell>
          <cell r="P2258" t="str">
            <v>999</v>
          </cell>
        </row>
        <row r="2259">
          <cell r="A2259">
            <v>9999</v>
          </cell>
          <cell r="B2259" t="str">
            <v>990099300020</v>
          </cell>
          <cell r="C2259" t="str">
            <v>990</v>
          </cell>
          <cell r="D2259" t="str">
            <v>990099</v>
          </cell>
          <cell r="E2259" t="str">
            <v>حسابهاي انتظامي</v>
          </cell>
          <cell r="F2259" t="str">
            <v>اسناد تضميني دريافتي از كاركنان</v>
          </cell>
          <cell r="G2259" t="str">
            <v>300020</v>
          </cell>
          <cell r="H2259" t="str">
            <v>نورپورينگجه جعفر</v>
          </cell>
          <cell r="P2259" t="str">
            <v>999</v>
          </cell>
        </row>
        <row r="2260">
          <cell r="A2260">
            <v>9999</v>
          </cell>
          <cell r="B2260" t="str">
            <v>990099300059</v>
          </cell>
          <cell r="C2260" t="str">
            <v>990</v>
          </cell>
          <cell r="D2260" t="str">
            <v>990099</v>
          </cell>
          <cell r="E2260" t="str">
            <v>حسابهاي انتظامي</v>
          </cell>
          <cell r="F2260" t="str">
            <v>اسناد تضميني دريافتي از كاركنان</v>
          </cell>
          <cell r="G2260" t="str">
            <v>300059</v>
          </cell>
          <cell r="H2260" t="str">
            <v>همايون قيصر</v>
          </cell>
          <cell r="P2260" t="str">
            <v>999</v>
          </cell>
        </row>
        <row r="2261">
          <cell r="A2261">
            <v>9999</v>
          </cell>
          <cell r="B2261" t="str">
            <v>990099300083</v>
          </cell>
          <cell r="C2261" t="str">
            <v>990</v>
          </cell>
          <cell r="D2261" t="str">
            <v>990099</v>
          </cell>
          <cell r="E2261" t="str">
            <v>حسابهاي انتظامي</v>
          </cell>
          <cell r="F2261" t="str">
            <v>اسناد تضميني دريافتي از كاركنان</v>
          </cell>
          <cell r="G2261" t="str">
            <v>300083</v>
          </cell>
          <cell r="H2261" t="str">
            <v>ميرزالو جواد</v>
          </cell>
          <cell r="P2261" t="str">
            <v>999</v>
          </cell>
        </row>
        <row r="2262">
          <cell r="A2262">
            <v>9999</v>
          </cell>
          <cell r="B2262" t="str">
            <v>990099300093</v>
          </cell>
          <cell r="C2262" t="str">
            <v>990</v>
          </cell>
          <cell r="D2262" t="str">
            <v>990099</v>
          </cell>
          <cell r="E2262" t="str">
            <v>حسابهاي انتظامي</v>
          </cell>
          <cell r="F2262" t="str">
            <v>اسناد تضميني دريافتي از كاركنان</v>
          </cell>
          <cell r="G2262" t="str">
            <v>300093</v>
          </cell>
          <cell r="H2262" t="str">
            <v>علي زاده اقبالي نژاد قربان</v>
          </cell>
          <cell r="P2262" t="str">
            <v>999</v>
          </cell>
        </row>
        <row r="2263">
          <cell r="A2263">
            <v>9999</v>
          </cell>
          <cell r="B2263" t="str">
            <v>990099300136</v>
          </cell>
          <cell r="C2263" t="str">
            <v>990</v>
          </cell>
          <cell r="D2263" t="str">
            <v>990099</v>
          </cell>
          <cell r="E2263" t="str">
            <v>حسابهاي انتظامي</v>
          </cell>
          <cell r="F2263" t="str">
            <v>اسناد تضميني دريافتي از كاركنان</v>
          </cell>
          <cell r="G2263" t="str">
            <v>300136</v>
          </cell>
          <cell r="H2263" t="str">
            <v>تقي پور كهاني محمدرضا</v>
          </cell>
          <cell r="P2263" t="str">
            <v>999</v>
          </cell>
        </row>
        <row r="2264">
          <cell r="A2264">
            <v>9999</v>
          </cell>
          <cell r="B2264" t="str">
            <v>990099300153</v>
          </cell>
          <cell r="C2264" t="str">
            <v>990</v>
          </cell>
          <cell r="D2264" t="str">
            <v>990099</v>
          </cell>
          <cell r="E2264" t="str">
            <v>حسابهاي انتظامي</v>
          </cell>
          <cell r="F2264" t="str">
            <v>اسناد تضميني دريافتي از كاركنان</v>
          </cell>
          <cell r="G2264" t="str">
            <v>300153</v>
          </cell>
          <cell r="H2264" t="str">
            <v>محمدپور مهدوي احمدرضا</v>
          </cell>
          <cell r="P2264" t="str">
            <v>999</v>
          </cell>
        </row>
        <row r="2265">
          <cell r="A2265">
            <v>9999</v>
          </cell>
          <cell r="B2265" t="str">
            <v>990099300181</v>
          </cell>
          <cell r="C2265" t="str">
            <v>990</v>
          </cell>
          <cell r="D2265" t="str">
            <v>990099</v>
          </cell>
          <cell r="E2265" t="str">
            <v>حسابهاي انتظامي</v>
          </cell>
          <cell r="F2265" t="str">
            <v>اسناد تضميني دريافتي از كاركنان</v>
          </cell>
          <cell r="G2265" t="str">
            <v>300181</v>
          </cell>
          <cell r="H2265" t="str">
            <v>وظيفه واثق مهدي</v>
          </cell>
          <cell r="P2265" t="str">
            <v>999</v>
          </cell>
        </row>
        <row r="2266">
          <cell r="A2266">
            <v>9999</v>
          </cell>
          <cell r="B2266" t="str">
            <v>990099300195</v>
          </cell>
          <cell r="C2266" t="str">
            <v>990</v>
          </cell>
          <cell r="D2266" t="str">
            <v>990099</v>
          </cell>
          <cell r="E2266" t="str">
            <v>حسابهاي انتظامي</v>
          </cell>
          <cell r="F2266" t="str">
            <v>اسناد تضميني دريافتي از كاركنان</v>
          </cell>
          <cell r="G2266" t="str">
            <v>300195</v>
          </cell>
          <cell r="H2266" t="str">
            <v>حريري كهنموئي علي</v>
          </cell>
          <cell r="P2266" t="str">
            <v>999</v>
          </cell>
        </row>
        <row r="2267">
          <cell r="A2267">
            <v>9999</v>
          </cell>
          <cell r="B2267" t="str">
            <v>990099300219</v>
          </cell>
          <cell r="C2267" t="str">
            <v>990</v>
          </cell>
          <cell r="D2267" t="str">
            <v>990099</v>
          </cell>
          <cell r="E2267" t="str">
            <v>حسابهاي انتظامي</v>
          </cell>
          <cell r="F2267" t="str">
            <v>اسناد تضميني دريافتي از كاركنان</v>
          </cell>
          <cell r="G2267" t="str">
            <v>300219</v>
          </cell>
          <cell r="H2267" t="str">
            <v>سلماني كريم</v>
          </cell>
          <cell r="P2267" t="str">
            <v>999</v>
          </cell>
        </row>
        <row r="2268">
          <cell r="A2268">
            <v>9999</v>
          </cell>
          <cell r="B2268" t="str">
            <v>990099300231</v>
          </cell>
          <cell r="C2268" t="str">
            <v>990</v>
          </cell>
          <cell r="D2268" t="str">
            <v>990099</v>
          </cell>
          <cell r="E2268" t="str">
            <v>حسابهاي انتظامي</v>
          </cell>
          <cell r="F2268" t="str">
            <v>اسناد تضميني دريافتي از كاركنان</v>
          </cell>
          <cell r="G2268" t="str">
            <v>300231</v>
          </cell>
          <cell r="H2268" t="str">
            <v>تمدن خشكناب رضا</v>
          </cell>
          <cell r="P2268" t="str">
            <v>999</v>
          </cell>
        </row>
        <row r="2269">
          <cell r="A2269">
            <v>9999</v>
          </cell>
          <cell r="B2269" t="str">
            <v>990099300235</v>
          </cell>
          <cell r="C2269" t="str">
            <v>990</v>
          </cell>
          <cell r="D2269" t="str">
            <v>990099</v>
          </cell>
          <cell r="E2269" t="str">
            <v>حسابهاي انتظامي</v>
          </cell>
          <cell r="F2269" t="str">
            <v>اسناد تضميني دريافتي از كاركنان</v>
          </cell>
          <cell r="G2269" t="str">
            <v>300235</v>
          </cell>
          <cell r="H2269" t="str">
            <v>حدادپوربدر محمدرضا</v>
          </cell>
          <cell r="P2269" t="str">
            <v>999</v>
          </cell>
        </row>
        <row r="2270">
          <cell r="A2270">
            <v>9999</v>
          </cell>
          <cell r="B2270" t="str">
            <v>990099300307</v>
          </cell>
          <cell r="C2270" t="str">
            <v>990</v>
          </cell>
          <cell r="D2270" t="str">
            <v>990099</v>
          </cell>
          <cell r="E2270" t="str">
            <v>حسابهاي انتظامي</v>
          </cell>
          <cell r="F2270" t="str">
            <v>اسناد تضميني دريافتي از كاركنان</v>
          </cell>
          <cell r="G2270" t="str">
            <v>300307</v>
          </cell>
          <cell r="H2270" t="str">
            <v>سعيدي قراملكي حسين</v>
          </cell>
          <cell r="P2270" t="str">
            <v>999</v>
          </cell>
        </row>
        <row r="2271">
          <cell r="A2271">
            <v>9999</v>
          </cell>
          <cell r="B2271" t="str">
            <v>990099300308</v>
          </cell>
          <cell r="C2271" t="str">
            <v>990</v>
          </cell>
          <cell r="D2271" t="str">
            <v>990099</v>
          </cell>
          <cell r="E2271" t="str">
            <v>حسابهاي انتظامي</v>
          </cell>
          <cell r="F2271" t="str">
            <v>اسناد تضميني دريافتي از كاركنان</v>
          </cell>
          <cell r="G2271" t="str">
            <v>300308</v>
          </cell>
          <cell r="H2271" t="str">
            <v>شاه قاسمي مهرداد</v>
          </cell>
          <cell r="P2271" t="str">
            <v>999</v>
          </cell>
        </row>
        <row r="2272">
          <cell r="A2272">
            <v>9999</v>
          </cell>
          <cell r="B2272" t="str">
            <v>990099300985</v>
          </cell>
          <cell r="C2272" t="str">
            <v>990</v>
          </cell>
          <cell r="D2272" t="str">
            <v>990099</v>
          </cell>
          <cell r="E2272" t="str">
            <v>حسابهاي انتظامي</v>
          </cell>
          <cell r="F2272" t="str">
            <v>اسناد تضميني دريافتي از كاركنان</v>
          </cell>
          <cell r="G2272" t="str">
            <v>300985</v>
          </cell>
          <cell r="H2272" t="str">
            <v>احمد اوجان</v>
          </cell>
          <cell r="P2272" t="str">
            <v>999</v>
          </cell>
        </row>
        <row r="2273">
          <cell r="A2273">
            <v>9999</v>
          </cell>
          <cell r="B2273" t="str">
            <v>990099300108</v>
          </cell>
          <cell r="C2273" t="str">
            <v>990</v>
          </cell>
          <cell r="D2273" t="str">
            <v>990099</v>
          </cell>
          <cell r="E2273" t="str">
            <v>حسابهاي انتظامي</v>
          </cell>
          <cell r="F2273" t="str">
            <v>اسناد تضميني دريافتي از كاركنان</v>
          </cell>
          <cell r="G2273" t="str">
            <v>300108</v>
          </cell>
          <cell r="H2273" t="str">
            <v>رسول محمدزادگان</v>
          </cell>
          <cell r="P2273" t="str">
            <v>999</v>
          </cell>
        </row>
        <row r="2274">
          <cell r="A2274">
            <v>9999</v>
          </cell>
          <cell r="B2274" t="str">
            <v>990099300070</v>
          </cell>
          <cell r="C2274" t="str">
            <v>990</v>
          </cell>
          <cell r="D2274" t="str">
            <v>990099</v>
          </cell>
          <cell r="E2274" t="str">
            <v>حسابهاي انتظامي</v>
          </cell>
          <cell r="F2274" t="str">
            <v>اسناد تضميني دريافتي از كاركنان</v>
          </cell>
          <cell r="G2274" t="str">
            <v>300070</v>
          </cell>
          <cell r="H2274" t="str">
            <v>فريدي نسب كريم</v>
          </cell>
          <cell r="P2274" t="str">
            <v>999</v>
          </cell>
        </row>
        <row r="2275">
          <cell r="A2275">
            <v>9999</v>
          </cell>
          <cell r="B2275" t="str">
            <v>990099300042</v>
          </cell>
          <cell r="C2275" t="str">
            <v>990</v>
          </cell>
          <cell r="D2275" t="str">
            <v>990099</v>
          </cell>
          <cell r="E2275" t="str">
            <v>حسابهاي انتظامي</v>
          </cell>
          <cell r="F2275" t="str">
            <v>اسناد تضميني دريافتي از كاركنان</v>
          </cell>
          <cell r="G2275" t="str">
            <v>300042</v>
          </cell>
          <cell r="H2275" t="str">
            <v>زينالي بهمن</v>
          </cell>
          <cell r="P2275" t="str">
            <v>999</v>
          </cell>
        </row>
        <row r="2276">
          <cell r="A2276">
            <v>9999</v>
          </cell>
          <cell r="B2276" t="str">
            <v>990099300128</v>
          </cell>
          <cell r="C2276" t="str">
            <v>990</v>
          </cell>
          <cell r="D2276" t="str">
            <v>990099</v>
          </cell>
          <cell r="E2276" t="str">
            <v>حسابهاي انتظامي</v>
          </cell>
          <cell r="F2276" t="str">
            <v>اسناد تضميني دريافتي از كاركنان</v>
          </cell>
          <cell r="G2276" t="str">
            <v>300128</v>
          </cell>
          <cell r="H2276" t="str">
            <v>محمدباقري لاهوت كريم</v>
          </cell>
          <cell r="P2276" t="str">
            <v>999</v>
          </cell>
        </row>
        <row r="2277">
          <cell r="A2277">
            <v>9999</v>
          </cell>
          <cell r="B2277" t="str">
            <v>990099300176</v>
          </cell>
          <cell r="C2277" t="str">
            <v>990</v>
          </cell>
          <cell r="D2277" t="str">
            <v>990099</v>
          </cell>
          <cell r="E2277" t="str">
            <v>حسابهاي انتظامي</v>
          </cell>
          <cell r="F2277" t="str">
            <v>اسناد تضميني دريافتي از كاركنان</v>
          </cell>
          <cell r="G2277" t="str">
            <v>300176</v>
          </cell>
          <cell r="H2277" t="str">
            <v>قليپور قراجه بهروز</v>
          </cell>
          <cell r="P2277" t="str">
            <v>999</v>
          </cell>
        </row>
        <row r="2278">
          <cell r="A2278">
            <v>9999</v>
          </cell>
          <cell r="B2278" t="str">
            <v>990099300187</v>
          </cell>
          <cell r="C2278" t="str">
            <v>990</v>
          </cell>
          <cell r="D2278" t="str">
            <v>990099</v>
          </cell>
          <cell r="E2278" t="str">
            <v>حسابهاي انتظامي</v>
          </cell>
          <cell r="F2278" t="str">
            <v>اسناد تضميني دريافتي از كاركنان</v>
          </cell>
          <cell r="G2278" t="str">
            <v>300187</v>
          </cell>
          <cell r="H2278" t="str">
            <v>حاجي حيدري ممقاني مهدي</v>
          </cell>
          <cell r="P2278" t="str">
            <v>999</v>
          </cell>
        </row>
        <row r="2279">
          <cell r="A2279">
            <v>9999</v>
          </cell>
          <cell r="B2279" t="str">
            <v>990099300250</v>
          </cell>
          <cell r="C2279" t="str">
            <v>990</v>
          </cell>
          <cell r="D2279" t="str">
            <v>990099</v>
          </cell>
          <cell r="E2279" t="str">
            <v>حسابهاي انتظامي</v>
          </cell>
          <cell r="F2279" t="str">
            <v>اسناد تضميني دريافتي از كاركنان</v>
          </cell>
          <cell r="G2279" t="str">
            <v>300250</v>
          </cell>
          <cell r="H2279" t="str">
            <v>برزگر قراملكي محمد</v>
          </cell>
          <cell r="P2279" t="str">
            <v>999</v>
          </cell>
        </row>
        <row r="2280">
          <cell r="A2280">
            <v>9999</v>
          </cell>
          <cell r="B2280" t="str">
            <v>990099300990</v>
          </cell>
          <cell r="C2280" t="str">
            <v>990</v>
          </cell>
          <cell r="D2280" t="str">
            <v>990099</v>
          </cell>
          <cell r="E2280" t="str">
            <v>حسابهاي انتظامي</v>
          </cell>
          <cell r="F2280" t="str">
            <v>اسناد تضميني دريافتي از كاركنان</v>
          </cell>
          <cell r="G2280" t="str">
            <v>300990</v>
          </cell>
          <cell r="H2280" t="str">
            <v>محمد علي حسن مشهور ناصرالفقراء</v>
          </cell>
          <cell r="P2280" t="str">
            <v>999</v>
          </cell>
        </row>
        <row r="2281">
          <cell r="A2281">
            <v>9999</v>
          </cell>
          <cell r="B2281" t="str">
            <v>990099300051</v>
          </cell>
          <cell r="C2281" t="str">
            <v>990</v>
          </cell>
          <cell r="D2281" t="str">
            <v>990099</v>
          </cell>
          <cell r="E2281" t="str">
            <v>حسابهاي انتظامي</v>
          </cell>
          <cell r="F2281" t="str">
            <v>اسناد تضميني دريافتي از كاركنان</v>
          </cell>
          <cell r="G2281" t="str">
            <v>300051</v>
          </cell>
          <cell r="H2281" t="str">
            <v>فتحي نصرت</v>
          </cell>
          <cell r="P2281" t="str">
            <v>999</v>
          </cell>
        </row>
        <row r="2282">
          <cell r="A2282">
            <v>9999</v>
          </cell>
          <cell r="B2282" t="str">
            <v>990099300043</v>
          </cell>
          <cell r="C2282" t="str">
            <v>990</v>
          </cell>
          <cell r="D2282" t="str">
            <v>990099</v>
          </cell>
          <cell r="E2282" t="str">
            <v>حسابهاي انتظامي</v>
          </cell>
          <cell r="F2282" t="str">
            <v>اسناد تضميني دريافتي از كاركنان</v>
          </cell>
          <cell r="G2282" t="str">
            <v>300043</v>
          </cell>
          <cell r="H2282" t="str">
            <v>هاشم پور چرخي عليرضا</v>
          </cell>
          <cell r="P2282" t="str">
            <v>999</v>
          </cell>
        </row>
        <row r="2283">
          <cell r="A2283">
            <v>9999</v>
          </cell>
          <cell r="B2283" t="str">
            <v>990099300012</v>
          </cell>
          <cell r="C2283" t="str">
            <v>990</v>
          </cell>
          <cell r="D2283" t="str">
            <v>990099</v>
          </cell>
          <cell r="E2283" t="str">
            <v>حسابهاي انتظامي</v>
          </cell>
          <cell r="F2283" t="str">
            <v>اسناد تضميني دريافتي از كاركنان</v>
          </cell>
          <cell r="G2283" t="str">
            <v>300012</v>
          </cell>
          <cell r="H2283" t="str">
            <v>صمد ابرهيم پور مقدس</v>
          </cell>
          <cell r="P2283" t="str">
            <v>999</v>
          </cell>
        </row>
        <row r="2284">
          <cell r="A2284">
            <v>9999</v>
          </cell>
          <cell r="B2284" t="str">
            <v>990099300155</v>
          </cell>
          <cell r="C2284" t="str">
            <v>990</v>
          </cell>
          <cell r="D2284" t="str">
            <v>990099</v>
          </cell>
          <cell r="E2284" t="str">
            <v>حسابهاي انتظامي</v>
          </cell>
          <cell r="F2284" t="str">
            <v>اسناد تضميني دريافتي از كاركنان</v>
          </cell>
          <cell r="G2284" t="str">
            <v>300155</v>
          </cell>
          <cell r="H2284" t="str">
            <v>قليپور سفيداني حسين</v>
          </cell>
          <cell r="P2284" t="str">
            <v>999</v>
          </cell>
        </row>
        <row r="2285">
          <cell r="A2285">
            <v>9999</v>
          </cell>
          <cell r="B2285" t="str">
            <v>990099300046</v>
          </cell>
          <cell r="C2285" t="str">
            <v>990</v>
          </cell>
          <cell r="D2285" t="str">
            <v>990099</v>
          </cell>
          <cell r="E2285" t="str">
            <v>حسابهاي انتظامي</v>
          </cell>
          <cell r="F2285" t="str">
            <v>اسناد تضميني دريافتي از كاركنان</v>
          </cell>
          <cell r="G2285" t="str">
            <v>300046</v>
          </cell>
          <cell r="H2285" t="str">
            <v>عباسي ابوالفضل</v>
          </cell>
          <cell r="P2285" t="str">
            <v>999</v>
          </cell>
        </row>
        <row r="2286">
          <cell r="A2286">
            <v>9999</v>
          </cell>
          <cell r="B2286" t="str">
            <v>990099300049</v>
          </cell>
          <cell r="C2286" t="str">
            <v>990</v>
          </cell>
          <cell r="D2286" t="str">
            <v>990099</v>
          </cell>
          <cell r="E2286" t="str">
            <v>حسابهاي انتظامي</v>
          </cell>
          <cell r="F2286" t="str">
            <v>اسناد تضميني دريافتي از كاركنان</v>
          </cell>
          <cell r="G2286" t="str">
            <v>300049</v>
          </cell>
          <cell r="H2286" t="str">
            <v>احد احمدي نژاد</v>
          </cell>
          <cell r="P2286" t="str">
            <v>999</v>
          </cell>
        </row>
        <row r="2287">
          <cell r="A2287">
            <v>9999</v>
          </cell>
          <cell r="B2287" t="str">
            <v>990099300068</v>
          </cell>
          <cell r="C2287" t="str">
            <v>990</v>
          </cell>
          <cell r="D2287" t="str">
            <v>990099</v>
          </cell>
          <cell r="E2287" t="str">
            <v>حسابهاي انتظامي</v>
          </cell>
          <cell r="F2287" t="str">
            <v>اسناد تضميني دريافتي از كاركنان</v>
          </cell>
          <cell r="G2287" t="str">
            <v>300068</v>
          </cell>
          <cell r="H2287" t="str">
            <v>صادق زاده سيد محمود</v>
          </cell>
          <cell r="P2287" t="str">
            <v>999</v>
          </cell>
        </row>
        <row r="2288">
          <cell r="A2288">
            <v>9999</v>
          </cell>
          <cell r="B2288" t="str">
            <v>990099300239</v>
          </cell>
          <cell r="C2288" t="str">
            <v>990</v>
          </cell>
          <cell r="D2288" t="str">
            <v>990099</v>
          </cell>
          <cell r="E2288" t="str">
            <v>حسابهاي انتظامي</v>
          </cell>
          <cell r="F2288" t="str">
            <v>اسناد تضميني دريافتي از كاركنان</v>
          </cell>
          <cell r="G2288" t="str">
            <v>300239</v>
          </cell>
          <cell r="H2288" t="str">
            <v>بهرامي قراملكي محمدعلي</v>
          </cell>
          <cell r="P2288" t="str">
            <v>999</v>
          </cell>
        </row>
        <row r="2289">
          <cell r="A2289">
            <v>9999</v>
          </cell>
          <cell r="B2289" t="str">
            <v>990099300024</v>
          </cell>
          <cell r="C2289" t="str">
            <v>990</v>
          </cell>
          <cell r="D2289" t="str">
            <v>990099</v>
          </cell>
          <cell r="E2289" t="str">
            <v>حسابهاي انتظامي</v>
          </cell>
          <cell r="F2289" t="str">
            <v>اسناد تضميني دريافتي از كاركنان</v>
          </cell>
          <cell r="G2289" t="str">
            <v>300024</v>
          </cell>
          <cell r="H2289" t="str">
            <v>رزمي آتميانلو عليرضا</v>
          </cell>
          <cell r="P2289" t="str">
            <v>999</v>
          </cell>
        </row>
        <row r="2290">
          <cell r="A2290">
            <v>9999</v>
          </cell>
          <cell r="B2290" t="str">
            <v>990099300044</v>
          </cell>
          <cell r="C2290" t="str">
            <v>990</v>
          </cell>
          <cell r="D2290" t="str">
            <v>990099</v>
          </cell>
          <cell r="E2290" t="str">
            <v>حسابهاي انتظامي</v>
          </cell>
          <cell r="F2290" t="str">
            <v>اسناد تضميني دريافتي از كاركنان</v>
          </cell>
          <cell r="G2290" t="str">
            <v>300044</v>
          </cell>
          <cell r="H2290" t="str">
            <v>مغيطي قادر</v>
          </cell>
          <cell r="P2290" t="str">
            <v>999</v>
          </cell>
        </row>
        <row r="2291">
          <cell r="A2291">
            <v>9999</v>
          </cell>
          <cell r="B2291" t="str">
            <v>990099300050</v>
          </cell>
          <cell r="C2291" t="str">
            <v>990</v>
          </cell>
          <cell r="D2291" t="str">
            <v>990099</v>
          </cell>
          <cell r="E2291" t="str">
            <v>حسابهاي انتظامي</v>
          </cell>
          <cell r="F2291" t="str">
            <v>اسناد تضميني دريافتي از كاركنان</v>
          </cell>
          <cell r="G2291" t="str">
            <v>300050</v>
          </cell>
          <cell r="H2291" t="str">
            <v>شاهد قراملكي علي</v>
          </cell>
          <cell r="P2291" t="str">
            <v>999</v>
          </cell>
        </row>
        <row r="2292">
          <cell r="A2292">
            <v>9999</v>
          </cell>
          <cell r="B2292" t="str">
            <v>990099300053</v>
          </cell>
          <cell r="C2292" t="str">
            <v>990</v>
          </cell>
          <cell r="D2292" t="str">
            <v>990099</v>
          </cell>
          <cell r="E2292" t="str">
            <v>حسابهاي انتظامي</v>
          </cell>
          <cell r="F2292" t="str">
            <v>اسناد تضميني دريافتي از كاركنان</v>
          </cell>
          <cell r="G2292" t="str">
            <v>300053</v>
          </cell>
          <cell r="H2292" t="str">
            <v>خالقي عليرضا</v>
          </cell>
          <cell r="P2292" t="str">
            <v>999</v>
          </cell>
        </row>
        <row r="2293">
          <cell r="A2293">
            <v>9999</v>
          </cell>
          <cell r="B2293" t="str">
            <v>990099300061</v>
          </cell>
          <cell r="C2293" t="str">
            <v>990</v>
          </cell>
          <cell r="D2293" t="str">
            <v>990099</v>
          </cell>
          <cell r="E2293" t="str">
            <v>حسابهاي انتظامي</v>
          </cell>
          <cell r="F2293" t="str">
            <v>اسناد تضميني دريافتي از كاركنان</v>
          </cell>
          <cell r="G2293" t="str">
            <v>300061</v>
          </cell>
          <cell r="H2293" t="str">
            <v>نادر براعتي</v>
          </cell>
          <cell r="P2293" t="str">
            <v>999</v>
          </cell>
        </row>
        <row r="2294">
          <cell r="A2294">
            <v>9999</v>
          </cell>
          <cell r="B2294" t="str">
            <v>990099300064</v>
          </cell>
          <cell r="C2294" t="str">
            <v>990</v>
          </cell>
          <cell r="D2294" t="str">
            <v>990099</v>
          </cell>
          <cell r="E2294" t="str">
            <v>حسابهاي انتظامي</v>
          </cell>
          <cell r="F2294" t="str">
            <v>اسناد تضميني دريافتي از كاركنان</v>
          </cell>
          <cell r="G2294" t="str">
            <v>300064</v>
          </cell>
          <cell r="H2294" t="str">
            <v>عباس زاده باويل سفلائي حسن</v>
          </cell>
          <cell r="P2294" t="str">
            <v>999</v>
          </cell>
        </row>
        <row r="2295">
          <cell r="A2295">
            <v>9999</v>
          </cell>
          <cell r="B2295" t="str">
            <v>990099300066</v>
          </cell>
          <cell r="C2295" t="str">
            <v>990</v>
          </cell>
          <cell r="D2295" t="str">
            <v>990099</v>
          </cell>
          <cell r="E2295" t="str">
            <v>حسابهاي انتظامي</v>
          </cell>
          <cell r="F2295" t="str">
            <v>اسناد تضميني دريافتي از كاركنان</v>
          </cell>
          <cell r="G2295" t="str">
            <v>300066</v>
          </cell>
          <cell r="H2295" t="str">
            <v>نيرومند يعقوب</v>
          </cell>
          <cell r="P2295" t="str">
            <v>999</v>
          </cell>
        </row>
        <row r="2296">
          <cell r="A2296">
            <v>9999</v>
          </cell>
          <cell r="B2296" t="str">
            <v>990099300076</v>
          </cell>
          <cell r="C2296" t="str">
            <v>990</v>
          </cell>
          <cell r="D2296" t="str">
            <v>990099</v>
          </cell>
          <cell r="E2296" t="str">
            <v>حسابهاي انتظامي</v>
          </cell>
          <cell r="F2296" t="str">
            <v>اسناد تضميني دريافتي از كاركنان</v>
          </cell>
          <cell r="G2296" t="str">
            <v>300076</v>
          </cell>
          <cell r="H2296" t="str">
            <v>همتي مسعود</v>
          </cell>
          <cell r="P2296" t="str">
            <v>999</v>
          </cell>
        </row>
        <row r="2297">
          <cell r="A2297">
            <v>9999</v>
          </cell>
          <cell r="B2297" t="str">
            <v>990099300124</v>
          </cell>
          <cell r="C2297" t="str">
            <v>990</v>
          </cell>
          <cell r="D2297" t="str">
            <v>990099</v>
          </cell>
          <cell r="E2297" t="str">
            <v>حسابهاي انتظامي</v>
          </cell>
          <cell r="F2297" t="str">
            <v>اسناد تضميني دريافتي از كاركنان</v>
          </cell>
          <cell r="G2297" t="str">
            <v>300124</v>
          </cell>
          <cell r="H2297" t="str">
            <v>محب حق رحيم</v>
          </cell>
          <cell r="P2297" t="str">
            <v>999</v>
          </cell>
        </row>
        <row r="2298">
          <cell r="A2298">
            <v>9999</v>
          </cell>
          <cell r="B2298" t="str">
            <v>990099300132</v>
          </cell>
          <cell r="C2298" t="str">
            <v>990</v>
          </cell>
          <cell r="D2298" t="str">
            <v>990099</v>
          </cell>
          <cell r="E2298" t="str">
            <v>حسابهاي انتظامي</v>
          </cell>
          <cell r="F2298" t="str">
            <v>اسناد تضميني دريافتي از كاركنان</v>
          </cell>
          <cell r="G2298" t="str">
            <v>300132</v>
          </cell>
          <cell r="H2298" t="str">
            <v>مهرابي افشار عباس</v>
          </cell>
          <cell r="P2298" t="str">
            <v>999</v>
          </cell>
        </row>
        <row r="2299">
          <cell r="A2299">
            <v>9999</v>
          </cell>
          <cell r="B2299" t="str">
            <v>990099300141</v>
          </cell>
          <cell r="C2299" t="str">
            <v>990</v>
          </cell>
          <cell r="D2299" t="str">
            <v>990099</v>
          </cell>
          <cell r="E2299" t="str">
            <v>حسابهاي انتظامي</v>
          </cell>
          <cell r="F2299" t="str">
            <v>اسناد تضميني دريافتي از كاركنان</v>
          </cell>
          <cell r="G2299" t="str">
            <v>300141</v>
          </cell>
          <cell r="H2299" t="str">
            <v>سالك علي اصغر</v>
          </cell>
          <cell r="P2299" t="str">
            <v>999</v>
          </cell>
        </row>
        <row r="2300">
          <cell r="A2300">
            <v>9999</v>
          </cell>
          <cell r="B2300" t="str">
            <v>990099300146</v>
          </cell>
          <cell r="C2300" t="str">
            <v>990</v>
          </cell>
          <cell r="D2300" t="str">
            <v>990099</v>
          </cell>
          <cell r="E2300" t="str">
            <v>حسابهاي انتظامي</v>
          </cell>
          <cell r="F2300" t="str">
            <v>اسناد تضميني دريافتي از كاركنان</v>
          </cell>
          <cell r="G2300" t="str">
            <v>300146</v>
          </cell>
          <cell r="H2300" t="str">
            <v>شمس آذر ميرعلي</v>
          </cell>
          <cell r="P2300" t="str">
            <v>999</v>
          </cell>
        </row>
        <row r="2301">
          <cell r="A2301">
            <v>9999</v>
          </cell>
          <cell r="B2301" t="str">
            <v>990099300152</v>
          </cell>
          <cell r="C2301" t="str">
            <v>990</v>
          </cell>
          <cell r="D2301" t="str">
            <v>990099</v>
          </cell>
          <cell r="E2301" t="str">
            <v>حسابهاي انتظامي</v>
          </cell>
          <cell r="F2301" t="str">
            <v>اسناد تضميني دريافتي از كاركنان</v>
          </cell>
          <cell r="G2301" t="str">
            <v>300152</v>
          </cell>
          <cell r="H2301" t="str">
            <v>حسن زاده حميد</v>
          </cell>
          <cell r="P2301" t="str">
            <v>999</v>
          </cell>
        </row>
        <row r="2302">
          <cell r="A2302">
            <v>9999</v>
          </cell>
          <cell r="B2302" t="str">
            <v>990099300163</v>
          </cell>
          <cell r="C2302" t="str">
            <v>990</v>
          </cell>
          <cell r="D2302" t="str">
            <v>990099</v>
          </cell>
          <cell r="E2302" t="str">
            <v>حسابهاي انتظامي</v>
          </cell>
          <cell r="F2302" t="str">
            <v>اسناد تضميني دريافتي از كاركنان</v>
          </cell>
          <cell r="G2302" t="str">
            <v>300163</v>
          </cell>
          <cell r="H2302" t="str">
            <v>روشناس شهرام</v>
          </cell>
          <cell r="P2302" t="str">
            <v>999</v>
          </cell>
        </row>
        <row r="2303">
          <cell r="A2303">
            <v>9999</v>
          </cell>
          <cell r="B2303" t="str">
            <v>990099300172</v>
          </cell>
          <cell r="C2303" t="str">
            <v>990</v>
          </cell>
          <cell r="D2303" t="str">
            <v>990099</v>
          </cell>
          <cell r="E2303" t="str">
            <v>حسابهاي انتظامي</v>
          </cell>
          <cell r="F2303" t="str">
            <v>اسناد تضميني دريافتي از كاركنان</v>
          </cell>
          <cell r="G2303" t="str">
            <v>300172</v>
          </cell>
          <cell r="H2303" t="str">
            <v>عليزاد پورسعيدي حامد</v>
          </cell>
          <cell r="P2303" t="str">
            <v>999</v>
          </cell>
        </row>
        <row r="2304">
          <cell r="A2304">
            <v>9999</v>
          </cell>
          <cell r="B2304" t="str">
            <v>990099300174</v>
          </cell>
          <cell r="C2304" t="str">
            <v>990</v>
          </cell>
          <cell r="D2304" t="str">
            <v>990099</v>
          </cell>
          <cell r="E2304" t="str">
            <v>حسابهاي انتظامي</v>
          </cell>
          <cell r="F2304" t="str">
            <v>اسناد تضميني دريافتي از كاركنان</v>
          </cell>
          <cell r="G2304" t="str">
            <v>300174</v>
          </cell>
          <cell r="H2304" t="str">
            <v>سراجي عنصرودي محمد</v>
          </cell>
          <cell r="P2304" t="str">
            <v>999</v>
          </cell>
        </row>
        <row r="2305">
          <cell r="A2305">
            <v>9999</v>
          </cell>
          <cell r="B2305" t="str">
            <v>990099300177</v>
          </cell>
          <cell r="C2305" t="str">
            <v>990</v>
          </cell>
          <cell r="D2305" t="str">
            <v>990099</v>
          </cell>
          <cell r="E2305" t="str">
            <v>حسابهاي انتظامي</v>
          </cell>
          <cell r="F2305" t="str">
            <v>اسناد تضميني دريافتي از كاركنان</v>
          </cell>
          <cell r="G2305" t="str">
            <v>300177</v>
          </cell>
          <cell r="H2305" t="str">
            <v>كاظم پور احمد</v>
          </cell>
          <cell r="P2305" t="str">
            <v>999</v>
          </cell>
        </row>
        <row r="2306">
          <cell r="A2306">
            <v>9999</v>
          </cell>
          <cell r="B2306" t="str">
            <v>990099300182</v>
          </cell>
          <cell r="C2306" t="str">
            <v>990</v>
          </cell>
          <cell r="D2306" t="str">
            <v>990099</v>
          </cell>
          <cell r="E2306" t="str">
            <v>حسابهاي انتظامي</v>
          </cell>
          <cell r="F2306" t="str">
            <v>اسناد تضميني دريافتي از كاركنان</v>
          </cell>
          <cell r="G2306" t="str">
            <v>300182</v>
          </cell>
          <cell r="H2306" t="str">
            <v>اصلاني مقدم علي</v>
          </cell>
          <cell r="P2306" t="str">
            <v>999</v>
          </cell>
        </row>
        <row r="2307">
          <cell r="A2307">
            <v>9999</v>
          </cell>
          <cell r="B2307" t="str">
            <v>990099300192</v>
          </cell>
          <cell r="C2307" t="str">
            <v>990</v>
          </cell>
          <cell r="D2307" t="str">
            <v>990099</v>
          </cell>
          <cell r="E2307" t="str">
            <v>حسابهاي انتظامي</v>
          </cell>
          <cell r="F2307" t="str">
            <v>اسناد تضميني دريافتي از كاركنان</v>
          </cell>
          <cell r="G2307" t="str">
            <v>300192</v>
          </cell>
          <cell r="H2307" t="str">
            <v>علي آريان پور</v>
          </cell>
          <cell r="P2307" t="str">
            <v>999</v>
          </cell>
        </row>
        <row r="2308">
          <cell r="A2308">
            <v>9999</v>
          </cell>
          <cell r="B2308" t="str">
            <v>990099300199</v>
          </cell>
          <cell r="C2308" t="str">
            <v>990</v>
          </cell>
          <cell r="D2308" t="str">
            <v>990099</v>
          </cell>
          <cell r="E2308" t="str">
            <v>حسابهاي انتظامي</v>
          </cell>
          <cell r="F2308" t="str">
            <v>اسناد تضميني دريافتي از كاركنان</v>
          </cell>
          <cell r="G2308" t="str">
            <v>300199</v>
          </cell>
          <cell r="H2308" t="str">
            <v>ناصح قراملكي مهدي</v>
          </cell>
          <cell r="P2308" t="str">
            <v>999</v>
          </cell>
        </row>
        <row r="2309">
          <cell r="A2309">
            <v>9999</v>
          </cell>
          <cell r="B2309" t="str">
            <v>990099300202</v>
          </cell>
          <cell r="C2309" t="str">
            <v>990</v>
          </cell>
          <cell r="D2309" t="str">
            <v>990099</v>
          </cell>
          <cell r="E2309" t="str">
            <v>حسابهاي انتظامي</v>
          </cell>
          <cell r="F2309" t="str">
            <v>اسناد تضميني دريافتي از كاركنان</v>
          </cell>
          <cell r="G2309" t="str">
            <v>300202</v>
          </cell>
          <cell r="H2309" t="str">
            <v>لك جواد</v>
          </cell>
          <cell r="P2309" t="str">
            <v>999</v>
          </cell>
        </row>
        <row r="2310">
          <cell r="A2310">
            <v>9999</v>
          </cell>
          <cell r="B2310" t="str">
            <v>990099300206</v>
          </cell>
          <cell r="C2310" t="str">
            <v>990</v>
          </cell>
          <cell r="D2310" t="str">
            <v>990099</v>
          </cell>
          <cell r="E2310" t="str">
            <v>حسابهاي انتظامي</v>
          </cell>
          <cell r="F2310" t="str">
            <v>اسناد تضميني دريافتي از كاركنان</v>
          </cell>
          <cell r="G2310" t="str">
            <v>300206</v>
          </cell>
          <cell r="H2310" t="str">
            <v>كامران هزه بران محمدرضا</v>
          </cell>
          <cell r="P2310" t="str">
            <v>999</v>
          </cell>
        </row>
        <row r="2311">
          <cell r="A2311">
            <v>9999</v>
          </cell>
          <cell r="B2311" t="str">
            <v>990099300208</v>
          </cell>
          <cell r="C2311" t="str">
            <v>990</v>
          </cell>
          <cell r="D2311" t="str">
            <v>990099</v>
          </cell>
          <cell r="E2311" t="str">
            <v>حسابهاي انتظامي</v>
          </cell>
          <cell r="F2311" t="str">
            <v>اسناد تضميني دريافتي از كاركنان</v>
          </cell>
          <cell r="G2311" t="str">
            <v>300208</v>
          </cell>
          <cell r="H2311" t="str">
            <v>جعفرزاده رسول</v>
          </cell>
          <cell r="P2311" t="str">
            <v>999</v>
          </cell>
        </row>
        <row r="2312">
          <cell r="A2312">
            <v>9999</v>
          </cell>
          <cell r="B2312" t="str">
            <v>990099300213</v>
          </cell>
          <cell r="C2312" t="str">
            <v>990</v>
          </cell>
          <cell r="D2312" t="str">
            <v>990099</v>
          </cell>
          <cell r="E2312" t="str">
            <v>حسابهاي انتظامي</v>
          </cell>
          <cell r="F2312" t="str">
            <v>اسناد تضميني دريافتي از كاركنان</v>
          </cell>
          <cell r="G2312" t="str">
            <v>300213</v>
          </cell>
          <cell r="H2312" t="str">
            <v>وطني رضا</v>
          </cell>
          <cell r="P2312" t="str">
            <v>999</v>
          </cell>
        </row>
        <row r="2313">
          <cell r="A2313">
            <v>9999</v>
          </cell>
          <cell r="B2313" t="str">
            <v>990099300214</v>
          </cell>
          <cell r="C2313" t="str">
            <v>990</v>
          </cell>
          <cell r="D2313" t="str">
            <v>990099</v>
          </cell>
          <cell r="E2313" t="str">
            <v>حسابهاي انتظامي</v>
          </cell>
          <cell r="F2313" t="str">
            <v>اسناد تضميني دريافتي از كاركنان</v>
          </cell>
          <cell r="G2313" t="str">
            <v>300214</v>
          </cell>
          <cell r="H2313" t="str">
            <v>صنعتي قراملكي عليرضا</v>
          </cell>
          <cell r="P2313" t="str">
            <v>999</v>
          </cell>
        </row>
        <row r="2314">
          <cell r="A2314">
            <v>9999</v>
          </cell>
          <cell r="B2314" t="str">
            <v>990099300221</v>
          </cell>
          <cell r="C2314" t="str">
            <v>990</v>
          </cell>
          <cell r="D2314" t="str">
            <v>990099</v>
          </cell>
          <cell r="E2314" t="str">
            <v>حسابهاي انتظامي</v>
          </cell>
          <cell r="F2314" t="str">
            <v>اسناد تضميني دريافتي از كاركنان</v>
          </cell>
          <cell r="G2314" t="str">
            <v>300221</v>
          </cell>
          <cell r="H2314" t="str">
            <v>هادي خدائيان</v>
          </cell>
          <cell r="P2314" t="str">
            <v>999</v>
          </cell>
        </row>
        <row r="2315">
          <cell r="A2315">
            <v>9999</v>
          </cell>
          <cell r="B2315" t="str">
            <v>990099300222</v>
          </cell>
          <cell r="C2315" t="str">
            <v>990</v>
          </cell>
          <cell r="D2315" t="str">
            <v>990099</v>
          </cell>
          <cell r="E2315" t="str">
            <v>حسابهاي انتظامي</v>
          </cell>
          <cell r="F2315" t="str">
            <v>اسناد تضميني دريافتي از كاركنان</v>
          </cell>
          <cell r="G2315" t="str">
            <v>300222</v>
          </cell>
          <cell r="H2315" t="str">
            <v>شكري احمد</v>
          </cell>
          <cell r="P2315" t="str">
            <v>999</v>
          </cell>
        </row>
        <row r="2316">
          <cell r="A2316">
            <v>9999</v>
          </cell>
          <cell r="B2316" t="str">
            <v>990099300225</v>
          </cell>
          <cell r="C2316" t="str">
            <v>990</v>
          </cell>
          <cell r="D2316" t="str">
            <v>990099</v>
          </cell>
          <cell r="E2316" t="str">
            <v>حسابهاي انتظامي</v>
          </cell>
          <cell r="F2316" t="str">
            <v>اسناد تضميني دريافتي از كاركنان</v>
          </cell>
          <cell r="G2316" t="str">
            <v>300225</v>
          </cell>
          <cell r="H2316" t="str">
            <v>نيك پور رسول</v>
          </cell>
          <cell r="P2316" t="str">
            <v>999</v>
          </cell>
        </row>
        <row r="2317">
          <cell r="A2317">
            <v>9999</v>
          </cell>
          <cell r="B2317" t="str">
            <v>990099300242</v>
          </cell>
          <cell r="C2317" t="str">
            <v>990</v>
          </cell>
          <cell r="D2317" t="str">
            <v>990099</v>
          </cell>
          <cell r="E2317" t="str">
            <v>حسابهاي انتظامي</v>
          </cell>
          <cell r="F2317" t="str">
            <v>اسناد تضميني دريافتي از كاركنان</v>
          </cell>
          <cell r="G2317" t="str">
            <v>300242</v>
          </cell>
          <cell r="H2317" t="str">
            <v>زبردست قراملكي حسن</v>
          </cell>
          <cell r="P2317" t="str">
            <v>999</v>
          </cell>
        </row>
        <row r="2318">
          <cell r="A2318">
            <v>9999</v>
          </cell>
          <cell r="B2318" t="str">
            <v>990099300244</v>
          </cell>
          <cell r="C2318" t="str">
            <v>990</v>
          </cell>
          <cell r="D2318" t="str">
            <v>990099</v>
          </cell>
          <cell r="E2318" t="str">
            <v>حسابهاي انتظامي</v>
          </cell>
          <cell r="F2318" t="str">
            <v>اسناد تضميني دريافتي از كاركنان</v>
          </cell>
          <cell r="G2318" t="str">
            <v>300244</v>
          </cell>
          <cell r="H2318" t="str">
            <v>بزمي حسن</v>
          </cell>
          <cell r="P2318" t="str">
            <v>999</v>
          </cell>
        </row>
        <row r="2319">
          <cell r="A2319">
            <v>9999</v>
          </cell>
          <cell r="B2319" t="str">
            <v>990099300252</v>
          </cell>
          <cell r="C2319" t="str">
            <v>990</v>
          </cell>
          <cell r="D2319" t="str">
            <v>990099</v>
          </cell>
          <cell r="E2319" t="str">
            <v>حسابهاي انتظامي</v>
          </cell>
          <cell r="F2319" t="str">
            <v>اسناد تضميني دريافتي از كاركنان</v>
          </cell>
          <cell r="G2319" t="str">
            <v>300252</v>
          </cell>
          <cell r="H2319" t="str">
            <v>رنجبران عين الدين محمدرضا</v>
          </cell>
          <cell r="P2319" t="str">
            <v>999</v>
          </cell>
        </row>
        <row r="2320">
          <cell r="A2320">
            <v>9999</v>
          </cell>
          <cell r="B2320" t="str">
            <v>990099300037</v>
          </cell>
          <cell r="C2320" t="str">
            <v>990</v>
          </cell>
          <cell r="D2320" t="str">
            <v>990099</v>
          </cell>
          <cell r="E2320" t="str">
            <v>حسابهاي انتظامي</v>
          </cell>
          <cell r="F2320" t="str">
            <v>اسناد تضميني دريافتي از كاركنان</v>
          </cell>
          <cell r="G2320" t="str">
            <v>300037</v>
          </cell>
          <cell r="H2320" t="str">
            <v>ناصر بيداري علمداري</v>
          </cell>
          <cell r="P2320" t="str">
            <v>999</v>
          </cell>
        </row>
        <row r="2321">
          <cell r="A2321">
            <v>9999</v>
          </cell>
          <cell r="B2321" t="str">
            <v>990099300038</v>
          </cell>
          <cell r="C2321" t="str">
            <v>990</v>
          </cell>
          <cell r="D2321" t="str">
            <v>990099</v>
          </cell>
          <cell r="E2321" t="str">
            <v>حسابهاي انتظامي</v>
          </cell>
          <cell r="F2321" t="str">
            <v>اسناد تضميني دريافتي از كاركنان</v>
          </cell>
          <cell r="G2321" t="str">
            <v>300038</v>
          </cell>
          <cell r="H2321" t="str">
            <v>مكرمي جمال</v>
          </cell>
          <cell r="P2321" t="str">
            <v>999</v>
          </cell>
        </row>
        <row r="2322">
          <cell r="A2322">
            <v>9999</v>
          </cell>
          <cell r="B2322" t="str">
            <v>990099300104</v>
          </cell>
          <cell r="C2322" t="str">
            <v>990</v>
          </cell>
          <cell r="D2322" t="str">
            <v>990099</v>
          </cell>
          <cell r="E2322" t="str">
            <v>حسابهاي انتظامي</v>
          </cell>
          <cell r="F2322" t="str">
            <v>اسناد تضميني دريافتي از كاركنان</v>
          </cell>
          <cell r="G2322" t="str">
            <v>300104</v>
          </cell>
          <cell r="H2322" t="str">
            <v>پور گل محمد جواد</v>
          </cell>
          <cell r="P2322" t="str">
            <v>999</v>
          </cell>
        </row>
        <row r="2323">
          <cell r="A2323">
            <v>9999</v>
          </cell>
          <cell r="B2323" t="str">
            <v>990099300170</v>
          </cell>
          <cell r="C2323" t="str">
            <v>990</v>
          </cell>
          <cell r="D2323" t="str">
            <v>990099</v>
          </cell>
          <cell r="E2323" t="str">
            <v>حسابهاي انتظامي</v>
          </cell>
          <cell r="F2323" t="str">
            <v>اسناد تضميني دريافتي از كاركنان</v>
          </cell>
          <cell r="G2323" t="str">
            <v>300170</v>
          </cell>
          <cell r="H2323" t="str">
            <v>فتحي سياوش</v>
          </cell>
          <cell r="P2323" t="str">
            <v>999</v>
          </cell>
        </row>
        <row r="2324">
          <cell r="A2324">
            <v>9999</v>
          </cell>
          <cell r="B2324" t="str">
            <v>990099300171</v>
          </cell>
          <cell r="C2324" t="str">
            <v>990</v>
          </cell>
          <cell r="D2324" t="str">
            <v>990099</v>
          </cell>
          <cell r="E2324" t="str">
            <v>حسابهاي انتظامي</v>
          </cell>
          <cell r="F2324" t="str">
            <v>اسناد تضميني دريافتي از كاركنان</v>
          </cell>
          <cell r="G2324" t="str">
            <v>300171</v>
          </cell>
          <cell r="H2324" t="str">
            <v>اميرحقيان سعيد</v>
          </cell>
          <cell r="P2324" t="str">
            <v>999</v>
          </cell>
        </row>
        <row r="2325">
          <cell r="A2325">
            <v>9999</v>
          </cell>
          <cell r="B2325" t="str">
            <v>990099300196</v>
          </cell>
          <cell r="C2325" t="str">
            <v>990</v>
          </cell>
          <cell r="D2325" t="str">
            <v>990099</v>
          </cell>
          <cell r="E2325" t="str">
            <v>حسابهاي انتظامي</v>
          </cell>
          <cell r="F2325" t="str">
            <v>اسناد تضميني دريافتي از كاركنان</v>
          </cell>
          <cell r="G2325" t="str">
            <v>300196</v>
          </cell>
          <cell r="H2325" t="str">
            <v>حسيني سيد جواد</v>
          </cell>
          <cell r="P2325" t="str">
            <v>999</v>
          </cell>
        </row>
        <row r="2326">
          <cell r="A2326">
            <v>9999</v>
          </cell>
          <cell r="B2326" t="str">
            <v>990099300986</v>
          </cell>
          <cell r="C2326" t="str">
            <v>990</v>
          </cell>
          <cell r="D2326" t="str">
            <v>990099</v>
          </cell>
          <cell r="E2326" t="str">
            <v>حسابهاي انتظامي</v>
          </cell>
          <cell r="F2326" t="str">
            <v>اسناد تضميني دريافتي از كاركنان</v>
          </cell>
          <cell r="G2326" t="str">
            <v>300986</v>
          </cell>
          <cell r="H2326" t="str">
            <v>صفر علي پيري ياورکندي</v>
          </cell>
          <cell r="P2326" t="str">
            <v>999</v>
          </cell>
        </row>
        <row r="2327">
          <cell r="A2327">
            <v>9999</v>
          </cell>
          <cell r="B2327" t="str">
            <v>990099300039</v>
          </cell>
          <cell r="C2327" t="str">
            <v>990</v>
          </cell>
          <cell r="D2327" t="str">
            <v>990099</v>
          </cell>
          <cell r="E2327" t="str">
            <v>حسابهاي انتظامي</v>
          </cell>
          <cell r="F2327" t="str">
            <v>اسناد تضميني دريافتي از كاركنان</v>
          </cell>
          <cell r="G2327" t="str">
            <v>300039</v>
          </cell>
          <cell r="H2327" t="str">
            <v>جواد اصلاني</v>
          </cell>
          <cell r="P2327" t="str">
            <v>999</v>
          </cell>
        </row>
        <row r="2328">
          <cell r="A2328">
            <v>9999</v>
          </cell>
          <cell r="B2328" t="str">
            <v>990099300040</v>
          </cell>
          <cell r="C2328" t="str">
            <v>990</v>
          </cell>
          <cell r="D2328" t="str">
            <v>990099</v>
          </cell>
          <cell r="E2328" t="str">
            <v>حسابهاي انتظامي</v>
          </cell>
          <cell r="F2328" t="str">
            <v>اسناد تضميني دريافتي از كاركنان</v>
          </cell>
          <cell r="G2328" t="str">
            <v>300040</v>
          </cell>
          <cell r="H2328" t="str">
            <v>كريمي بخشايش علي</v>
          </cell>
          <cell r="P2328" t="str">
            <v>999</v>
          </cell>
        </row>
        <row r="2329">
          <cell r="A2329">
            <v>9999</v>
          </cell>
          <cell r="B2329" t="str">
            <v>990099300041</v>
          </cell>
          <cell r="C2329" t="str">
            <v>990</v>
          </cell>
          <cell r="D2329" t="str">
            <v>990099</v>
          </cell>
          <cell r="E2329" t="str">
            <v>حسابهاي انتظامي</v>
          </cell>
          <cell r="F2329" t="str">
            <v>اسناد تضميني دريافتي از كاركنان</v>
          </cell>
          <cell r="G2329" t="str">
            <v>300041</v>
          </cell>
          <cell r="H2329" t="str">
            <v>علي ظريفي</v>
          </cell>
          <cell r="P2329" t="str">
            <v>999</v>
          </cell>
        </row>
        <row r="2330">
          <cell r="A2330">
            <v>9999</v>
          </cell>
          <cell r="B2330" t="str">
            <v>990099300062</v>
          </cell>
          <cell r="C2330" t="str">
            <v>990</v>
          </cell>
          <cell r="D2330" t="str">
            <v>990099</v>
          </cell>
          <cell r="E2330" t="str">
            <v>حسابهاي انتظامي</v>
          </cell>
          <cell r="F2330" t="str">
            <v>اسناد تضميني دريافتي از كاركنان</v>
          </cell>
          <cell r="G2330" t="str">
            <v>300062</v>
          </cell>
          <cell r="H2330" t="str">
            <v>شاه رسالي صالح</v>
          </cell>
          <cell r="P2330" t="str">
            <v>999</v>
          </cell>
        </row>
        <row r="2331">
          <cell r="A2331">
            <v>9999</v>
          </cell>
          <cell r="B2331" t="str">
            <v>990099300082</v>
          </cell>
          <cell r="C2331" t="str">
            <v>990</v>
          </cell>
          <cell r="D2331" t="str">
            <v>990099</v>
          </cell>
          <cell r="E2331" t="str">
            <v>حسابهاي انتظامي</v>
          </cell>
          <cell r="F2331" t="str">
            <v>اسناد تضميني دريافتي از كاركنان</v>
          </cell>
          <cell r="G2331" t="str">
            <v>300082</v>
          </cell>
          <cell r="H2331" t="str">
            <v>روحي خطيبي محمدرضا</v>
          </cell>
          <cell r="P2331" t="str">
            <v>999</v>
          </cell>
        </row>
        <row r="2332">
          <cell r="A2332">
            <v>9999</v>
          </cell>
          <cell r="B2332" t="str">
            <v>990099300140</v>
          </cell>
          <cell r="C2332" t="str">
            <v>990</v>
          </cell>
          <cell r="D2332" t="str">
            <v>990099</v>
          </cell>
          <cell r="E2332" t="str">
            <v>حسابهاي انتظامي</v>
          </cell>
          <cell r="F2332" t="str">
            <v>اسناد تضميني دريافتي از كاركنان</v>
          </cell>
          <cell r="G2332" t="str">
            <v>300140</v>
          </cell>
          <cell r="H2332" t="str">
            <v>بلالكه ناصر</v>
          </cell>
          <cell r="P2332" t="str">
            <v>999</v>
          </cell>
        </row>
        <row r="2333">
          <cell r="A2333">
            <v>9999</v>
          </cell>
          <cell r="B2333" t="str">
            <v>990099300147</v>
          </cell>
          <cell r="C2333" t="str">
            <v>990</v>
          </cell>
          <cell r="D2333" t="str">
            <v>990099</v>
          </cell>
          <cell r="E2333" t="str">
            <v>حسابهاي انتظامي</v>
          </cell>
          <cell r="F2333" t="str">
            <v>اسناد تضميني دريافتي از كاركنان</v>
          </cell>
          <cell r="G2333" t="str">
            <v>300147</v>
          </cell>
          <cell r="H2333" t="str">
            <v>فرشباف عبهري يوسف</v>
          </cell>
          <cell r="P2333" t="str">
            <v>999</v>
          </cell>
        </row>
        <row r="2334">
          <cell r="A2334">
            <v>9999</v>
          </cell>
          <cell r="B2334" t="str">
            <v>990099300162</v>
          </cell>
          <cell r="C2334" t="str">
            <v>990</v>
          </cell>
          <cell r="D2334" t="str">
            <v>990099</v>
          </cell>
          <cell r="E2334" t="str">
            <v>حسابهاي انتظامي</v>
          </cell>
          <cell r="F2334" t="str">
            <v>اسناد تضميني دريافتي از كاركنان</v>
          </cell>
          <cell r="G2334" t="str">
            <v>300162</v>
          </cell>
          <cell r="H2334" t="str">
            <v>محمدي جابر</v>
          </cell>
          <cell r="P2334" t="str">
            <v>999</v>
          </cell>
        </row>
        <row r="2335">
          <cell r="A2335">
            <v>9999</v>
          </cell>
          <cell r="B2335" t="str">
            <v>990099300173</v>
          </cell>
          <cell r="C2335" t="str">
            <v>990</v>
          </cell>
          <cell r="D2335" t="str">
            <v>990099</v>
          </cell>
          <cell r="E2335" t="str">
            <v>حسابهاي انتظامي</v>
          </cell>
          <cell r="F2335" t="str">
            <v>اسناد تضميني دريافتي از كاركنان</v>
          </cell>
          <cell r="G2335" t="str">
            <v>300173</v>
          </cell>
          <cell r="H2335" t="str">
            <v>قنبري اهري محمدرضا</v>
          </cell>
          <cell r="P2335" t="str">
            <v>999</v>
          </cell>
        </row>
        <row r="2336">
          <cell r="A2336">
            <v>9999</v>
          </cell>
          <cell r="B2336" t="str">
            <v>990099300185</v>
          </cell>
          <cell r="C2336" t="str">
            <v>990</v>
          </cell>
          <cell r="D2336" t="str">
            <v>990099</v>
          </cell>
          <cell r="E2336" t="str">
            <v>حسابهاي انتظامي</v>
          </cell>
          <cell r="F2336" t="str">
            <v>اسناد تضميني دريافتي از كاركنان</v>
          </cell>
          <cell r="G2336" t="str">
            <v>300185</v>
          </cell>
          <cell r="H2336" t="str">
            <v>عوني عليرضا</v>
          </cell>
          <cell r="P2336" t="str">
            <v>999</v>
          </cell>
        </row>
        <row r="2337">
          <cell r="A2337">
            <v>9999</v>
          </cell>
          <cell r="B2337" t="str">
            <v>990099300207</v>
          </cell>
          <cell r="C2337" t="str">
            <v>990</v>
          </cell>
          <cell r="D2337" t="str">
            <v>990099</v>
          </cell>
          <cell r="E2337" t="str">
            <v>حسابهاي انتظامي</v>
          </cell>
          <cell r="F2337" t="str">
            <v>اسناد تضميني دريافتي از كاركنان</v>
          </cell>
          <cell r="G2337" t="str">
            <v>300207</v>
          </cell>
          <cell r="H2337" t="str">
            <v>امير بقالي مروزي</v>
          </cell>
          <cell r="P2337" t="str">
            <v>999</v>
          </cell>
        </row>
        <row r="2338">
          <cell r="A2338">
            <v>9999</v>
          </cell>
          <cell r="B2338" t="str">
            <v>990099300240</v>
          </cell>
          <cell r="C2338" t="str">
            <v>990</v>
          </cell>
          <cell r="D2338" t="str">
            <v>990099</v>
          </cell>
          <cell r="E2338" t="str">
            <v>حسابهاي انتظامي</v>
          </cell>
          <cell r="F2338" t="str">
            <v>اسناد تضميني دريافتي از كاركنان</v>
          </cell>
          <cell r="G2338" t="str">
            <v>300240</v>
          </cell>
          <cell r="H2338" t="str">
            <v>شاهد قراملكي ابوالقاسم</v>
          </cell>
          <cell r="P2338" t="str">
            <v>999</v>
          </cell>
        </row>
        <row r="2339">
          <cell r="A2339">
            <v>9999</v>
          </cell>
          <cell r="B2339" t="str">
            <v>990099300165</v>
          </cell>
          <cell r="C2339" t="str">
            <v>990</v>
          </cell>
          <cell r="D2339" t="str">
            <v>990099</v>
          </cell>
          <cell r="E2339" t="str">
            <v>حسابهاي انتظامي</v>
          </cell>
          <cell r="F2339" t="str">
            <v>اسناد تضميني دريافتي از كاركنان</v>
          </cell>
          <cell r="G2339" t="str">
            <v>300165</v>
          </cell>
          <cell r="H2339" t="str">
            <v>تهم بهنام</v>
          </cell>
          <cell r="P2339" t="str">
            <v>999</v>
          </cell>
        </row>
        <row r="2340">
          <cell r="A2340">
            <v>9999</v>
          </cell>
          <cell r="B2340" t="str">
            <v>990099300984</v>
          </cell>
          <cell r="C2340" t="str">
            <v>990</v>
          </cell>
          <cell r="D2340" t="str">
            <v>990099</v>
          </cell>
          <cell r="E2340" t="str">
            <v>حسابهاي انتظامي</v>
          </cell>
          <cell r="F2340" t="str">
            <v>اسناد تضميني دريافتي از كاركنان</v>
          </cell>
          <cell r="G2340" t="str">
            <v>300984</v>
          </cell>
          <cell r="H2340" t="str">
            <v>علي قليپور قراجه</v>
          </cell>
          <cell r="P2340" t="str">
            <v>999</v>
          </cell>
        </row>
        <row r="2341">
          <cell r="A2341">
            <v>9999</v>
          </cell>
          <cell r="B2341" t="str">
            <v>990099300989</v>
          </cell>
          <cell r="C2341" t="str">
            <v>990</v>
          </cell>
          <cell r="D2341" t="str">
            <v>990099</v>
          </cell>
          <cell r="E2341" t="str">
            <v>حسابهاي انتظامي</v>
          </cell>
          <cell r="F2341" t="str">
            <v>اسناد تضميني دريافتي از كاركنان</v>
          </cell>
          <cell r="G2341" t="str">
            <v>300989</v>
          </cell>
          <cell r="H2341" t="str">
            <v>محمد حسن غريبي</v>
          </cell>
          <cell r="P2341" t="str">
            <v>999</v>
          </cell>
        </row>
        <row r="2342">
          <cell r="A2342">
            <v>9999</v>
          </cell>
          <cell r="B2342" t="str">
            <v>990099300996</v>
          </cell>
          <cell r="C2342" t="str">
            <v>990</v>
          </cell>
          <cell r="D2342" t="str">
            <v>990099</v>
          </cell>
          <cell r="E2342" t="str">
            <v>حسابهاي انتظامي</v>
          </cell>
          <cell r="F2342" t="str">
            <v>اسناد تضميني دريافتي از كاركنان</v>
          </cell>
          <cell r="G2342" t="str">
            <v>300996</v>
          </cell>
          <cell r="H2342" t="str">
            <v>احمد واحد</v>
          </cell>
          <cell r="P2342" t="str">
            <v>999</v>
          </cell>
        </row>
        <row r="2343">
          <cell r="A2343">
            <v>9999</v>
          </cell>
          <cell r="B2343" t="str">
            <v>990099300998</v>
          </cell>
          <cell r="C2343" t="str">
            <v>990</v>
          </cell>
          <cell r="D2343" t="str">
            <v>990099</v>
          </cell>
          <cell r="E2343" t="str">
            <v>حسابهاي انتظامي</v>
          </cell>
          <cell r="F2343" t="str">
            <v>اسناد تضميني دريافتي از كاركنان</v>
          </cell>
          <cell r="G2343" t="str">
            <v>300998</v>
          </cell>
          <cell r="H2343" t="str">
            <v>محسن مختاروند</v>
          </cell>
          <cell r="P2343" t="str">
            <v>999</v>
          </cell>
        </row>
        <row r="2344">
          <cell r="A2344">
            <v>9999</v>
          </cell>
          <cell r="B2344" t="str">
            <v>990099300034</v>
          </cell>
          <cell r="C2344" t="str">
            <v>990</v>
          </cell>
          <cell r="D2344" t="str">
            <v>990099</v>
          </cell>
          <cell r="E2344" t="str">
            <v>حسابهاي انتظامي</v>
          </cell>
          <cell r="F2344" t="str">
            <v>اسناد تضميني دريافتي از كاركنان</v>
          </cell>
          <cell r="G2344" t="str">
            <v>300034</v>
          </cell>
          <cell r="H2344" t="str">
            <v>ابراهيم يوسف آبادي حامد</v>
          </cell>
          <cell r="P2344" t="str">
            <v>999</v>
          </cell>
        </row>
        <row r="2345">
          <cell r="A2345">
            <v>9999</v>
          </cell>
          <cell r="B2345" t="str">
            <v>990099300045</v>
          </cell>
          <cell r="C2345" t="str">
            <v>990</v>
          </cell>
          <cell r="D2345" t="str">
            <v>990099</v>
          </cell>
          <cell r="E2345" t="str">
            <v>حسابهاي انتظامي</v>
          </cell>
          <cell r="F2345" t="str">
            <v>اسناد تضميني دريافتي از كاركنان</v>
          </cell>
          <cell r="G2345" t="str">
            <v>300045</v>
          </cell>
          <cell r="H2345" t="str">
            <v>يظهري سيد رضا</v>
          </cell>
          <cell r="P2345" t="str">
            <v>999</v>
          </cell>
        </row>
        <row r="2346">
          <cell r="A2346">
            <v>9999</v>
          </cell>
          <cell r="B2346" t="str">
            <v>990099300097</v>
          </cell>
          <cell r="C2346" t="str">
            <v>990</v>
          </cell>
          <cell r="D2346" t="str">
            <v>990099</v>
          </cell>
          <cell r="E2346" t="str">
            <v>حسابهاي انتظامي</v>
          </cell>
          <cell r="F2346" t="str">
            <v>اسناد تضميني دريافتي از كاركنان</v>
          </cell>
          <cell r="G2346" t="str">
            <v>300097</v>
          </cell>
          <cell r="H2346" t="str">
            <v>سيد حسن اميريعقوبي تبريز</v>
          </cell>
          <cell r="P2346" t="str">
            <v>999</v>
          </cell>
        </row>
        <row r="2347">
          <cell r="A2347">
            <v>9999</v>
          </cell>
          <cell r="B2347" t="str">
            <v>990099300212</v>
          </cell>
          <cell r="C2347" t="str">
            <v>990</v>
          </cell>
          <cell r="D2347" t="str">
            <v>990099</v>
          </cell>
          <cell r="E2347" t="str">
            <v>حسابهاي انتظامي</v>
          </cell>
          <cell r="F2347" t="str">
            <v>اسناد تضميني دريافتي از كاركنان</v>
          </cell>
          <cell r="G2347" t="str">
            <v>300212</v>
          </cell>
          <cell r="H2347" t="str">
            <v>پيمان نعمتي</v>
          </cell>
          <cell r="P2347" t="str">
            <v>999</v>
          </cell>
        </row>
        <row r="2348">
          <cell r="A2348">
            <v>9999</v>
          </cell>
          <cell r="B2348" t="str">
            <v>990099300194</v>
          </cell>
          <cell r="C2348" t="str">
            <v>990</v>
          </cell>
          <cell r="D2348" t="str">
            <v>990099</v>
          </cell>
          <cell r="E2348" t="str">
            <v>حسابهاي انتظامي</v>
          </cell>
          <cell r="F2348" t="str">
            <v>اسناد تضميني دريافتي از كاركنان</v>
          </cell>
          <cell r="G2348" t="str">
            <v>300194</v>
          </cell>
          <cell r="H2348" t="str">
            <v>كارگر شهرام</v>
          </cell>
          <cell r="P2348" t="str">
            <v>999</v>
          </cell>
        </row>
        <row r="2349">
          <cell r="A2349">
            <v>9999</v>
          </cell>
          <cell r="B2349" t="str">
            <v>990099300987</v>
          </cell>
          <cell r="C2349" t="str">
            <v>990</v>
          </cell>
          <cell r="D2349" t="str">
            <v>990099</v>
          </cell>
          <cell r="E2349" t="str">
            <v>حسابهاي انتظامي</v>
          </cell>
          <cell r="F2349" t="str">
            <v>اسناد تضميني دريافتي از كاركنان</v>
          </cell>
          <cell r="G2349" t="str">
            <v>300987</v>
          </cell>
          <cell r="H2349" t="str">
            <v>محسن جعفرنژاد</v>
          </cell>
          <cell r="P2349" t="str">
            <v>999</v>
          </cell>
        </row>
        <row r="2350">
          <cell r="A2350">
            <v>9999</v>
          </cell>
          <cell r="B2350" t="str">
            <v>990099300072</v>
          </cell>
          <cell r="C2350" t="str">
            <v>990</v>
          </cell>
          <cell r="D2350" t="str">
            <v>990099</v>
          </cell>
          <cell r="E2350" t="str">
            <v>حسابهاي انتظامي</v>
          </cell>
          <cell r="F2350" t="str">
            <v>اسناد تضميني دريافتي از كاركنان</v>
          </cell>
          <cell r="G2350" t="str">
            <v>300072</v>
          </cell>
          <cell r="H2350" t="str">
            <v>داوري مجد محمدرضا</v>
          </cell>
          <cell r="P2350" t="str">
            <v>999</v>
          </cell>
        </row>
        <row r="2351">
          <cell r="A2351">
            <v>9999</v>
          </cell>
          <cell r="B2351" t="str">
            <v>990099300087</v>
          </cell>
          <cell r="C2351" t="str">
            <v>990</v>
          </cell>
          <cell r="D2351" t="str">
            <v>990099</v>
          </cell>
          <cell r="E2351" t="str">
            <v>حسابهاي انتظامي</v>
          </cell>
          <cell r="F2351" t="str">
            <v>اسناد تضميني دريافتي از كاركنان</v>
          </cell>
          <cell r="G2351" t="str">
            <v>300087</v>
          </cell>
          <cell r="H2351" t="str">
            <v>مهدي زاده علوي عليرضا</v>
          </cell>
          <cell r="P2351" t="str">
            <v>999</v>
          </cell>
        </row>
        <row r="2352">
          <cell r="A2352">
            <v>9999</v>
          </cell>
          <cell r="B2352" t="str">
            <v>990099300158</v>
          </cell>
          <cell r="C2352" t="str">
            <v>990</v>
          </cell>
          <cell r="D2352" t="str">
            <v>990099</v>
          </cell>
          <cell r="E2352" t="str">
            <v>حسابهاي انتظامي</v>
          </cell>
          <cell r="F2352" t="str">
            <v>اسناد تضميني دريافتي از كاركنان</v>
          </cell>
          <cell r="G2352" t="str">
            <v>300158</v>
          </cell>
          <cell r="H2352" t="str">
            <v>تقي پور متقيان نوبري رحيم</v>
          </cell>
          <cell r="P2352" t="str">
            <v>999</v>
          </cell>
        </row>
        <row r="2353">
          <cell r="A2353">
            <v>9999</v>
          </cell>
          <cell r="B2353" t="str">
            <v>990099300159</v>
          </cell>
          <cell r="C2353" t="str">
            <v>990</v>
          </cell>
          <cell r="D2353" t="str">
            <v>990099</v>
          </cell>
          <cell r="E2353" t="str">
            <v>حسابهاي انتظامي</v>
          </cell>
          <cell r="F2353" t="str">
            <v>اسناد تضميني دريافتي از كاركنان</v>
          </cell>
          <cell r="G2353" t="str">
            <v>300159</v>
          </cell>
          <cell r="H2353" t="str">
            <v>شيرزاده اكبر</v>
          </cell>
          <cell r="P2353" t="str">
            <v>999</v>
          </cell>
        </row>
        <row r="2354">
          <cell r="A2354">
            <v>9999</v>
          </cell>
          <cell r="B2354" t="str">
            <v>990099300191</v>
          </cell>
          <cell r="C2354" t="str">
            <v>990</v>
          </cell>
          <cell r="D2354" t="str">
            <v>990099</v>
          </cell>
          <cell r="E2354" t="str">
            <v>حسابهاي انتظامي</v>
          </cell>
          <cell r="F2354" t="str">
            <v>اسناد تضميني دريافتي از كاركنان</v>
          </cell>
          <cell r="G2354" t="str">
            <v>300191</v>
          </cell>
          <cell r="H2354" t="str">
            <v>باقر قازيار رشيد</v>
          </cell>
          <cell r="P2354" t="str">
            <v>999</v>
          </cell>
        </row>
        <row r="2355">
          <cell r="A2355">
            <v>9999</v>
          </cell>
          <cell r="B2355" t="str">
            <v>990099300198</v>
          </cell>
          <cell r="C2355" t="str">
            <v>990</v>
          </cell>
          <cell r="D2355" t="str">
            <v>990099</v>
          </cell>
          <cell r="E2355" t="str">
            <v>حسابهاي انتظامي</v>
          </cell>
          <cell r="F2355" t="str">
            <v>اسناد تضميني دريافتي از كاركنان</v>
          </cell>
          <cell r="G2355" t="str">
            <v>300198</v>
          </cell>
          <cell r="H2355" t="str">
            <v>ميرزائي شكور</v>
          </cell>
          <cell r="P2355" t="str">
            <v>999</v>
          </cell>
        </row>
        <row r="2356">
          <cell r="A2356">
            <v>9999</v>
          </cell>
          <cell r="B2356" t="str">
            <v>990099300201</v>
          </cell>
          <cell r="C2356" t="str">
            <v>990</v>
          </cell>
          <cell r="D2356" t="str">
            <v>990099</v>
          </cell>
          <cell r="E2356" t="str">
            <v>حسابهاي انتظامي</v>
          </cell>
          <cell r="F2356" t="str">
            <v>اسناد تضميني دريافتي از كاركنان</v>
          </cell>
          <cell r="G2356" t="str">
            <v>300201</v>
          </cell>
          <cell r="H2356" t="str">
            <v>حسين زاده فرد سجاد</v>
          </cell>
          <cell r="P2356" t="str">
            <v>999</v>
          </cell>
        </row>
        <row r="2357">
          <cell r="A2357">
            <v>9999</v>
          </cell>
          <cell r="B2357" t="str">
            <v>990099300215</v>
          </cell>
          <cell r="C2357" t="str">
            <v>990</v>
          </cell>
          <cell r="D2357" t="str">
            <v>990099</v>
          </cell>
          <cell r="E2357" t="str">
            <v>حسابهاي انتظامي</v>
          </cell>
          <cell r="F2357" t="str">
            <v>اسناد تضميني دريافتي از كاركنان</v>
          </cell>
          <cell r="G2357" t="str">
            <v>300215</v>
          </cell>
          <cell r="H2357" t="str">
            <v>هژبر جواد</v>
          </cell>
          <cell r="P2357" t="str">
            <v>999</v>
          </cell>
        </row>
        <row r="2358">
          <cell r="A2358">
            <v>9999</v>
          </cell>
          <cell r="B2358" t="str">
            <v>990099300220</v>
          </cell>
          <cell r="C2358" t="str">
            <v>990</v>
          </cell>
          <cell r="D2358" t="str">
            <v>990099</v>
          </cell>
          <cell r="E2358" t="str">
            <v>حسابهاي انتظامي</v>
          </cell>
          <cell r="F2358" t="str">
            <v>اسناد تضميني دريافتي از كاركنان</v>
          </cell>
          <cell r="G2358" t="str">
            <v>300220</v>
          </cell>
          <cell r="H2358" t="str">
            <v>صحت مند قره بابا يوسف</v>
          </cell>
          <cell r="P2358" t="str">
            <v>999</v>
          </cell>
        </row>
        <row r="2359">
          <cell r="A2359">
            <v>9999</v>
          </cell>
          <cell r="B2359" t="str">
            <v>990099300245</v>
          </cell>
          <cell r="C2359" t="str">
            <v>990</v>
          </cell>
          <cell r="D2359" t="str">
            <v>990099</v>
          </cell>
          <cell r="E2359" t="str">
            <v>حسابهاي انتظامي</v>
          </cell>
          <cell r="F2359" t="str">
            <v>اسناد تضميني دريافتي از كاركنان</v>
          </cell>
          <cell r="G2359" t="str">
            <v>300245</v>
          </cell>
          <cell r="H2359" t="str">
            <v>غفاري افشرد كريم</v>
          </cell>
          <cell r="P2359" t="str">
            <v>999</v>
          </cell>
        </row>
        <row r="2360">
          <cell r="A2360">
            <v>9999</v>
          </cell>
          <cell r="B2360" t="str">
            <v>990099300248</v>
          </cell>
          <cell r="C2360" t="str">
            <v>990</v>
          </cell>
          <cell r="D2360" t="str">
            <v>990099</v>
          </cell>
          <cell r="E2360" t="str">
            <v>حسابهاي انتظامي</v>
          </cell>
          <cell r="F2360" t="str">
            <v>اسناد تضميني دريافتي از كاركنان</v>
          </cell>
          <cell r="G2360" t="str">
            <v>300248</v>
          </cell>
          <cell r="H2360" t="str">
            <v>واحدي باويل محمدحسين</v>
          </cell>
          <cell r="P2360" t="str">
            <v>999</v>
          </cell>
        </row>
        <row r="2361">
          <cell r="A2361">
            <v>9999</v>
          </cell>
          <cell r="B2361" t="str">
            <v>990099300256</v>
          </cell>
          <cell r="C2361" t="str">
            <v>990</v>
          </cell>
          <cell r="D2361" t="str">
            <v>990099</v>
          </cell>
          <cell r="E2361" t="str">
            <v>حسابهاي انتظامي</v>
          </cell>
          <cell r="F2361" t="str">
            <v>اسناد تضميني دريافتي از كاركنان</v>
          </cell>
          <cell r="G2361" t="str">
            <v>300256</v>
          </cell>
          <cell r="H2361" t="str">
            <v>نادري بركجه پرويز</v>
          </cell>
          <cell r="P2361" t="str">
            <v>999</v>
          </cell>
        </row>
        <row r="2362">
          <cell r="A2362">
            <v>9999</v>
          </cell>
          <cell r="B2362" t="str">
            <v>990099300266</v>
          </cell>
          <cell r="C2362" t="str">
            <v>990</v>
          </cell>
          <cell r="D2362" t="str">
            <v>990099</v>
          </cell>
          <cell r="E2362" t="str">
            <v>حسابهاي انتظامي</v>
          </cell>
          <cell r="F2362" t="str">
            <v>اسناد تضميني دريافتي از كاركنان</v>
          </cell>
          <cell r="G2362" t="str">
            <v>300266</v>
          </cell>
          <cell r="H2362" t="str">
            <v>عطايان حسن</v>
          </cell>
          <cell r="P2362" t="str">
            <v>999</v>
          </cell>
        </row>
        <row r="2363">
          <cell r="A2363">
            <v>9999</v>
          </cell>
          <cell r="B2363" t="str">
            <v>990099300981</v>
          </cell>
          <cell r="C2363" t="str">
            <v>990</v>
          </cell>
          <cell r="D2363" t="str">
            <v>990099</v>
          </cell>
          <cell r="E2363" t="str">
            <v>حسابهاي انتظامي</v>
          </cell>
          <cell r="F2363" t="str">
            <v>اسناد تضميني دريافتي از كاركنان</v>
          </cell>
          <cell r="G2363" t="str">
            <v>300981</v>
          </cell>
          <cell r="H2363" t="str">
            <v>يونس تيزقدم</v>
          </cell>
          <cell r="P2363" t="str">
            <v>999</v>
          </cell>
        </row>
        <row r="2364">
          <cell r="A2364">
            <v>9999</v>
          </cell>
          <cell r="B2364" t="str">
            <v>990099300992</v>
          </cell>
          <cell r="C2364" t="str">
            <v>990</v>
          </cell>
          <cell r="D2364" t="str">
            <v>990099</v>
          </cell>
          <cell r="E2364" t="str">
            <v>حسابهاي انتظامي</v>
          </cell>
          <cell r="F2364" t="str">
            <v>اسناد تضميني دريافتي از كاركنان</v>
          </cell>
          <cell r="G2364" t="str">
            <v>300992</v>
          </cell>
          <cell r="H2364" t="str">
            <v>سعيد حسين پور</v>
          </cell>
          <cell r="P2364" t="str">
            <v>999</v>
          </cell>
        </row>
        <row r="2365">
          <cell r="A2365">
            <v>9999</v>
          </cell>
          <cell r="B2365" t="str">
            <v>990099300048</v>
          </cell>
          <cell r="C2365" t="str">
            <v>990</v>
          </cell>
          <cell r="D2365" t="str">
            <v>990099</v>
          </cell>
          <cell r="E2365" t="str">
            <v>حسابهاي انتظامي</v>
          </cell>
          <cell r="F2365" t="str">
            <v>اسناد تضميني دريافتي از كاركنان</v>
          </cell>
          <cell r="G2365" t="str">
            <v>300048</v>
          </cell>
          <cell r="H2365" t="str">
            <v>ممي پور بارنجي سعيد</v>
          </cell>
          <cell r="P2365" t="str">
            <v>999</v>
          </cell>
        </row>
        <row r="2366">
          <cell r="A2366">
            <v>9999</v>
          </cell>
          <cell r="B2366" t="str">
            <v>990099300997</v>
          </cell>
          <cell r="C2366" t="str">
            <v>990</v>
          </cell>
          <cell r="D2366" t="str">
            <v>990099</v>
          </cell>
          <cell r="E2366" t="str">
            <v>حسابهاي انتظامي</v>
          </cell>
          <cell r="F2366" t="str">
            <v>اسناد تضميني دريافتي از كاركنان</v>
          </cell>
          <cell r="G2366" t="str">
            <v>300997</v>
          </cell>
          <cell r="H2366" t="str">
            <v>نادر سليماني</v>
          </cell>
          <cell r="P2366" t="str">
            <v>999</v>
          </cell>
        </row>
        <row r="2367">
          <cell r="A2367">
            <v>0</v>
          </cell>
          <cell r="B2367" t="str">
            <v>991001</v>
          </cell>
          <cell r="C2367" t="str">
            <v>991</v>
          </cell>
          <cell r="D2367" t="str">
            <v>991001</v>
          </cell>
          <cell r="E2367" t="str">
            <v>طرف حسابهاي انتظامي</v>
          </cell>
          <cell r="F2367" t="str">
            <v>طرف حسابهاي انتظامي</v>
          </cell>
          <cell r="G2367">
            <v>0</v>
          </cell>
          <cell r="H2367">
            <v>0</v>
          </cell>
          <cell r="P2367" t="str">
            <v>0</v>
          </cell>
        </row>
        <row r="2368">
          <cell r="A2368">
            <v>0</v>
          </cell>
          <cell r="B2368">
            <v>0</v>
          </cell>
          <cell r="P2368">
            <v>0</v>
          </cell>
        </row>
        <row r="2369">
          <cell r="A2369">
            <v>0</v>
          </cell>
          <cell r="B2369">
            <v>0</v>
          </cell>
          <cell r="P2369">
            <v>0</v>
          </cell>
        </row>
        <row r="2370">
          <cell r="A2370">
            <v>0</v>
          </cell>
          <cell r="B2370">
            <v>0</v>
          </cell>
          <cell r="P2370">
            <v>0</v>
          </cell>
        </row>
        <row r="2371">
          <cell r="A2371">
            <v>0</v>
          </cell>
          <cell r="B2371">
            <v>0</v>
          </cell>
          <cell r="P2371">
            <v>0</v>
          </cell>
        </row>
        <row r="2372">
          <cell r="A2372">
            <v>0</v>
          </cell>
          <cell r="B2372">
            <v>0</v>
          </cell>
          <cell r="P2372">
            <v>0</v>
          </cell>
        </row>
        <row r="2373">
          <cell r="A2373">
            <v>0</v>
          </cell>
          <cell r="B2373">
            <v>0</v>
          </cell>
          <cell r="P2373">
            <v>0</v>
          </cell>
        </row>
        <row r="2374">
          <cell r="A2374">
            <v>0</v>
          </cell>
          <cell r="B2374">
            <v>0</v>
          </cell>
          <cell r="P2374">
            <v>0</v>
          </cell>
        </row>
        <row r="2375">
          <cell r="A2375">
            <v>0</v>
          </cell>
          <cell r="B2375">
            <v>0</v>
          </cell>
          <cell r="P2375">
            <v>0</v>
          </cell>
        </row>
        <row r="2376">
          <cell r="A2376">
            <v>0</v>
          </cell>
          <cell r="B2376">
            <v>0</v>
          </cell>
          <cell r="P2376">
            <v>0</v>
          </cell>
        </row>
        <row r="2377">
          <cell r="A2377">
            <v>0</v>
          </cell>
          <cell r="B2377">
            <v>0</v>
          </cell>
          <cell r="P2377">
            <v>0</v>
          </cell>
        </row>
        <row r="2378">
          <cell r="A2378">
            <v>0</v>
          </cell>
          <cell r="B2378">
            <v>0</v>
          </cell>
          <cell r="P2378">
            <v>0</v>
          </cell>
        </row>
        <row r="2379">
          <cell r="A2379">
            <v>0</v>
          </cell>
          <cell r="B2379">
            <v>0</v>
          </cell>
          <cell r="P2379">
            <v>0</v>
          </cell>
        </row>
        <row r="2380">
          <cell r="A2380">
            <v>0</v>
          </cell>
          <cell r="B2380">
            <v>0</v>
          </cell>
          <cell r="P2380">
            <v>0</v>
          </cell>
        </row>
        <row r="2381">
          <cell r="A2381">
            <v>0</v>
          </cell>
          <cell r="B2381">
            <v>0</v>
          </cell>
          <cell r="P2381">
            <v>0</v>
          </cell>
        </row>
        <row r="2382">
          <cell r="A2382">
            <v>0</v>
          </cell>
          <cell r="B2382">
            <v>0</v>
          </cell>
          <cell r="P2382">
            <v>0</v>
          </cell>
        </row>
        <row r="2383">
          <cell r="A2383">
            <v>0</v>
          </cell>
          <cell r="B2383">
            <v>0</v>
          </cell>
          <cell r="P2383">
            <v>0</v>
          </cell>
        </row>
        <row r="2384">
          <cell r="A2384">
            <v>0</v>
          </cell>
          <cell r="B2384">
            <v>0</v>
          </cell>
          <cell r="P2384">
            <v>0</v>
          </cell>
        </row>
        <row r="2385">
          <cell r="A2385">
            <v>0</v>
          </cell>
          <cell r="B2385">
            <v>0</v>
          </cell>
          <cell r="P2385">
            <v>0</v>
          </cell>
        </row>
        <row r="2386">
          <cell r="A2386">
            <v>0</v>
          </cell>
          <cell r="B2386">
            <v>0</v>
          </cell>
          <cell r="P2386">
            <v>0</v>
          </cell>
        </row>
        <row r="2387">
          <cell r="A2387">
            <v>0</v>
          </cell>
          <cell r="B2387">
            <v>0</v>
          </cell>
          <cell r="P2387">
            <v>0</v>
          </cell>
        </row>
        <row r="2388">
          <cell r="A2388">
            <v>0</v>
          </cell>
          <cell r="B2388">
            <v>0</v>
          </cell>
          <cell r="P2388">
            <v>0</v>
          </cell>
        </row>
        <row r="2389">
          <cell r="A2389">
            <v>0</v>
          </cell>
          <cell r="B2389">
            <v>0</v>
          </cell>
          <cell r="P2389">
            <v>0</v>
          </cell>
        </row>
        <row r="2390">
          <cell r="A2390">
            <v>0</v>
          </cell>
          <cell r="B2390">
            <v>0</v>
          </cell>
          <cell r="P2390">
            <v>0</v>
          </cell>
        </row>
        <row r="2391">
          <cell r="A2391">
            <v>0</v>
          </cell>
          <cell r="B2391">
            <v>0</v>
          </cell>
          <cell r="P2391">
            <v>0</v>
          </cell>
        </row>
        <row r="2392">
          <cell r="A2392">
            <v>0</v>
          </cell>
          <cell r="B2392">
            <v>0</v>
          </cell>
          <cell r="P2392">
            <v>0</v>
          </cell>
        </row>
        <row r="2393">
          <cell r="A2393">
            <v>0</v>
          </cell>
          <cell r="B2393">
            <v>0</v>
          </cell>
          <cell r="P2393">
            <v>0</v>
          </cell>
        </row>
        <row r="2394">
          <cell r="A2394">
            <v>0</v>
          </cell>
          <cell r="B2394">
            <v>0</v>
          </cell>
          <cell r="P2394">
            <v>0</v>
          </cell>
        </row>
        <row r="2395">
          <cell r="A2395">
            <v>0</v>
          </cell>
          <cell r="B2395">
            <v>0</v>
          </cell>
          <cell r="P2395">
            <v>0</v>
          </cell>
        </row>
        <row r="2396">
          <cell r="A2396">
            <v>0</v>
          </cell>
          <cell r="B2396">
            <v>0</v>
          </cell>
          <cell r="P2396">
            <v>0</v>
          </cell>
        </row>
        <row r="2397">
          <cell r="A2397">
            <v>0</v>
          </cell>
          <cell r="B2397">
            <v>0</v>
          </cell>
          <cell r="P2397">
            <v>0</v>
          </cell>
        </row>
        <row r="2398">
          <cell r="A2398">
            <v>0</v>
          </cell>
          <cell r="B2398">
            <v>0</v>
          </cell>
          <cell r="P2398">
            <v>0</v>
          </cell>
        </row>
        <row r="2399">
          <cell r="A2399">
            <v>0</v>
          </cell>
          <cell r="B2399">
            <v>0</v>
          </cell>
          <cell r="P2399">
            <v>0</v>
          </cell>
        </row>
        <row r="2400">
          <cell r="A2400">
            <v>0</v>
          </cell>
          <cell r="B2400">
            <v>0</v>
          </cell>
          <cell r="P2400">
            <v>0</v>
          </cell>
        </row>
        <row r="2401">
          <cell r="A2401">
            <v>0</v>
          </cell>
          <cell r="B2401">
            <v>0</v>
          </cell>
          <cell r="P2401">
            <v>0</v>
          </cell>
        </row>
        <row r="2402">
          <cell r="A2402">
            <v>0</v>
          </cell>
          <cell r="B2402">
            <v>0</v>
          </cell>
          <cell r="P2402">
            <v>0</v>
          </cell>
        </row>
        <row r="2403">
          <cell r="A2403">
            <v>0</v>
          </cell>
          <cell r="B2403">
            <v>0</v>
          </cell>
          <cell r="P2403">
            <v>0</v>
          </cell>
        </row>
        <row r="2404">
          <cell r="A2404">
            <v>0</v>
          </cell>
          <cell r="B2404">
            <v>0</v>
          </cell>
          <cell r="P2404">
            <v>0</v>
          </cell>
        </row>
        <row r="2405">
          <cell r="A2405">
            <v>0</v>
          </cell>
          <cell r="B2405">
            <v>0</v>
          </cell>
          <cell r="P2405">
            <v>0</v>
          </cell>
        </row>
        <row r="2406">
          <cell r="A2406">
            <v>0</v>
          </cell>
          <cell r="B2406">
            <v>0</v>
          </cell>
          <cell r="P2406">
            <v>0</v>
          </cell>
        </row>
        <row r="2407">
          <cell r="A2407">
            <v>0</v>
          </cell>
          <cell r="B2407">
            <v>0</v>
          </cell>
          <cell r="P2407">
            <v>0</v>
          </cell>
        </row>
        <row r="2408">
          <cell r="A2408">
            <v>0</v>
          </cell>
          <cell r="B2408">
            <v>0</v>
          </cell>
          <cell r="P2408">
            <v>0</v>
          </cell>
        </row>
        <row r="2409">
          <cell r="A2409">
            <v>0</v>
          </cell>
          <cell r="B2409">
            <v>0</v>
          </cell>
          <cell r="P2409">
            <v>0</v>
          </cell>
        </row>
        <row r="2410">
          <cell r="A2410">
            <v>0</v>
          </cell>
          <cell r="B2410">
            <v>0</v>
          </cell>
          <cell r="P2410">
            <v>0</v>
          </cell>
        </row>
        <row r="2411">
          <cell r="A2411">
            <v>0</v>
          </cell>
          <cell r="B2411">
            <v>0</v>
          </cell>
          <cell r="P2411">
            <v>0</v>
          </cell>
        </row>
        <row r="2412">
          <cell r="A2412">
            <v>0</v>
          </cell>
          <cell r="B2412">
            <v>0</v>
          </cell>
          <cell r="P2412">
            <v>0</v>
          </cell>
        </row>
        <row r="2413">
          <cell r="A2413">
            <v>0</v>
          </cell>
          <cell r="B2413">
            <v>0</v>
          </cell>
          <cell r="P2413">
            <v>0</v>
          </cell>
        </row>
        <row r="2414">
          <cell r="A2414">
            <v>0</v>
          </cell>
          <cell r="B2414">
            <v>0</v>
          </cell>
          <cell r="P2414">
            <v>0</v>
          </cell>
        </row>
        <row r="2415">
          <cell r="A2415">
            <v>0</v>
          </cell>
          <cell r="B2415">
            <v>0</v>
          </cell>
          <cell r="P2415">
            <v>0</v>
          </cell>
        </row>
        <row r="2416">
          <cell r="A2416">
            <v>0</v>
          </cell>
          <cell r="B2416">
            <v>0</v>
          </cell>
          <cell r="P2416">
            <v>0</v>
          </cell>
        </row>
        <row r="2417">
          <cell r="A2417">
            <v>0</v>
          </cell>
          <cell r="B2417">
            <v>0</v>
          </cell>
          <cell r="P2417">
            <v>0</v>
          </cell>
        </row>
        <row r="2418">
          <cell r="A2418">
            <v>0</v>
          </cell>
          <cell r="B2418">
            <v>0</v>
          </cell>
          <cell r="P2418">
            <v>0</v>
          </cell>
        </row>
        <row r="2419">
          <cell r="A2419">
            <v>0</v>
          </cell>
          <cell r="B2419">
            <v>0</v>
          </cell>
          <cell r="P2419">
            <v>0</v>
          </cell>
        </row>
        <row r="2420">
          <cell r="A2420">
            <v>0</v>
          </cell>
          <cell r="B2420">
            <v>0</v>
          </cell>
          <cell r="P2420">
            <v>0</v>
          </cell>
        </row>
        <row r="2421">
          <cell r="A2421">
            <v>0</v>
          </cell>
          <cell r="B2421">
            <v>0</v>
          </cell>
          <cell r="P2421">
            <v>0</v>
          </cell>
        </row>
        <row r="2422">
          <cell r="A2422">
            <v>0</v>
          </cell>
          <cell r="B2422">
            <v>0</v>
          </cell>
          <cell r="P2422">
            <v>0</v>
          </cell>
        </row>
        <row r="2423">
          <cell r="A2423">
            <v>0</v>
          </cell>
          <cell r="B2423">
            <v>0</v>
          </cell>
          <cell r="P2423">
            <v>0</v>
          </cell>
        </row>
        <row r="2424">
          <cell r="A2424">
            <v>0</v>
          </cell>
          <cell r="B2424">
            <v>0</v>
          </cell>
          <cell r="P2424">
            <v>0</v>
          </cell>
        </row>
        <row r="2425">
          <cell r="A2425">
            <v>0</v>
          </cell>
          <cell r="B2425">
            <v>0</v>
          </cell>
          <cell r="P2425">
            <v>0</v>
          </cell>
        </row>
        <row r="2426">
          <cell r="A2426">
            <v>0</v>
          </cell>
          <cell r="B2426">
            <v>0</v>
          </cell>
          <cell r="P2426">
            <v>0</v>
          </cell>
        </row>
        <row r="2427">
          <cell r="A2427">
            <v>0</v>
          </cell>
          <cell r="B2427">
            <v>0</v>
          </cell>
          <cell r="P2427">
            <v>0</v>
          </cell>
        </row>
        <row r="2428">
          <cell r="A2428">
            <v>0</v>
          </cell>
          <cell r="B2428">
            <v>0</v>
          </cell>
          <cell r="P2428">
            <v>0</v>
          </cell>
        </row>
        <row r="2429">
          <cell r="A2429">
            <v>0</v>
          </cell>
          <cell r="B2429">
            <v>0</v>
          </cell>
          <cell r="P2429">
            <v>0</v>
          </cell>
        </row>
        <row r="2430">
          <cell r="A2430">
            <v>0</v>
          </cell>
          <cell r="B2430">
            <v>0</v>
          </cell>
          <cell r="P2430">
            <v>0</v>
          </cell>
        </row>
        <row r="2431">
          <cell r="A2431">
            <v>0</v>
          </cell>
          <cell r="B2431">
            <v>0</v>
          </cell>
          <cell r="P2431">
            <v>0</v>
          </cell>
        </row>
        <row r="2432">
          <cell r="A2432">
            <v>0</v>
          </cell>
          <cell r="B2432">
            <v>0</v>
          </cell>
          <cell r="P2432">
            <v>0</v>
          </cell>
        </row>
        <row r="2433">
          <cell r="A2433">
            <v>0</v>
          </cell>
          <cell r="B2433">
            <v>0</v>
          </cell>
          <cell r="P2433">
            <v>0</v>
          </cell>
        </row>
        <row r="2434">
          <cell r="A2434">
            <v>0</v>
          </cell>
          <cell r="B2434">
            <v>0</v>
          </cell>
          <cell r="P2434">
            <v>0</v>
          </cell>
        </row>
        <row r="2435">
          <cell r="A2435">
            <v>0</v>
          </cell>
          <cell r="B2435">
            <v>0</v>
          </cell>
          <cell r="P2435">
            <v>0</v>
          </cell>
        </row>
        <row r="2436">
          <cell r="A2436">
            <v>0</v>
          </cell>
          <cell r="B2436">
            <v>0</v>
          </cell>
          <cell r="P2436">
            <v>0</v>
          </cell>
        </row>
        <row r="2437">
          <cell r="A2437">
            <v>0</v>
          </cell>
          <cell r="B2437">
            <v>0</v>
          </cell>
          <cell r="P2437">
            <v>0</v>
          </cell>
        </row>
        <row r="2438">
          <cell r="A2438">
            <v>0</v>
          </cell>
          <cell r="B2438">
            <v>0</v>
          </cell>
          <cell r="P2438">
            <v>0</v>
          </cell>
        </row>
        <row r="2439">
          <cell r="A2439">
            <v>0</v>
          </cell>
          <cell r="B2439">
            <v>0</v>
          </cell>
          <cell r="P2439">
            <v>0</v>
          </cell>
        </row>
        <row r="2440">
          <cell r="A2440">
            <v>0</v>
          </cell>
          <cell r="B2440">
            <v>0</v>
          </cell>
          <cell r="P2440">
            <v>0</v>
          </cell>
        </row>
        <row r="2441">
          <cell r="A2441">
            <v>0</v>
          </cell>
          <cell r="B2441">
            <v>0</v>
          </cell>
          <cell r="P2441">
            <v>0</v>
          </cell>
        </row>
        <row r="2442">
          <cell r="A2442">
            <v>0</v>
          </cell>
          <cell r="B2442">
            <v>0</v>
          </cell>
          <cell r="P2442">
            <v>0</v>
          </cell>
        </row>
        <row r="2443">
          <cell r="A2443">
            <v>0</v>
          </cell>
          <cell r="B2443">
            <v>0</v>
          </cell>
          <cell r="P2443">
            <v>0</v>
          </cell>
        </row>
        <row r="2444">
          <cell r="A2444">
            <v>0</v>
          </cell>
          <cell r="B2444">
            <v>0</v>
          </cell>
          <cell r="P2444">
            <v>0</v>
          </cell>
        </row>
        <row r="2445">
          <cell r="A2445">
            <v>0</v>
          </cell>
          <cell r="B2445">
            <v>0</v>
          </cell>
          <cell r="P2445">
            <v>0</v>
          </cell>
        </row>
        <row r="2446">
          <cell r="A2446">
            <v>0</v>
          </cell>
          <cell r="B2446">
            <v>0</v>
          </cell>
          <cell r="P2446">
            <v>0</v>
          </cell>
        </row>
        <row r="2447">
          <cell r="A2447">
            <v>0</v>
          </cell>
          <cell r="B2447">
            <v>0</v>
          </cell>
          <cell r="P2447">
            <v>0</v>
          </cell>
        </row>
        <row r="2448">
          <cell r="A2448">
            <v>0</v>
          </cell>
          <cell r="B2448">
            <v>0</v>
          </cell>
          <cell r="P2448">
            <v>0</v>
          </cell>
        </row>
        <row r="2449">
          <cell r="A2449">
            <v>0</v>
          </cell>
          <cell r="B2449">
            <v>0</v>
          </cell>
          <cell r="P2449">
            <v>0</v>
          </cell>
        </row>
        <row r="2450">
          <cell r="A2450">
            <v>0</v>
          </cell>
          <cell r="B2450">
            <v>0</v>
          </cell>
          <cell r="P2450">
            <v>0</v>
          </cell>
        </row>
        <row r="2451">
          <cell r="A2451">
            <v>0</v>
          </cell>
          <cell r="B2451">
            <v>0</v>
          </cell>
          <cell r="P2451">
            <v>0</v>
          </cell>
        </row>
        <row r="2452">
          <cell r="A2452">
            <v>0</v>
          </cell>
          <cell r="B2452">
            <v>0</v>
          </cell>
          <cell r="P2452">
            <v>0</v>
          </cell>
        </row>
        <row r="2453">
          <cell r="A2453">
            <v>0</v>
          </cell>
          <cell r="B2453">
            <v>0</v>
          </cell>
          <cell r="P2453">
            <v>0</v>
          </cell>
        </row>
        <row r="2454">
          <cell r="A2454">
            <v>0</v>
          </cell>
          <cell r="B2454">
            <v>0</v>
          </cell>
          <cell r="P2454">
            <v>0</v>
          </cell>
        </row>
        <row r="2455">
          <cell r="A2455">
            <v>0</v>
          </cell>
          <cell r="B2455">
            <v>0</v>
          </cell>
          <cell r="P2455">
            <v>0</v>
          </cell>
        </row>
        <row r="2456">
          <cell r="A2456">
            <v>0</v>
          </cell>
          <cell r="B2456">
            <v>0</v>
          </cell>
          <cell r="P2456">
            <v>0</v>
          </cell>
        </row>
        <row r="2457">
          <cell r="A2457">
            <v>0</v>
          </cell>
          <cell r="B2457">
            <v>0</v>
          </cell>
          <cell r="P2457">
            <v>0</v>
          </cell>
        </row>
        <row r="2458">
          <cell r="A2458">
            <v>0</v>
          </cell>
          <cell r="B2458">
            <v>0</v>
          </cell>
          <cell r="P2458">
            <v>0</v>
          </cell>
        </row>
        <row r="2459">
          <cell r="A2459">
            <v>0</v>
          </cell>
          <cell r="B2459">
            <v>0</v>
          </cell>
          <cell r="P2459">
            <v>0</v>
          </cell>
        </row>
        <row r="2460">
          <cell r="A2460">
            <v>0</v>
          </cell>
          <cell r="B2460">
            <v>0</v>
          </cell>
          <cell r="P2460">
            <v>0</v>
          </cell>
        </row>
        <row r="2461">
          <cell r="A2461">
            <v>0</v>
          </cell>
          <cell r="B2461">
            <v>0</v>
          </cell>
          <cell r="P2461">
            <v>0</v>
          </cell>
        </row>
        <row r="2462">
          <cell r="A2462">
            <v>0</v>
          </cell>
          <cell r="B2462">
            <v>0</v>
          </cell>
          <cell r="P2462">
            <v>0</v>
          </cell>
        </row>
        <row r="2463">
          <cell r="A2463">
            <v>0</v>
          </cell>
          <cell r="B2463">
            <v>0</v>
          </cell>
          <cell r="P2463">
            <v>0</v>
          </cell>
        </row>
        <row r="2464">
          <cell r="A2464">
            <v>0</v>
          </cell>
          <cell r="B2464">
            <v>0</v>
          </cell>
          <cell r="P2464">
            <v>0</v>
          </cell>
        </row>
        <row r="2465">
          <cell r="A2465">
            <v>0</v>
          </cell>
          <cell r="B2465">
            <v>0</v>
          </cell>
          <cell r="P2465">
            <v>0</v>
          </cell>
        </row>
        <row r="2466">
          <cell r="A2466">
            <v>0</v>
          </cell>
          <cell r="B2466">
            <v>0</v>
          </cell>
          <cell r="P2466">
            <v>0</v>
          </cell>
        </row>
        <row r="2467">
          <cell r="A2467">
            <v>0</v>
          </cell>
          <cell r="B2467">
            <v>0</v>
          </cell>
          <cell r="P2467">
            <v>0</v>
          </cell>
        </row>
        <row r="2468">
          <cell r="A2468">
            <v>0</v>
          </cell>
          <cell r="B2468">
            <v>0</v>
          </cell>
          <cell r="P2468">
            <v>0</v>
          </cell>
        </row>
        <row r="2469">
          <cell r="A2469">
            <v>0</v>
          </cell>
          <cell r="B2469">
            <v>0</v>
          </cell>
          <cell r="P2469">
            <v>0</v>
          </cell>
        </row>
        <row r="2470">
          <cell r="A2470">
            <v>0</v>
          </cell>
          <cell r="B2470">
            <v>0</v>
          </cell>
          <cell r="P2470">
            <v>0</v>
          </cell>
        </row>
        <row r="2471">
          <cell r="A2471">
            <v>0</v>
          </cell>
          <cell r="B2471">
            <v>0</v>
          </cell>
          <cell r="P2471">
            <v>0</v>
          </cell>
        </row>
        <row r="2472">
          <cell r="A2472">
            <v>0</v>
          </cell>
          <cell r="B2472">
            <v>0</v>
          </cell>
          <cell r="P2472">
            <v>0</v>
          </cell>
        </row>
        <row r="2473">
          <cell r="A2473">
            <v>0</v>
          </cell>
          <cell r="B2473">
            <v>0</v>
          </cell>
          <cell r="P2473">
            <v>0</v>
          </cell>
        </row>
        <row r="2474">
          <cell r="A2474">
            <v>0</v>
          </cell>
          <cell r="B2474">
            <v>0</v>
          </cell>
          <cell r="P2474">
            <v>0</v>
          </cell>
        </row>
        <row r="2475">
          <cell r="A2475">
            <v>0</v>
          </cell>
          <cell r="B2475">
            <v>0</v>
          </cell>
          <cell r="P2475">
            <v>0</v>
          </cell>
        </row>
        <row r="2476">
          <cell r="A2476">
            <v>0</v>
          </cell>
          <cell r="B2476">
            <v>0</v>
          </cell>
          <cell r="P2476">
            <v>0</v>
          </cell>
        </row>
        <row r="2477">
          <cell r="A2477">
            <v>0</v>
          </cell>
          <cell r="B2477">
            <v>0</v>
          </cell>
          <cell r="P2477">
            <v>0</v>
          </cell>
        </row>
        <row r="2478">
          <cell r="A2478">
            <v>0</v>
          </cell>
          <cell r="B2478">
            <v>0</v>
          </cell>
          <cell r="P2478">
            <v>0</v>
          </cell>
        </row>
        <row r="2479">
          <cell r="A2479">
            <v>0</v>
          </cell>
          <cell r="B2479">
            <v>0</v>
          </cell>
          <cell r="P2479">
            <v>0</v>
          </cell>
        </row>
        <row r="2480">
          <cell r="A2480">
            <v>0</v>
          </cell>
          <cell r="B2480">
            <v>0</v>
          </cell>
          <cell r="P2480">
            <v>0</v>
          </cell>
        </row>
        <row r="2481">
          <cell r="A2481">
            <v>0</v>
          </cell>
          <cell r="B2481">
            <v>0</v>
          </cell>
          <cell r="P2481">
            <v>0</v>
          </cell>
        </row>
        <row r="2482">
          <cell r="A2482">
            <v>0</v>
          </cell>
          <cell r="B2482">
            <v>0</v>
          </cell>
          <cell r="P2482">
            <v>0</v>
          </cell>
        </row>
        <row r="2483">
          <cell r="A2483">
            <v>0</v>
          </cell>
          <cell r="B2483">
            <v>0</v>
          </cell>
          <cell r="P2483">
            <v>0</v>
          </cell>
        </row>
        <row r="2484">
          <cell r="A2484">
            <v>0</v>
          </cell>
          <cell r="B2484">
            <v>0</v>
          </cell>
          <cell r="P2484">
            <v>0</v>
          </cell>
        </row>
        <row r="2485">
          <cell r="A2485">
            <v>0</v>
          </cell>
          <cell r="B2485">
            <v>0</v>
          </cell>
          <cell r="P2485">
            <v>0</v>
          </cell>
        </row>
        <row r="2486">
          <cell r="A2486">
            <v>0</v>
          </cell>
          <cell r="B2486">
            <v>0</v>
          </cell>
          <cell r="P2486">
            <v>0</v>
          </cell>
        </row>
        <row r="2487">
          <cell r="A2487">
            <v>0</v>
          </cell>
          <cell r="B2487">
            <v>0</v>
          </cell>
          <cell r="P2487">
            <v>0</v>
          </cell>
        </row>
        <row r="2488">
          <cell r="A2488">
            <v>0</v>
          </cell>
          <cell r="B2488">
            <v>0</v>
          </cell>
          <cell r="P2488">
            <v>0</v>
          </cell>
        </row>
        <row r="2489">
          <cell r="A2489">
            <v>0</v>
          </cell>
          <cell r="B2489">
            <v>0</v>
          </cell>
          <cell r="P2489">
            <v>0</v>
          </cell>
        </row>
        <row r="2490">
          <cell r="A2490">
            <v>0</v>
          </cell>
          <cell r="B2490">
            <v>0</v>
          </cell>
          <cell r="P2490">
            <v>0</v>
          </cell>
        </row>
        <row r="2491">
          <cell r="A2491">
            <v>0</v>
          </cell>
          <cell r="B2491">
            <v>0</v>
          </cell>
          <cell r="P2491">
            <v>0</v>
          </cell>
        </row>
        <row r="2492">
          <cell r="A2492">
            <v>0</v>
          </cell>
          <cell r="B2492">
            <v>0</v>
          </cell>
          <cell r="P2492">
            <v>0</v>
          </cell>
        </row>
        <row r="2493">
          <cell r="A2493">
            <v>0</v>
          </cell>
          <cell r="B2493">
            <v>0</v>
          </cell>
          <cell r="P2493">
            <v>0</v>
          </cell>
        </row>
        <row r="2494">
          <cell r="A2494">
            <v>0</v>
          </cell>
          <cell r="B2494">
            <v>0</v>
          </cell>
          <cell r="P2494">
            <v>0</v>
          </cell>
        </row>
        <row r="2495">
          <cell r="A2495">
            <v>0</v>
          </cell>
          <cell r="B2495">
            <v>0</v>
          </cell>
          <cell r="P2495">
            <v>0</v>
          </cell>
        </row>
        <row r="2496">
          <cell r="A2496">
            <v>0</v>
          </cell>
          <cell r="B2496">
            <v>0</v>
          </cell>
          <cell r="P2496">
            <v>0</v>
          </cell>
        </row>
        <row r="2497">
          <cell r="A2497">
            <v>0</v>
          </cell>
          <cell r="B2497">
            <v>0</v>
          </cell>
          <cell r="P2497">
            <v>0</v>
          </cell>
        </row>
        <row r="2498">
          <cell r="A2498">
            <v>0</v>
          </cell>
          <cell r="B2498">
            <v>0</v>
          </cell>
          <cell r="P2498">
            <v>0</v>
          </cell>
        </row>
        <row r="2499">
          <cell r="A2499">
            <v>0</v>
          </cell>
          <cell r="B2499">
            <v>0</v>
          </cell>
          <cell r="P2499">
            <v>0</v>
          </cell>
        </row>
        <row r="2500">
          <cell r="A2500">
            <v>0</v>
          </cell>
          <cell r="B2500">
            <v>0</v>
          </cell>
          <cell r="P2500">
            <v>0</v>
          </cell>
        </row>
        <row r="2501">
          <cell r="A2501">
            <v>0</v>
          </cell>
          <cell r="B2501">
            <v>0</v>
          </cell>
          <cell r="P2501">
            <v>0</v>
          </cell>
        </row>
        <row r="2502">
          <cell r="A2502">
            <v>0</v>
          </cell>
          <cell r="B2502">
            <v>0</v>
          </cell>
          <cell r="P2502">
            <v>0</v>
          </cell>
        </row>
        <row r="2503">
          <cell r="A2503">
            <v>0</v>
          </cell>
          <cell r="B2503">
            <v>0</v>
          </cell>
          <cell r="P2503">
            <v>0</v>
          </cell>
        </row>
        <row r="2504">
          <cell r="A2504">
            <v>0</v>
          </cell>
          <cell r="B2504">
            <v>0</v>
          </cell>
          <cell r="P2504">
            <v>0</v>
          </cell>
        </row>
        <row r="2505">
          <cell r="A2505">
            <v>0</v>
          </cell>
          <cell r="B2505">
            <v>0</v>
          </cell>
          <cell r="P2505">
            <v>0</v>
          </cell>
        </row>
        <row r="2506">
          <cell r="A2506">
            <v>0</v>
          </cell>
          <cell r="B2506">
            <v>0</v>
          </cell>
          <cell r="P2506">
            <v>0</v>
          </cell>
        </row>
        <row r="2507">
          <cell r="A2507">
            <v>0</v>
          </cell>
          <cell r="B2507">
            <v>0</v>
          </cell>
          <cell r="P2507">
            <v>0</v>
          </cell>
        </row>
        <row r="2508">
          <cell r="A2508">
            <v>0</v>
          </cell>
          <cell r="B2508">
            <v>0</v>
          </cell>
          <cell r="P2508">
            <v>0</v>
          </cell>
        </row>
        <row r="2509">
          <cell r="A2509">
            <v>0</v>
          </cell>
          <cell r="B2509">
            <v>0</v>
          </cell>
          <cell r="P2509">
            <v>0</v>
          </cell>
        </row>
        <row r="2510">
          <cell r="A2510">
            <v>0</v>
          </cell>
          <cell r="B2510">
            <v>0</v>
          </cell>
          <cell r="P2510">
            <v>0</v>
          </cell>
        </row>
        <row r="2511">
          <cell r="A2511">
            <v>0</v>
          </cell>
          <cell r="B2511">
            <v>0</v>
          </cell>
          <cell r="P2511">
            <v>0</v>
          </cell>
        </row>
        <row r="2512">
          <cell r="A2512">
            <v>0</v>
          </cell>
          <cell r="B2512">
            <v>0</v>
          </cell>
          <cell r="P2512">
            <v>0</v>
          </cell>
        </row>
        <row r="2513">
          <cell r="A2513">
            <v>0</v>
          </cell>
          <cell r="B2513">
            <v>0</v>
          </cell>
          <cell r="P2513">
            <v>0</v>
          </cell>
        </row>
        <row r="2514">
          <cell r="A2514">
            <v>0</v>
          </cell>
          <cell r="B2514">
            <v>0</v>
          </cell>
          <cell r="P2514">
            <v>0</v>
          </cell>
        </row>
        <row r="2515">
          <cell r="A2515">
            <v>0</v>
          </cell>
          <cell r="B2515">
            <v>0</v>
          </cell>
          <cell r="P2515">
            <v>0</v>
          </cell>
        </row>
        <row r="2516">
          <cell r="A2516">
            <v>0</v>
          </cell>
          <cell r="B2516">
            <v>0</v>
          </cell>
          <cell r="P2516">
            <v>0</v>
          </cell>
        </row>
        <row r="2517">
          <cell r="A2517">
            <v>0</v>
          </cell>
          <cell r="B2517">
            <v>0</v>
          </cell>
          <cell r="P2517">
            <v>0</v>
          </cell>
        </row>
        <row r="2518">
          <cell r="A2518">
            <v>0</v>
          </cell>
          <cell r="B2518">
            <v>0</v>
          </cell>
          <cell r="P2518">
            <v>0</v>
          </cell>
        </row>
        <row r="2519">
          <cell r="A2519">
            <v>0</v>
          </cell>
          <cell r="B2519">
            <v>0</v>
          </cell>
          <cell r="P2519">
            <v>0</v>
          </cell>
        </row>
        <row r="2520">
          <cell r="A2520">
            <v>0</v>
          </cell>
          <cell r="B2520">
            <v>0</v>
          </cell>
          <cell r="P2520">
            <v>0</v>
          </cell>
        </row>
        <row r="2521">
          <cell r="A2521">
            <v>0</v>
          </cell>
          <cell r="B2521">
            <v>0</v>
          </cell>
          <cell r="P2521">
            <v>0</v>
          </cell>
        </row>
        <row r="2522">
          <cell r="A2522">
            <v>0</v>
          </cell>
          <cell r="B2522">
            <v>0</v>
          </cell>
          <cell r="P2522">
            <v>0</v>
          </cell>
        </row>
        <row r="2523">
          <cell r="A2523">
            <v>0</v>
          </cell>
          <cell r="B2523">
            <v>0</v>
          </cell>
          <cell r="P2523">
            <v>0</v>
          </cell>
        </row>
        <row r="2524">
          <cell r="A2524">
            <v>0</v>
          </cell>
          <cell r="B2524">
            <v>0</v>
          </cell>
          <cell r="P2524">
            <v>0</v>
          </cell>
        </row>
        <row r="2525">
          <cell r="A2525">
            <v>0</v>
          </cell>
          <cell r="B2525">
            <v>0</v>
          </cell>
          <cell r="P2525">
            <v>0</v>
          </cell>
        </row>
        <row r="2526">
          <cell r="A2526">
            <v>0</v>
          </cell>
          <cell r="B2526">
            <v>0</v>
          </cell>
          <cell r="P2526">
            <v>0</v>
          </cell>
        </row>
        <row r="2527">
          <cell r="A2527">
            <v>0</v>
          </cell>
          <cell r="B2527">
            <v>0</v>
          </cell>
          <cell r="P2527">
            <v>0</v>
          </cell>
        </row>
        <row r="2528">
          <cell r="A2528">
            <v>0</v>
          </cell>
          <cell r="B2528">
            <v>0</v>
          </cell>
          <cell r="P2528">
            <v>0</v>
          </cell>
        </row>
        <row r="2529">
          <cell r="A2529">
            <v>0</v>
          </cell>
          <cell r="B2529">
            <v>0</v>
          </cell>
          <cell r="P2529">
            <v>0</v>
          </cell>
        </row>
        <row r="2530">
          <cell r="A2530">
            <v>0</v>
          </cell>
          <cell r="B2530">
            <v>0</v>
          </cell>
          <cell r="P2530">
            <v>0</v>
          </cell>
        </row>
        <row r="2531">
          <cell r="A2531">
            <v>0</v>
          </cell>
          <cell r="B2531">
            <v>0</v>
          </cell>
          <cell r="P2531">
            <v>0</v>
          </cell>
        </row>
        <row r="2532">
          <cell r="A2532">
            <v>0</v>
          </cell>
          <cell r="B2532">
            <v>0</v>
          </cell>
          <cell r="P2532">
            <v>0</v>
          </cell>
        </row>
        <row r="2533">
          <cell r="A2533">
            <v>0</v>
          </cell>
          <cell r="B2533">
            <v>0</v>
          </cell>
          <cell r="P2533">
            <v>0</v>
          </cell>
        </row>
        <row r="2534">
          <cell r="A2534">
            <v>0</v>
          </cell>
          <cell r="B2534">
            <v>0</v>
          </cell>
          <cell r="P2534">
            <v>0</v>
          </cell>
        </row>
        <row r="2535">
          <cell r="A2535">
            <v>0</v>
          </cell>
          <cell r="B2535">
            <v>0</v>
          </cell>
          <cell r="P2535">
            <v>0</v>
          </cell>
        </row>
        <row r="2536">
          <cell r="A2536">
            <v>0</v>
          </cell>
          <cell r="B2536">
            <v>0</v>
          </cell>
          <cell r="P2536">
            <v>0</v>
          </cell>
        </row>
        <row r="2537">
          <cell r="A2537">
            <v>0</v>
          </cell>
          <cell r="B2537">
            <v>0</v>
          </cell>
          <cell r="P2537">
            <v>0</v>
          </cell>
        </row>
        <row r="2538">
          <cell r="A2538">
            <v>0</v>
          </cell>
          <cell r="B2538">
            <v>0</v>
          </cell>
          <cell r="P2538">
            <v>0</v>
          </cell>
        </row>
        <row r="2539">
          <cell r="A2539">
            <v>0</v>
          </cell>
          <cell r="B2539">
            <v>0</v>
          </cell>
          <cell r="P2539">
            <v>0</v>
          </cell>
        </row>
        <row r="2540">
          <cell r="A2540">
            <v>0</v>
          </cell>
          <cell r="B2540">
            <v>0</v>
          </cell>
          <cell r="P2540">
            <v>0</v>
          </cell>
        </row>
        <row r="2541">
          <cell r="A2541">
            <v>0</v>
          </cell>
          <cell r="B2541">
            <v>0</v>
          </cell>
          <cell r="P2541">
            <v>0</v>
          </cell>
        </row>
        <row r="2542">
          <cell r="A2542">
            <v>0</v>
          </cell>
          <cell r="B2542">
            <v>0</v>
          </cell>
          <cell r="P2542">
            <v>0</v>
          </cell>
        </row>
        <row r="2543">
          <cell r="A2543">
            <v>0</v>
          </cell>
          <cell r="B2543">
            <v>0</v>
          </cell>
          <cell r="P2543">
            <v>0</v>
          </cell>
        </row>
        <row r="2544">
          <cell r="A2544">
            <v>0</v>
          </cell>
          <cell r="B2544">
            <v>0</v>
          </cell>
          <cell r="P2544">
            <v>0</v>
          </cell>
        </row>
        <row r="2545">
          <cell r="A2545">
            <v>0</v>
          </cell>
          <cell r="B2545">
            <v>0</v>
          </cell>
          <cell r="P2545">
            <v>0</v>
          </cell>
        </row>
        <row r="2546">
          <cell r="A2546">
            <v>0</v>
          </cell>
          <cell r="B2546">
            <v>0</v>
          </cell>
          <cell r="P2546">
            <v>0</v>
          </cell>
        </row>
        <row r="2547">
          <cell r="A2547">
            <v>0</v>
          </cell>
          <cell r="B2547">
            <v>0</v>
          </cell>
          <cell r="P2547">
            <v>0</v>
          </cell>
        </row>
        <row r="2548">
          <cell r="A2548">
            <v>0</v>
          </cell>
          <cell r="B2548">
            <v>0</v>
          </cell>
          <cell r="P2548">
            <v>0</v>
          </cell>
        </row>
        <row r="2549">
          <cell r="A2549">
            <v>0</v>
          </cell>
          <cell r="B2549">
            <v>0</v>
          </cell>
          <cell r="P2549">
            <v>0</v>
          </cell>
        </row>
        <row r="2550">
          <cell r="A2550">
            <v>0</v>
          </cell>
          <cell r="B2550">
            <v>0</v>
          </cell>
          <cell r="P2550">
            <v>0</v>
          </cell>
        </row>
        <row r="2551">
          <cell r="A2551">
            <v>0</v>
          </cell>
          <cell r="B2551">
            <v>0</v>
          </cell>
          <cell r="P2551">
            <v>0</v>
          </cell>
        </row>
        <row r="2552">
          <cell r="A2552">
            <v>0</v>
          </cell>
          <cell r="B2552">
            <v>0</v>
          </cell>
          <cell r="P2552">
            <v>0</v>
          </cell>
        </row>
        <row r="2553">
          <cell r="A2553">
            <v>0</v>
          </cell>
          <cell r="B2553">
            <v>0</v>
          </cell>
          <cell r="P2553">
            <v>0</v>
          </cell>
        </row>
        <row r="2554">
          <cell r="A2554">
            <v>0</v>
          </cell>
          <cell r="B2554">
            <v>0</v>
          </cell>
          <cell r="P2554">
            <v>0</v>
          </cell>
        </row>
        <row r="2555">
          <cell r="A2555">
            <v>0</v>
          </cell>
          <cell r="B2555">
            <v>0</v>
          </cell>
          <cell r="P2555">
            <v>0</v>
          </cell>
        </row>
        <row r="2556">
          <cell r="A2556">
            <v>0</v>
          </cell>
          <cell r="B2556">
            <v>0</v>
          </cell>
          <cell r="P2556">
            <v>0</v>
          </cell>
        </row>
        <row r="2557">
          <cell r="A2557">
            <v>0</v>
          </cell>
          <cell r="B2557">
            <v>0</v>
          </cell>
          <cell r="P2557">
            <v>0</v>
          </cell>
        </row>
        <row r="2558">
          <cell r="A2558">
            <v>0</v>
          </cell>
          <cell r="B2558">
            <v>0</v>
          </cell>
          <cell r="P2558">
            <v>0</v>
          </cell>
        </row>
        <row r="2559">
          <cell r="A2559">
            <v>0</v>
          </cell>
          <cell r="B2559">
            <v>0</v>
          </cell>
          <cell r="P2559">
            <v>0</v>
          </cell>
        </row>
        <row r="2560">
          <cell r="A2560">
            <v>0</v>
          </cell>
          <cell r="B2560">
            <v>0</v>
          </cell>
          <cell r="P2560">
            <v>0</v>
          </cell>
        </row>
        <row r="2561">
          <cell r="A2561">
            <v>0</v>
          </cell>
          <cell r="B2561">
            <v>0</v>
          </cell>
          <cell r="P2561">
            <v>0</v>
          </cell>
        </row>
        <row r="2562">
          <cell r="A2562">
            <v>0</v>
          </cell>
          <cell r="B2562">
            <v>0</v>
          </cell>
          <cell r="P2562">
            <v>0</v>
          </cell>
        </row>
        <row r="2563">
          <cell r="A2563">
            <v>0</v>
          </cell>
          <cell r="B2563">
            <v>0</v>
          </cell>
          <cell r="P2563">
            <v>0</v>
          </cell>
        </row>
        <row r="2564">
          <cell r="A2564">
            <v>0</v>
          </cell>
          <cell r="B2564">
            <v>0</v>
          </cell>
          <cell r="P2564">
            <v>0</v>
          </cell>
        </row>
        <row r="2565">
          <cell r="A2565">
            <v>0</v>
          </cell>
          <cell r="B2565">
            <v>0</v>
          </cell>
          <cell r="P2565">
            <v>0</v>
          </cell>
        </row>
        <row r="2566">
          <cell r="A2566">
            <v>0</v>
          </cell>
          <cell r="B2566">
            <v>0</v>
          </cell>
          <cell r="P2566">
            <v>0</v>
          </cell>
        </row>
        <row r="2567">
          <cell r="A2567">
            <v>0</v>
          </cell>
          <cell r="B2567">
            <v>0</v>
          </cell>
          <cell r="P2567">
            <v>0</v>
          </cell>
        </row>
        <row r="2568">
          <cell r="A2568">
            <v>0</v>
          </cell>
          <cell r="B2568">
            <v>0</v>
          </cell>
          <cell r="P2568">
            <v>0</v>
          </cell>
        </row>
        <row r="2569">
          <cell r="A2569">
            <v>0</v>
          </cell>
          <cell r="B2569">
            <v>0</v>
          </cell>
          <cell r="P2569">
            <v>0</v>
          </cell>
        </row>
        <row r="2570">
          <cell r="A2570">
            <v>0</v>
          </cell>
          <cell r="B2570">
            <v>0</v>
          </cell>
          <cell r="P2570">
            <v>0</v>
          </cell>
        </row>
        <row r="2571">
          <cell r="A2571">
            <v>0</v>
          </cell>
          <cell r="B2571">
            <v>0</v>
          </cell>
          <cell r="P2571">
            <v>0</v>
          </cell>
        </row>
        <row r="2572">
          <cell r="A2572">
            <v>0</v>
          </cell>
          <cell r="B2572">
            <v>0</v>
          </cell>
          <cell r="P2572">
            <v>0</v>
          </cell>
        </row>
        <row r="2573">
          <cell r="A2573">
            <v>0</v>
          </cell>
          <cell r="B2573">
            <v>0</v>
          </cell>
          <cell r="P2573">
            <v>0</v>
          </cell>
        </row>
        <row r="2574">
          <cell r="A2574">
            <v>0</v>
          </cell>
          <cell r="B2574">
            <v>0</v>
          </cell>
          <cell r="P2574">
            <v>0</v>
          </cell>
        </row>
        <row r="2575">
          <cell r="A2575">
            <v>0</v>
          </cell>
          <cell r="B2575">
            <v>0</v>
          </cell>
          <cell r="P2575">
            <v>0</v>
          </cell>
        </row>
        <row r="2576">
          <cell r="A2576">
            <v>0</v>
          </cell>
          <cell r="B2576">
            <v>0</v>
          </cell>
          <cell r="P2576">
            <v>0</v>
          </cell>
        </row>
        <row r="2577">
          <cell r="A2577">
            <v>0</v>
          </cell>
          <cell r="B2577">
            <v>0</v>
          </cell>
          <cell r="P2577">
            <v>0</v>
          </cell>
        </row>
        <row r="2578">
          <cell r="A2578">
            <v>0</v>
          </cell>
          <cell r="B2578">
            <v>0</v>
          </cell>
          <cell r="P2578">
            <v>0</v>
          </cell>
        </row>
        <row r="2579">
          <cell r="A2579">
            <v>0</v>
          </cell>
          <cell r="B2579">
            <v>0</v>
          </cell>
          <cell r="P2579">
            <v>0</v>
          </cell>
        </row>
        <row r="2580">
          <cell r="A2580">
            <v>0</v>
          </cell>
          <cell r="B2580">
            <v>0</v>
          </cell>
          <cell r="P2580">
            <v>0</v>
          </cell>
        </row>
        <row r="2581">
          <cell r="A2581">
            <v>0</v>
          </cell>
          <cell r="B2581">
            <v>0</v>
          </cell>
          <cell r="P2581">
            <v>0</v>
          </cell>
        </row>
        <row r="2582">
          <cell r="A2582">
            <v>0</v>
          </cell>
          <cell r="B2582">
            <v>0</v>
          </cell>
          <cell r="P2582">
            <v>0</v>
          </cell>
        </row>
        <row r="2583">
          <cell r="A2583">
            <v>0</v>
          </cell>
          <cell r="B2583">
            <v>0</v>
          </cell>
          <cell r="P2583">
            <v>0</v>
          </cell>
        </row>
        <row r="2584">
          <cell r="A2584">
            <v>0</v>
          </cell>
          <cell r="B2584">
            <v>0</v>
          </cell>
          <cell r="P2584">
            <v>0</v>
          </cell>
        </row>
        <row r="2585">
          <cell r="A2585">
            <v>0</v>
          </cell>
          <cell r="B2585">
            <v>0</v>
          </cell>
          <cell r="P2585">
            <v>0</v>
          </cell>
        </row>
        <row r="2586">
          <cell r="A2586">
            <v>0</v>
          </cell>
          <cell r="B2586">
            <v>0</v>
          </cell>
          <cell r="P2586">
            <v>0</v>
          </cell>
        </row>
        <row r="2587">
          <cell r="A2587">
            <v>0</v>
          </cell>
          <cell r="B2587">
            <v>0</v>
          </cell>
          <cell r="P2587">
            <v>0</v>
          </cell>
        </row>
        <row r="2588">
          <cell r="A2588">
            <v>0</v>
          </cell>
          <cell r="B2588">
            <v>0</v>
          </cell>
          <cell r="P2588">
            <v>0</v>
          </cell>
        </row>
        <row r="2589">
          <cell r="A2589">
            <v>0</v>
          </cell>
          <cell r="B2589">
            <v>0</v>
          </cell>
          <cell r="P2589">
            <v>0</v>
          </cell>
        </row>
        <row r="2590">
          <cell r="A2590">
            <v>0</v>
          </cell>
          <cell r="B2590">
            <v>0</v>
          </cell>
          <cell r="P2590">
            <v>0</v>
          </cell>
        </row>
        <row r="2591">
          <cell r="A2591">
            <v>0</v>
          </cell>
          <cell r="B2591">
            <v>0</v>
          </cell>
          <cell r="P2591">
            <v>0</v>
          </cell>
        </row>
        <row r="2592">
          <cell r="A2592">
            <v>0</v>
          </cell>
          <cell r="B2592">
            <v>0</v>
          </cell>
          <cell r="P2592">
            <v>0</v>
          </cell>
        </row>
        <row r="2593">
          <cell r="A2593">
            <v>0</v>
          </cell>
          <cell r="B2593">
            <v>0</v>
          </cell>
          <cell r="P2593">
            <v>0</v>
          </cell>
        </row>
        <row r="2594">
          <cell r="A2594">
            <v>0</v>
          </cell>
          <cell r="B2594">
            <v>0</v>
          </cell>
          <cell r="P2594">
            <v>0</v>
          </cell>
        </row>
        <row r="2595">
          <cell r="A2595">
            <v>0</v>
          </cell>
          <cell r="B2595">
            <v>0</v>
          </cell>
          <cell r="P2595">
            <v>0</v>
          </cell>
        </row>
        <row r="2597">
          <cell r="A2597">
            <v>1100</v>
          </cell>
          <cell r="B2597">
            <v>0</v>
          </cell>
          <cell r="H2597" t="str">
            <v>حصه بلند مدت کارکنان</v>
          </cell>
          <cell r="P2597" t="str">
            <v>110</v>
          </cell>
        </row>
        <row r="2598">
          <cell r="A2598">
            <v>6100</v>
          </cell>
          <cell r="H2598" t="str">
            <v>حصه بلند مدت کارکنان</v>
          </cell>
          <cell r="P2598" t="str">
            <v>610</v>
          </cell>
        </row>
        <row r="2599">
          <cell r="A2599">
            <v>2553</v>
          </cell>
          <cell r="B2599">
            <v>0</v>
          </cell>
          <cell r="H2599" t="str">
            <v>هزينه هاي جذب نشده</v>
          </cell>
          <cell r="P2599" t="str">
            <v>255</v>
          </cell>
        </row>
        <row r="2600">
          <cell r="A2600">
            <v>7200</v>
          </cell>
          <cell r="B2600">
            <v>0</v>
          </cell>
          <cell r="H2600" t="str">
            <v>هزينه هاي جذب نشده</v>
          </cell>
          <cell r="P2600" t="str">
            <v>720</v>
          </cell>
        </row>
        <row r="2601">
          <cell r="A2601">
            <v>7200</v>
          </cell>
          <cell r="H2601" t="str">
            <v>بهاي تمام شده كالاي در جريان ساخت پايان دوره</v>
          </cell>
          <cell r="P2601" t="str">
            <v>720</v>
          </cell>
        </row>
        <row r="2602">
          <cell r="A2602">
            <v>0</v>
          </cell>
          <cell r="H2602" t="str">
            <v xml:space="preserve">بهاي تمام شده كالاي فروش رفته </v>
          </cell>
          <cell r="P2602" t="str">
            <v>0</v>
          </cell>
        </row>
        <row r="2603">
          <cell r="A2603">
            <v>7600</v>
          </cell>
          <cell r="H2603" t="str">
            <v>كالاي اماني ما نزد ديگران (دستمزد و سربار)</v>
          </cell>
          <cell r="P2603" t="str">
            <v>760</v>
          </cell>
        </row>
        <row r="2604">
          <cell r="A2604">
            <v>1502</v>
          </cell>
          <cell r="B2604" t="str">
            <v>332009102707</v>
          </cell>
          <cell r="C2604" t="str">
            <v>332</v>
          </cell>
          <cell r="D2604" t="str">
            <v>332009</v>
          </cell>
          <cell r="E2604" t="str">
            <v>ساير حسابها و اسناد پرداختني</v>
          </cell>
          <cell r="F2604" t="str">
            <v>ماليات عملكرد</v>
          </cell>
          <cell r="G2604" t="str">
            <v>102707</v>
          </cell>
          <cell r="H2604" t="str">
            <v>ماليات عملكرد سال 89</v>
          </cell>
          <cell r="P2604" t="str">
            <v>150</v>
          </cell>
        </row>
        <row r="2605">
          <cell r="A2605">
            <v>0</v>
          </cell>
          <cell r="P2605">
            <v>0</v>
          </cell>
        </row>
        <row r="2606">
          <cell r="A2606">
            <v>0</v>
          </cell>
          <cell r="P2606">
            <v>0</v>
          </cell>
        </row>
        <row r="2607">
          <cell r="A2607">
            <v>0</v>
          </cell>
          <cell r="P2607">
            <v>0</v>
          </cell>
        </row>
        <row r="2608">
          <cell r="A2608">
            <v>0</v>
          </cell>
          <cell r="P2608">
            <v>0</v>
          </cell>
        </row>
        <row r="2609">
          <cell r="A2609">
            <v>0</v>
          </cell>
          <cell r="P2609">
            <v>0</v>
          </cell>
        </row>
        <row r="2610">
          <cell r="A2610">
            <v>0</v>
          </cell>
          <cell r="P2610">
            <v>0</v>
          </cell>
        </row>
        <row r="2611">
          <cell r="A2611">
            <v>0</v>
          </cell>
          <cell r="P2611">
            <v>0</v>
          </cell>
        </row>
        <row r="2612">
          <cell r="A2612">
            <v>0</v>
          </cell>
          <cell r="P2612">
            <v>0</v>
          </cell>
        </row>
        <row r="2613">
          <cell r="A2613">
            <v>0</v>
          </cell>
          <cell r="P2613">
            <v>0</v>
          </cell>
        </row>
        <row r="2614">
          <cell r="A2614">
            <v>0</v>
          </cell>
          <cell r="P2614">
            <v>0</v>
          </cell>
        </row>
        <row r="2615">
          <cell r="A2615">
            <v>0</v>
          </cell>
          <cell r="P2615">
            <v>0</v>
          </cell>
        </row>
        <row r="2616">
          <cell r="A2616">
            <v>0</v>
          </cell>
          <cell r="P2616">
            <v>0</v>
          </cell>
        </row>
        <row r="2617">
          <cell r="A2617">
            <v>0</v>
          </cell>
          <cell r="P2617">
            <v>0</v>
          </cell>
        </row>
        <row r="2618">
          <cell r="A2618">
            <v>0</v>
          </cell>
          <cell r="P2618">
            <v>0</v>
          </cell>
        </row>
        <row r="2619">
          <cell r="A2619">
            <v>0</v>
          </cell>
          <cell r="P2619">
            <v>0</v>
          </cell>
        </row>
        <row r="2620">
          <cell r="A2620">
            <v>0</v>
          </cell>
          <cell r="P2620">
            <v>0</v>
          </cell>
        </row>
        <row r="2621">
          <cell r="H2621" t="str">
            <v xml:space="preserve">جمع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3">
          <cell r="A3">
            <v>4101</v>
          </cell>
          <cell r="B3" t="str">
            <v>110003100116</v>
          </cell>
          <cell r="C3" t="str">
            <v>110</v>
          </cell>
          <cell r="D3" t="str">
            <v>110003</v>
          </cell>
          <cell r="E3" t="str">
            <v>موجودي نقد و بانك</v>
          </cell>
          <cell r="F3" t="str">
            <v>بانكها</v>
          </cell>
          <cell r="G3" t="str">
            <v>100116</v>
          </cell>
          <cell r="H3" t="str">
            <v xml:space="preserve">مسكن شعبه مرکزي تبريز </v>
          </cell>
          <cell r="P3" t="str">
            <v>410</v>
          </cell>
        </row>
        <row r="4">
          <cell r="A4">
            <v>4102</v>
          </cell>
          <cell r="B4" t="str">
            <v>110003100110</v>
          </cell>
          <cell r="C4" t="str">
            <v>110</v>
          </cell>
          <cell r="D4" t="str">
            <v>110003</v>
          </cell>
          <cell r="E4" t="str">
            <v>موجودي نقد و بانك</v>
          </cell>
          <cell r="F4" t="str">
            <v>بانكها</v>
          </cell>
          <cell r="G4" t="str">
            <v>100110</v>
          </cell>
          <cell r="H4" t="str">
            <v xml:space="preserve">بانك ملت پروين  </v>
          </cell>
          <cell r="P4" t="str">
            <v>410</v>
          </cell>
        </row>
        <row r="5">
          <cell r="A5">
            <v>4103</v>
          </cell>
          <cell r="B5" t="str">
            <v>110003100112</v>
          </cell>
          <cell r="C5" t="str">
            <v>110</v>
          </cell>
          <cell r="D5" t="str">
            <v>110003</v>
          </cell>
          <cell r="E5" t="str">
            <v>موجودي نقد و بانك</v>
          </cell>
          <cell r="F5" t="str">
            <v>بانكها</v>
          </cell>
          <cell r="G5" t="str">
            <v>100112</v>
          </cell>
          <cell r="H5" t="str">
            <v xml:space="preserve">بانك ملي ماشين سازي </v>
          </cell>
          <cell r="P5" t="str">
            <v>410</v>
          </cell>
        </row>
        <row r="6">
          <cell r="A6">
            <v>4101</v>
          </cell>
          <cell r="B6" t="str">
            <v>110003100115</v>
          </cell>
          <cell r="C6" t="str">
            <v>110</v>
          </cell>
          <cell r="D6" t="str">
            <v>110003</v>
          </cell>
          <cell r="E6" t="str">
            <v>موجودي نقد و بانك</v>
          </cell>
          <cell r="F6" t="str">
            <v>بانكها</v>
          </cell>
          <cell r="G6" t="str">
            <v>100115</v>
          </cell>
          <cell r="H6" t="str">
            <v xml:space="preserve">مسكن شعبه مرکزي تبريز </v>
          </cell>
          <cell r="P6" t="str">
            <v>410</v>
          </cell>
        </row>
        <row r="7">
          <cell r="A7">
            <v>4104</v>
          </cell>
          <cell r="B7" t="str">
            <v>110003100106</v>
          </cell>
          <cell r="C7" t="str">
            <v>110</v>
          </cell>
          <cell r="D7" t="str">
            <v>110003</v>
          </cell>
          <cell r="E7" t="str">
            <v>موجودي نقد و بانك</v>
          </cell>
          <cell r="F7" t="str">
            <v>بانكها</v>
          </cell>
          <cell r="G7" t="str">
            <v>100106</v>
          </cell>
          <cell r="H7" t="str">
            <v xml:space="preserve">بانک تجارت تبريز </v>
          </cell>
          <cell r="P7" t="str">
            <v>410</v>
          </cell>
        </row>
        <row r="8">
          <cell r="A8">
            <v>4105</v>
          </cell>
          <cell r="B8" t="str">
            <v>110003100114</v>
          </cell>
          <cell r="C8" t="str">
            <v>110</v>
          </cell>
          <cell r="D8" t="str">
            <v>110003</v>
          </cell>
          <cell r="E8" t="str">
            <v>موجودي نقد و بانك</v>
          </cell>
          <cell r="F8" t="str">
            <v>بانكها</v>
          </cell>
          <cell r="G8" t="str">
            <v>100114</v>
          </cell>
          <cell r="H8" t="str">
            <v xml:space="preserve">تجارت شعبه قراملك </v>
          </cell>
          <cell r="P8" t="str">
            <v>410</v>
          </cell>
        </row>
        <row r="9">
          <cell r="A9">
            <v>4104</v>
          </cell>
          <cell r="B9" t="str">
            <v>110003100113</v>
          </cell>
          <cell r="C9" t="str">
            <v>110</v>
          </cell>
          <cell r="D9" t="str">
            <v>110003</v>
          </cell>
          <cell r="E9" t="str">
            <v>موجودي نقد و بانك</v>
          </cell>
          <cell r="F9" t="str">
            <v>بانكها</v>
          </cell>
          <cell r="G9" t="str">
            <v>100113</v>
          </cell>
          <cell r="H9" t="str">
            <v>بامك تجارت  شعبه مركز</v>
          </cell>
          <cell r="P9" t="str">
            <v>410</v>
          </cell>
        </row>
        <row r="10">
          <cell r="A10">
            <v>4106</v>
          </cell>
          <cell r="B10" t="str">
            <v>110003100101</v>
          </cell>
          <cell r="C10" t="str">
            <v>110</v>
          </cell>
          <cell r="D10" t="str">
            <v>110003</v>
          </cell>
          <cell r="E10" t="str">
            <v>موجودي نقد و بانك</v>
          </cell>
          <cell r="F10" t="str">
            <v>بانكها</v>
          </cell>
          <cell r="G10" t="str">
            <v>100101</v>
          </cell>
          <cell r="H10" t="str">
            <v>بانک ملت جيحون</v>
          </cell>
          <cell r="P10" t="str">
            <v>410</v>
          </cell>
        </row>
        <row r="11">
          <cell r="A11">
            <v>4102</v>
          </cell>
          <cell r="B11" t="str">
            <v>110003100109</v>
          </cell>
          <cell r="C11" t="str">
            <v>110</v>
          </cell>
          <cell r="D11" t="str">
            <v>110003</v>
          </cell>
          <cell r="E11" t="str">
            <v>موجودي نقد و بانك</v>
          </cell>
          <cell r="F11" t="str">
            <v>بانكها</v>
          </cell>
          <cell r="G11" t="str">
            <v>100109</v>
          </cell>
          <cell r="H11" t="str">
            <v xml:space="preserve">بانک ملت پروين </v>
          </cell>
          <cell r="P11" t="str">
            <v>410</v>
          </cell>
        </row>
        <row r="12">
          <cell r="A12">
            <v>4103</v>
          </cell>
          <cell r="B12" t="str">
            <v>110003100111</v>
          </cell>
          <cell r="C12" t="str">
            <v>110</v>
          </cell>
          <cell r="D12" t="str">
            <v>110003</v>
          </cell>
          <cell r="E12" t="str">
            <v>موجودي نقد و بانك</v>
          </cell>
          <cell r="F12" t="str">
            <v>بانكها</v>
          </cell>
          <cell r="G12" t="str">
            <v>100111</v>
          </cell>
          <cell r="H12" t="str">
            <v>بانك ملي ماشين سازي</v>
          </cell>
          <cell r="P12" t="str">
            <v>410</v>
          </cell>
        </row>
        <row r="13">
          <cell r="A13">
            <v>5100</v>
          </cell>
          <cell r="B13" t="str">
            <v>112001101001</v>
          </cell>
          <cell r="C13" t="str">
            <v>112</v>
          </cell>
          <cell r="D13" t="str">
            <v>112001</v>
          </cell>
          <cell r="E13" t="str">
            <v>حسابهاو اسناد دريافتني تجاري(وابسته)</v>
          </cell>
          <cell r="F13" t="str">
            <v>حسابهاي دريافتني تجاري(وابسته)</v>
          </cell>
          <cell r="G13" t="str">
            <v>101001</v>
          </cell>
          <cell r="H13" t="str">
            <v>شرکت مگا موتورفروش قطعات خودرو</v>
          </cell>
          <cell r="P13" t="str">
            <v>510</v>
          </cell>
        </row>
        <row r="14">
          <cell r="A14">
            <v>5109</v>
          </cell>
          <cell r="B14" t="str">
            <v>112001101023</v>
          </cell>
          <cell r="C14" t="str">
            <v>112</v>
          </cell>
          <cell r="D14" t="str">
            <v>112001</v>
          </cell>
          <cell r="E14" t="str">
            <v>حسابهاو اسناد دريافتني تجاري(وابسته)</v>
          </cell>
          <cell r="F14" t="str">
            <v>حسابهاي دريافتني تجاري(وابسته)</v>
          </cell>
          <cell r="G14" t="str">
            <v>101023</v>
          </cell>
          <cell r="H14" t="str">
            <v>شركت سايپا يدك</v>
          </cell>
          <cell r="P14" t="str">
            <v>510</v>
          </cell>
        </row>
        <row r="15">
          <cell r="A15">
            <v>5103</v>
          </cell>
          <cell r="B15" t="str">
            <v>112001101022</v>
          </cell>
          <cell r="C15" t="str">
            <v>112</v>
          </cell>
          <cell r="D15" t="str">
            <v>112001</v>
          </cell>
          <cell r="E15" t="str">
            <v>حسابهاو اسناد دريافتني تجاري(وابسته)</v>
          </cell>
          <cell r="F15" t="str">
            <v>حسابهاي دريافتني تجاري(وابسته)</v>
          </cell>
          <cell r="G15" t="str">
            <v>101022</v>
          </cell>
          <cell r="H15" t="str">
            <v>شرکت توليدي بهران محور سايپا</v>
          </cell>
          <cell r="P15" t="str">
            <v>510</v>
          </cell>
        </row>
        <row r="16">
          <cell r="A16">
            <v>5102</v>
          </cell>
          <cell r="B16" t="str">
            <v>112001101018</v>
          </cell>
          <cell r="C16" t="str">
            <v>112</v>
          </cell>
          <cell r="D16" t="str">
            <v>112001</v>
          </cell>
          <cell r="E16" t="str">
            <v>حسابهاو اسناد دريافتني تجاري(وابسته)</v>
          </cell>
          <cell r="F16" t="str">
            <v>حسابهاي دريافتني تجاري(وابسته)</v>
          </cell>
          <cell r="G16" t="str">
            <v>101018</v>
          </cell>
          <cell r="H16" t="str">
            <v>شرکت مهندسي اجزاء ماشين گستر آرين (امگا)</v>
          </cell>
          <cell r="P16" t="str">
            <v>510</v>
          </cell>
        </row>
        <row r="17">
          <cell r="A17">
            <v>5501</v>
          </cell>
          <cell r="B17" t="str">
            <v>113001101862</v>
          </cell>
          <cell r="C17" t="str">
            <v>113</v>
          </cell>
          <cell r="D17" t="str">
            <v>113001</v>
          </cell>
          <cell r="E17" t="str">
            <v>حسابهاو اسناد دريافتني تجاري</v>
          </cell>
          <cell r="F17" t="str">
            <v>حسابهاي دريافتني تجاري</v>
          </cell>
          <cell r="G17" t="str">
            <v>101862</v>
          </cell>
          <cell r="H17" t="str">
            <v>شركت صنعتي رول محور سامان</v>
          </cell>
          <cell r="P17" t="str">
            <v>550</v>
          </cell>
        </row>
        <row r="18">
          <cell r="A18">
            <v>5502</v>
          </cell>
          <cell r="B18" t="str">
            <v>113001101865</v>
          </cell>
          <cell r="C18" t="str">
            <v>113</v>
          </cell>
          <cell r="D18" t="str">
            <v>113001</v>
          </cell>
          <cell r="E18" t="str">
            <v>حسابهاو اسناد دريافتني تجاري</v>
          </cell>
          <cell r="F18" t="str">
            <v>حسابهاي دريافتني تجاري</v>
          </cell>
          <cell r="G18" t="str">
            <v>101865</v>
          </cell>
          <cell r="H18" t="str">
            <v>شرکت پارت قطعه</v>
          </cell>
          <cell r="P18" t="str">
            <v>550</v>
          </cell>
        </row>
        <row r="19">
          <cell r="A19">
            <v>5503</v>
          </cell>
          <cell r="B19" t="str">
            <v>113001101204</v>
          </cell>
          <cell r="C19" t="str">
            <v>113</v>
          </cell>
          <cell r="D19" t="str">
            <v>113001</v>
          </cell>
          <cell r="E19" t="str">
            <v>حسابهاو اسناد دريافتني تجاري</v>
          </cell>
          <cell r="F19" t="str">
            <v>حسابهاي دريافتني تجاري</v>
          </cell>
          <cell r="G19" t="str">
            <v>101204</v>
          </cell>
          <cell r="H19" t="str">
            <v>شرکت محورسازان گروه كوشا</v>
          </cell>
          <cell r="P19" t="str">
            <v>550</v>
          </cell>
        </row>
        <row r="20">
          <cell r="A20">
            <v>5504</v>
          </cell>
          <cell r="B20" t="str">
            <v>113001101861</v>
          </cell>
          <cell r="C20" t="str">
            <v>113</v>
          </cell>
          <cell r="D20" t="str">
            <v>113001</v>
          </cell>
          <cell r="E20" t="str">
            <v>حسابهاو اسناد دريافتني تجاري</v>
          </cell>
          <cell r="F20" t="str">
            <v>حسابهاي دريافتني تجاري</v>
          </cell>
          <cell r="G20" t="str">
            <v>101861</v>
          </cell>
          <cell r="H20" t="str">
            <v>شركت آذر اتصال</v>
          </cell>
          <cell r="P20" t="str">
            <v>550</v>
          </cell>
        </row>
        <row r="21">
          <cell r="A21">
            <v>5505</v>
          </cell>
          <cell r="B21" t="str">
            <v>113001101798</v>
          </cell>
          <cell r="C21" t="str">
            <v>113</v>
          </cell>
          <cell r="D21" t="str">
            <v>113001</v>
          </cell>
          <cell r="E21" t="str">
            <v>حسابهاو اسناد دريافتني تجاري</v>
          </cell>
          <cell r="F21" t="str">
            <v>حسابهاي دريافتني تجاري</v>
          </cell>
          <cell r="G21" t="str">
            <v>101798</v>
          </cell>
          <cell r="H21" t="str">
            <v>شركت بازرگاني و خدمات همگام خودرو</v>
          </cell>
          <cell r="P21" t="str">
            <v>550</v>
          </cell>
        </row>
        <row r="22">
          <cell r="A22">
            <v>5506</v>
          </cell>
          <cell r="B22" t="str">
            <v>113001101270</v>
          </cell>
          <cell r="C22" t="str">
            <v>113</v>
          </cell>
          <cell r="D22" t="str">
            <v>113001</v>
          </cell>
          <cell r="E22" t="str">
            <v>حسابهاو اسناد دريافتني تجاري</v>
          </cell>
          <cell r="F22" t="str">
            <v>حسابهاي دريافتني تجاري</v>
          </cell>
          <cell r="G22" t="str">
            <v>101270</v>
          </cell>
          <cell r="H22" t="str">
            <v>شرکت صنعت پژوهان کيا</v>
          </cell>
          <cell r="P22" t="str">
            <v>550</v>
          </cell>
        </row>
        <row r="23">
          <cell r="A23">
            <v>5507</v>
          </cell>
          <cell r="B23" t="str">
            <v>113001101804</v>
          </cell>
          <cell r="C23" t="str">
            <v>113</v>
          </cell>
          <cell r="D23" t="str">
            <v>113001</v>
          </cell>
          <cell r="E23" t="str">
            <v>حسابهاو اسناد دريافتني تجاري</v>
          </cell>
          <cell r="F23" t="str">
            <v>حسابهاي دريافتني تجاري</v>
          </cell>
          <cell r="G23" t="str">
            <v>101804</v>
          </cell>
          <cell r="H23" t="str">
            <v>شركت ريخته گري آلومنيوم ايران خودرو</v>
          </cell>
          <cell r="P23" t="str">
            <v>550</v>
          </cell>
        </row>
        <row r="24">
          <cell r="A24">
            <v>5508</v>
          </cell>
          <cell r="B24" t="str">
            <v>113001101201</v>
          </cell>
          <cell r="C24" t="str">
            <v>113</v>
          </cell>
          <cell r="D24" t="str">
            <v>113001</v>
          </cell>
          <cell r="E24" t="str">
            <v>حسابهاو اسناد دريافتني تجاري</v>
          </cell>
          <cell r="F24" t="str">
            <v>حسابهاي دريافتني تجاري</v>
          </cell>
          <cell r="G24" t="str">
            <v>101201</v>
          </cell>
          <cell r="H24" t="str">
            <v>شرکت آهنفام سديد</v>
          </cell>
          <cell r="P24" t="str">
            <v>550</v>
          </cell>
        </row>
        <row r="25">
          <cell r="A25">
            <v>5509</v>
          </cell>
          <cell r="B25" t="str">
            <v>113001101547</v>
          </cell>
          <cell r="C25" t="str">
            <v>113</v>
          </cell>
          <cell r="D25" t="str">
            <v>113001</v>
          </cell>
          <cell r="E25" t="str">
            <v>حسابهاو اسناد دريافتني تجاري</v>
          </cell>
          <cell r="F25" t="str">
            <v>حسابهاي دريافتني تجاري</v>
          </cell>
          <cell r="G25" t="str">
            <v>101547</v>
          </cell>
          <cell r="H25" t="str">
            <v>صنايع شهيد کاظم رستگار</v>
          </cell>
          <cell r="P25" t="str">
            <v>550</v>
          </cell>
        </row>
        <row r="26">
          <cell r="A26">
            <v>5510</v>
          </cell>
          <cell r="B26" t="str">
            <v>113001101882</v>
          </cell>
          <cell r="C26" t="str">
            <v>113</v>
          </cell>
          <cell r="D26" t="str">
            <v>113001</v>
          </cell>
          <cell r="E26" t="str">
            <v>حسابهاو اسناد دريافتني تجاري</v>
          </cell>
          <cell r="F26" t="str">
            <v>حسابهاي دريافتني تجاري</v>
          </cell>
          <cell r="G26" t="str">
            <v>101882</v>
          </cell>
          <cell r="H26" t="str">
            <v>شركت فراگامان صنعت پايدار</v>
          </cell>
          <cell r="P26" t="str">
            <v>551</v>
          </cell>
        </row>
        <row r="27">
          <cell r="A27">
            <v>5511</v>
          </cell>
          <cell r="B27" t="str">
            <v>113001101737</v>
          </cell>
          <cell r="C27" t="str">
            <v>113</v>
          </cell>
          <cell r="D27" t="str">
            <v>113001</v>
          </cell>
          <cell r="E27" t="str">
            <v>حسابهاو اسناد دريافتني تجاري</v>
          </cell>
          <cell r="F27" t="str">
            <v>حسابهاي دريافتني تجاري</v>
          </cell>
          <cell r="G27" t="str">
            <v>101737</v>
          </cell>
          <cell r="H27" t="str">
            <v>شركت الماسه سنج</v>
          </cell>
          <cell r="P27" t="str">
            <v>551</v>
          </cell>
        </row>
        <row r="28">
          <cell r="A28">
            <v>5500</v>
          </cell>
          <cell r="B28" t="str">
            <v>113001101545</v>
          </cell>
          <cell r="C28" t="str">
            <v>113</v>
          </cell>
          <cell r="D28" t="str">
            <v>113001</v>
          </cell>
          <cell r="E28" t="str">
            <v>حسابهاو اسناد دريافتني تجاري</v>
          </cell>
          <cell r="F28" t="str">
            <v>حسابهاي دريافتني تجاري</v>
          </cell>
          <cell r="G28" t="str">
            <v>101545</v>
          </cell>
          <cell r="H28" t="str">
            <v>صنايع شهيد باقري</v>
          </cell>
          <cell r="P28" t="str">
            <v>550</v>
          </cell>
        </row>
        <row r="29">
          <cell r="A29">
            <v>5500</v>
          </cell>
          <cell r="B29" t="str">
            <v>113001101457</v>
          </cell>
          <cell r="C29" t="str">
            <v>113</v>
          </cell>
          <cell r="D29" t="str">
            <v>113001</v>
          </cell>
          <cell r="E29" t="str">
            <v>حسابهاو اسناد دريافتني تجاري</v>
          </cell>
          <cell r="F29" t="str">
            <v>حسابهاي دريافتني تجاري</v>
          </cell>
          <cell r="G29" t="str">
            <v>101457</v>
          </cell>
          <cell r="H29" t="str">
            <v>كيان خودرو</v>
          </cell>
          <cell r="P29" t="str">
            <v>550</v>
          </cell>
        </row>
        <row r="30">
          <cell r="A30">
            <v>5500</v>
          </cell>
          <cell r="B30" t="str">
            <v>113001101667</v>
          </cell>
          <cell r="C30" t="str">
            <v>113</v>
          </cell>
          <cell r="D30" t="str">
            <v>113001</v>
          </cell>
          <cell r="E30" t="str">
            <v>حسابهاو اسناد دريافتني تجاري</v>
          </cell>
          <cell r="F30" t="str">
            <v>حسابهاي دريافتني تجاري</v>
          </cell>
          <cell r="G30" t="str">
            <v>101667</v>
          </cell>
          <cell r="H30" t="str">
            <v>شركت كارتك سيستم</v>
          </cell>
          <cell r="P30" t="str">
            <v>550</v>
          </cell>
        </row>
        <row r="31">
          <cell r="A31">
            <v>5500</v>
          </cell>
          <cell r="B31" t="str">
            <v>113001101836</v>
          </cell>
          <cell r="C31" t="str">
            <v>113</v>
          </cell>
          <cell r="D31" t="str">
            <v>113001</v>
          </cell>
          <cell r="E31" t="str">
            <v>حسابهاو اسناد دريافتني تجاري</v>
          </cell>
          <cell r="F31" t="str">
            <v>حسابهاي دريافتني تجاري</v>
          </cell>
          <cell r="G31" t="str">
            <v>101836</v>
          </cell>
          <cell r="H31" t="str">
            <v>شركت مهندسي و تامين قطعات تراکتور سازي</v>
          </cell>
          <cell r="P31" t="str">
            <v>550</v>
          </cell>
        </row>
        <row r="32">
          <cell r="A32">
            <v>5500</v>
          </cell>
          <cell r="B32" t="str">
            <v>113001101205</v>
          </cell>
          <cell r="C32" t="str">
            <v>113</v>
          </cell>
          <cell r="D32" t="str">
            <v>113001</v>
          </cell>
          <cell r="E32" t="str">
            <v>حسابهاو اسناد دريافتني تجاري</v>
          </cell>
          <cell r="F32" t="str">
            <v>حسابهاي دريافتني تجاري</v>
          </cell>
          <cell r="G32" t="str">
            <v>101205</v>
          </cell>
          <cell r="H32" t="str">
            <v>شرکت دنده فن آور</v>
          </cell>
          <cell r="P32" t="str">
            <v>550</v>
          </cell>
        </row>
        <row r="33">
          <cell r="A33">
            <v>5500</v>
          </cell>
          <cell r="B33" t="str">
            <v>113001101492</v>
          </cell>
          <cell r="C33" t="str">
            <v>113</v>
          </cell>
          <cell r="D33" t="str">
            <v>113001</v>
          </cell>
          <cell r="E33" t="str">
            <v>حسابهاو اسناد دريافتني تجاري</v>
          </cell>
          <cell r="F33" t="str">
            <v>حسابهاي دريافتني تجاري</v>
          </cell>
          <cell r="G33" t="str">
            <v>101492</v>
          </cell>
          <cell r="H33" t="str">
            <v>صنايع هفتم تير اصفهان</v>
          </cell>
          <cell r="P33" t="str">
            <v>550</v>
          </cell>
        </row>
        <row r="34">
          <cell r="A34">
            <v>5500</v>
          </cell>
          <cell r="B34" t="str">
            <v>113001101221</v>
          </cell>
          <cell r="C34" t="str">
            <v>113</v>
          </cell>
          <cell r="D34" t="str">
            <v>113001</v>
          </cell>
          <cell r="E34" t="str">
            <v>حسابهاو اسناد دريافتني تجاري</v>
          </cell>
          <cell r="F34" t="str">
            <v>حسابهاي دريافتني تجاري</v>
          </cell>
          <cell r="G34" t="str">
            <v>101221</v>
          </cell>
          <cell r="H34" t="str">
            <v>شركت کمپرسورسازي تبريز</v>
          </cell>
          <cell r="P34" t="str">
            <v>550</v>
          </cell>
        </row>
        <row r="35">
          <cell r="A35">
            <v>5500</v>
          </cell>
          <cell r="B35" t="str">
            <v>113001101208</v>
          </cell>
          <cell r="C35" t="str">
            <v>113</v>
          </cell>
          <cell r="D35" t="str">
            <v>113001</v>
          </cell>
          <cell r="E35" t="str">
            <v>حسابهاو اسناد دريافتني تجاري</v>
          </cell>
          <cell r="F35" t="str">
            <v>حسابهاي دريافتني تجاري</v>
          </cell>
          <cell r="G35" t="str">
            <v>101208</v>
          </cell>
          <cell r="H35" t="str">
            <v>شرکت پمپ ايران</v>
          </cell>
          <cell r="P35" t="str">
            <v>550</v>
          </cell>
        </row>
        <row r="36">
          <cell r="A36">
            <v>5500</v>
          </cell>
          <cell r="B36" t="str">
            <v>113001101919</v>
          </cell>
          <cell r="C36" t="str">
            <v>113</v>
          </cell>
          <cell r="D36" t="str">
            <v>113001</v>
          </cell>
          <cell r="E36" t="str">
            <v>حسابهاو اسناد دريافتني تجاري</v>
          </cell>
          <cell r="F36" t="str">
            <v>حسابهاي دريافتني تجاري</v>
          </cell>
          <cell r="G36" t="str">
            <v>101919</v>
          </cell>
          <cell r="H36" t="str">
            <v>شركت صنعتي آذر كاوش سهند</v>
          </cell>
          <cell r="P36" t="str">
            <v>550</v>
          </cell>
        </row>
        <row r="37">
          <cell r="A37">
            <v>5500</v>
          </cell>
          <cell r="B37" t="str">
            <v>113001101265</v>
          </cell>
          <cell r="C37" t="str">
            <v>113</v>
          </cell>
          <cell r="D37" t="str">
            <v>113001</v>
          </cell>
          <cell r="E37" t="str">
            <v>حسابهاو اسناد دريافتني تجاري</v>
          </cell>
          <cell r="F37" t="str">
            <v>حسابهاي دريافتني تجاري</v>
          </cell>
          <cell r="G37" t="str">
            <v>101265</v>
          </cell>
          <cell r="H37" t="str">
            <v>شركت چرخشگر</v>
          </cell>
          <cell r="P37" t="str">
            <v>550</v>
          </cell>
        </row>
        <row r="38">
          <cell r="A38">
            <v>5500</v>
          </cell>
          <cell r="B38" t="str">
            <v>113001101911</v>
          </cell>
          <cell r="C38" t="str">
            <v>113</v>
          </cell>
          <cell r="D38" t="str">
            <v>113001</v>
          </cell>
          <cell r="E38" t="str">
            <v>حسابهاو اسناد دريافتني تجاري</v>
          </cell>
          <cell r="F38" t="str">
            <v>حسابهاي دريافتني تجاري</v>
          </cell>
          <cell r="G38" t="str">
            <v>101911</v>
          </cell>
          <cell r="H38" t="str">
            <v>شركت گسترش خودرو كوشاوران</v>
          </cell>
          <cell r="P38" t="str">
            <v>550</v>
          </cell>
        </row>
        <row r="39">
          <cell r="A39">
            <v>5500</v>
          </cell>
          <cell r="B39" t="str">
            <v>113001101206</v>
          </cell>
          <cell r="C39" t="str">
            <v>113</v>
          </cell>
          <cell r="D39" t="str">
            <v>113001</v>
          </cell>
          <cell r="E39" t="str">
            <v>حسابهاو اسناد دريافتني تجاري</v>
          </cell>
          <cell r="F39" t="str">
            <v>حسابهاي دريافتني تجاري</v>
          </cell>
          <cell r="G39" t="str">
            <v>101206</v>
          </cell>
          <cell r="H39" t="str">
            <v>مجتمع صنعتي شهيد همت</v>
          </cell>
          <cell r="P39" t="str">
            <v>550</v>
          </cell>
        </row>
        <row r="40">
          <cell r="A40">
            <v>5500</v>
          </cell>
          <cell r="B40" t="str">
            <v>113001101845</v>
          </cell>
          <cell r="C40" t="str">
            <v>113</v>
          </cell>
          <cell r="D40" t="str">
            <v>113001</v>
          </cell>
          <cell r="E40" t="str">
            <v>حسابهاو اسناد دريافتني تجاري</v>
          </cell>
          <cell r="F40" t="str">
            <v>حسابهاي دريافتني تجاري</v>
          </cell>
          <cell r="G40" t="str">
            <v>101845</v>
          </cell>
          <cell r="H40" t="str">
            <v>اميرنيا</v>
          </cell>
          <cell r="P40" t="str">
            <v>550</v>
          </cell>
        </row>
        <row r="41">
          <cell r="A41">
            <v>5500</v>
          </cell>
          <cell r="B41" t="str">
            <v>113001101552</v>
          </cell>
          <cell r="C41" t="str">
            <v>113</v>
          </cell>
          <cell r="D41" t="str">
            <v>113001</v>
          </cell>
          <cell r="E41" t="str">
            <v>حسابهاو اسناد دريافتني تجاري</v>
          </cell>
          <cell r="F41" t="str">
            <v>حسابهاي دريافتني تجاري</v>
          </cell>
          <cell r="G41" t="str">
            <v>101552</v>
          </cell>
          <cell r="H41" t="str">
            <v>گروه مهندسي نوين برش آذرآبادگان</v>
          </cell>
          <cell r="P41" t="str">
            <v>550</v>
          </cell>
        </row>
        <row r="42">
          <cell r="A42">
            <v>5500</v>
          </cell>
          <cell r="B42" t="str">
            <v>113001101462</v>
          </cell>
          <cell r="C42" t="str">
            <v>113</v>
          </cell>
          <cell r="D42" t="str">
            <v>113001</v>
          </cell>
          <cell r="E42" t="str">
            <v>حسابهاو اسناد دريافتني تجاري</v>
          </cell>
          <cell r="F42" t="str">
            <v>حسابهاي دريافتني تجاري</v>
          </cell>
          <cell r="G42" t="str">
            <v>101462</v>
          </cell>
          <cell r="H42" t="str">
            <v>شركت حاصل چين</v>
          </cell>
          <cell r="P42" t="str">
            <v>550</v>
          </cell>
        </row>
        <row r="43">
          <cell r="A43">
            <v>5500</v>
          </cell>
          <cell r="B43" t="str">
            <v>113001101839</v>
          </cell>
          <cell r="C43" t="str">
            <v>113</v>
          </cell>
          <cell r="D43" t="str">
            <v>113001</v>
          </cell>
          <cell r="E43" t="str">
            <v>حسابهاو اسناد دريافتني تجاري</v>
          </cell>
          <cell r="F43" t="str">
            <v>حسابهاي دريافتني تجاري</v>
          </cell>
          <cell r="G43" t="str">
            <v>101839</v>
          </cell>
          <cell r="H43" t="str">
            <v>شرکت آذر پاد</v>
          </cell>
          <cell r="P43" t="str">
            <v>550</v>
          </cell>
        </row>
        <row r="44">
          <cell r="A44">
            <v>5500</v>
          </cell>
          <cell r="B44" t="str">
            <v>113001101925</v>
          </cell>
          <cell r="C44" t="str">
            <v>113</v>
          </cell>
          <cell r="D44" t="str">
            <v>113001</v>
          </cell>
          <cell r="E44" t="str">
            <v>حسابهاو اسناد دريافتني تجاري</v>
          </cell>
          <cell r="F44" t="str">
            <v>حسابهاي دريافتني تجاري</v>
          </cell>
          <cell r="G44" t="str">
            <v>101925</v>
          </cell>
          <cell r="H44" t="str">
            <v>صنايع شهيد افشردي</v>
          </cell>
          <cell r="P44" t="str">
            <v>550</v>
          </cell>
        </row>
        <row r="45">
          <cell r="A45">
            <v>5500</v>
          </cell>
          <cell r="B45" t="str">
            <v>113001101445</v>
          </cell>
          <cell r="C45" t="str">
            <v>113</v>
          </cell>
          <cell r="D45" t="str">
            <v>113001</v>
          </cell>
          <cell r="E45" t="str">
            <v>حسابهاو اسناد دريافتني تجاري</v>
          </cell>
          <cell r="F45" t="str">
            <v>حسابهاي دريافتني تجاري</v>
          </cell>
          <cell r="G45" t="str">
            <v>101445</v>
          </cell>
          <cell r="H45" t="str">
            <v>گروه مپنا</v>
          </cell>
          <cell r="P45" t="str">
            <v>550</v>
          </cell>
        </row>
        <row r="46">
          <cell r="A46">
            <v>5500</v>
          </cell>
          <cell r="B46" t="str">
            <v>113001101945</v>
          </cell>
          <cell r="C46" t="str">
            <v>113</v>
          </cell>
          <cell r="D46" t="str">
            <v>113001</v>
          </cell>
          <cell r="E46" t="str">
            <v>حسابهاو اسناد دريافتني تجاري</v>
          </cell>
          <cell r="F46" t="str">
            <v>حسابهاي دريافتني تجاري</v>
          </cell>
          <cell r="G46" t="str">
            <v>101945</v>
          </cell>
          <cell r="H46" t="str">
            <v>شركت اروم تجهيز گستر</v>
          </cell>
          <cell r="P46" t="str">
            <v>550</v>
          </cell>
        </row>
        <row r="47">
          <cell r="A47">
            <v>5500</v>
          </cell>
          <cell r="B47" t="str">
            <v>113001101269</v>
          </cell>
          <cell r="C47" t="str">
            <v>113</v>
          </cell>
          <cell r="D47" t="str">
            <v>113001</v>
          </cell>
          <cell r="E47" t="str">
            <v>حسابهاو اسناد دريافتني تجاري</v>
          </cell>
          <cell r="F47" t="str">
            <v>حسابهاي دريافتني تجاري</v>
          </cell>
          <cell r="G47" t="str">
            <v>101269</v>
          </cell>
          <cell r="H47" t="str">
            <v>شرکت ايمن خودرو شرق</v>
          </cell>
          <cell r="P47" t="str">
            <v>550</v>
          </cell>
        </row>
        <row r="48">
          <cell r="A48">
            <v>5500</v>
          </cell>
          <cell r="B48" t="str">
            <v>113001101823</v>
          </cell>
          <cell r="C48" t="str">
            <v>113</v>
          </cell>
          <cell r="D48" t="str">
            <v>113001</v>
          </cell>
          <cell r="E48" t="str">
            <v>حسابهاو اسناد دريافتني تجاري</v>
          </cell>
          <cell r="F48" t="str">
            <v>حسابهاي دريافتني تجاري</v>
          </cell>
          <cell r="G48" t="str">
            <v>101823</v>
          </cell>
          <cell r="H48" t="str">
            <v>شركت الماس ماشين</v>
          </cell>
          <cell r="P48" t="str">
            <v>550</v>
          </cell>
        </row>
        <row r="49">
          <cell r="A49">
            <v>5500</v>
          </cell>
          <cell r="B49" t="str">
            <v>113001101272</v>
          </cell>
          <cell r="C49" t="str">
            <v>113</v>
          </cell>
          <cell r="D49" t="str">
            <v>113001</v>
          </cell>
          <cell r="E49" t="str">
            <v>حسابهاو اسناد دريافتني تجاري</v>
          </cell>
          <cell r="F49" t="str">
            <v>حسابهاي دريافتني تجاري</v>
          </cell>
          <cell r="G49" t="str">
            <v>101272</v>
          </cell>
          <cell r="H49" t="str">
            <v>شرکت شتابکار</v>
          </cell>
          <cell r="P49" t="str">
            <v>550</v>
          </cell>
        </row>
        <row r="50">
          <cell r="A50">
            <v>5500</v>
          </cell>
          <cell r="B50" t="str">
            <v>113001101266</v>
          </cell>
          <cell r="C50" t="str">
            <v>113</v>
          </cell>
          <cell r="D50" t="str">
            <v>113001</v>
          </cell>
          <cell r="E50" t="str">
            <v>حسابهاو اسناد دريافتني تجاري</v>
          </cell>
          <cell r="F50" t="str">
            <v>حسابهاي دريافتني تجاري</v>
          </cell>
          <cell r="G50" t="str">
            <v>101266</v>
          </cell>
          <cell r="H50" t="str">
            <v>تابان تراش سپاهان</v>
          </cell>
          <cell r="P50" t="str">
            <v>550</v>
          </cell>
        </row>
        <row r="51">
          <cell r="A51">
            <v>5500</v>
          </cell>
          <cell r="B51" t="str">
            <v>113001101632</v>
          </cell>
          <cell r="C51" t="str">
            <v>113</v>
          </cell>
          <cell r="D51" t="str">
            <v>113001</v>
          </cell>
          <cell r="E51" t="str">
            <v>حسابهاو اسناد دريافتني تجاري</v>
          </cell>
          <cell r="F51" t="str">
            <v>حسابهاي دريافتني تجاري</v>
          </cell>
          <cell r="G51" t="str">
            <v>101632</v>
          </cell>
          <cell r="H51" t="str">
            <v>شركت همراهان صنعت</v>
          </cell>
          <cell r="P51" t="str">
            <v>550</v>
          </cell>
        </row>
        <row r="52">
          <cell r="A52">
            <v>5500</v>
          </cell>
          <cell r="B52" t="str">
            <v>113001101928</v>
          </cell>
          <cell r="C52" t="str">
            <v>113</v>
          </cell>
          <cell r="D52" t="str">
            <v>113001</v>
          </cell>
          <cell r="E52" t="str">
            <v>حسابهاو اسناد دريافتني تجاري</v>
          </cell>
          <cell r="F52" t="str">
            <v>حسابهاي دريافتني تجاري</v>
          </cell>
          <cell r="G52" t="str">
            <v>101928</v>
          </cell>
          <cell r="H52" t="str">
            <v>شركت پيشگام صنعت تابان</v>
          </cell>
          <cell r="P52" t="str">
            <v>550</v>
          </cell>
        </row>
        <row r="53">
          <cell r="A53">
            <v>5500</v>
          </cell>
          <cell r="B53" t="str">
            <v>113001101848</v>
          </cell>
          <cell r="C53" t="str">
            <v>113</v>
          </cell>
          <cell r="D53" t="str">
            <v>113001</v>
          </cell>
          <cell r="E53" t="str">
            <v>حسابهاو اسناد دريافتني تجاري</v>
          </cell>
          <cell r="F53" t="str">
            <v>حسابهاي دريافتني تجاري</v>
          </cell>
          <cell r="G53" t="str">
            <v>101848</v>
          </cell>
          <cell r="H53" t="str">
            <v>شرکت سپهر آذر پويا</v>
          </cell>
          <cell r="P53" t="str">
            <v>550</v>
          </cell>
        </row>
        <row r="54">
          <cell r="A54">
            <v>5500</v>
          </cell>
          <cell r="B54" t="str">
            <v>113001101451</v>
          </cell>
          <cell r="C54" t="str">
            <v>113</v>
          </cell>
          <cell r="D54" t="str">
            <v>113001</v>
          </cell>
          <cell r="E54" t="str">
            <v>حسابهاو اسناد دريافتني تجاري</v>
          </cell>
          <cell r="F54" t="str">
            <v>حسابهاي دريافتني تجاري</v>
          </cell>
          <cell r="G54" t="str">
            <v>101451</v>
          </cell>
          <cell r="H54" t="str">
            <v>گروه صنعتي كاوه</v>
          </cell>
          <cell r="P54" t="str">
            <v>550</v>
          </cell>
        </row>
        <row r="55">
          <cell r="A55">
            <v>5500</v>
          </cell>
          <cell r="B55" t="str">
            <v>113003100110</v>
          </cell>
          <cell r="C55" t="str">
            <v>113</v>
          </cell>
          <cell r="D55" t="str">
            <v>113003</v>
          </cell>
          <cell r="E55" t="str">
            <v>حسابهاو اسناد دريافتني تجاري</v>
          </cell>
          <cell r="F55" t="str">
            <v>اسناد درجريان وصول تجاري</v>
          </cell>
          <cell r="G55" t="str">
            <v>100110</v>
          </cell>
          <cell r="H55" t="str">
            <v>بانك ملت پروين جاري 1464405011 (پشتيبان)</v>
          </cell>
          <cell r="P55" t="str">
            <v>550</v>
          </cell>
        </row>
        <row r="56">
          <cell r="A56">
            <v>6100</v>
          </cell>
          <cell r="B56" t="str">
            <v>114001300235</v>
          </cell>
          <cell r="C56" t="str">
            <v>114</v>
          </cell>
          <cell r="D56" t="str">
            <v>114001</v>
          </cell>
          <cell r="E56" t="str">
            <v>ساير حسابها و اسناد دريافتني</v>
          </cell>
          <cell r="F56" t="str">
            <v>علي الحساب حقوق</v>
          </cell>
          <cell r="G56" t="str">
            <v>300235</v>
          </cell>
          <cell r="H56" t="str">
            <v>حدادپوربدر محمدرضا</v>
          </cell>
          <cell r="P56" t="str">
            <v>610</v>
          </cell>
        </row>
        <row r="57">
          <cell r="A57">
            <v>6100</v>
          </cell>
          <cell r="B57" t="str">
            <v>114001300237</v>
          </cell>
          <cell r="C57" t="str">
            <v>114</v>
          </cell>
          <cell r="D57" t="str">
            <v>114001</v>
          </cell>
          <cell r="E57" t="str">
            <v>ساير حسابها و اسناد دريافتني</v>
          </cell>
          <cell r="F57" t="str">
            <v>علي الحساب حقوق</v>
          </cell>
          <cell r="G57" t="str">
            <v>300237</v>
          </cell>
          <cell r="H57" t="str">
            <v>رمضاني فريد مريم</v>
          </cell>
          <cell r="P57" t="str">
            <v>610</v>
          </cell>
        </row>
        <row r="58">
          <cell r="A58">
            <v>6100</v>
          </cell>
          <cell r="B58" t="str">
            <v>114001300311</v>
          </cell>
          <cell r="C58" t="str">
            <v>114</v>
          </cell>
          <cell r="D58" t="str">
            <v>114001</v>
          </cell>
          <cell r="E58" t="str">
            <v>ساير حسابها و اسناد دريافتني</v>
          </cell>
          <cell r="F58" t="str">
            <v>علي الحساب حقوق</v>
          </cell>
          <cell r="G58" t="str">
            <v>300311</v>
          </cell>
          <cell r="H58" t="str">
            <v>فيروزي رسول</v>
          </cell>
          <cell r="P58" t="str">
            <v>610</v>
          </cell>
        </row>
        <row r="59">
          <cell r="A59">
            <v>6100</v>
          </cell>
          <cell r="B59" t="str">
            <v>114001300092</v>
          </cell>
          <cell r="C59" t="str">
            <v>114</v>
          </cell>
          <cell r="D59" t="str">
            <v>114001</v>
          </cell>
          <cell r="E59" t="str">
            <v>ساير حسابها و اسناد دريافتني</v>
          </cell>
          <cell r="F59" t="str">
            <v>علي الحساب حقوق</v>
          </cell>
          <cell r="G59" t="str">
            <v>300092</v>
          </cell>
          <cell r="H59" t="str">
            <v>كولاب محمدحسين</v>
          </cell>
          <cell r="P59" t="str">
            <v>610</v>
          </cell>
        </row>
        <row r="60">
          <cell r="A60">
            <v>6100</v>
          </cell>
          <cell r="B60" t="str">
            <v>114001300204</v>
          </cell>
          <cell r="C60" t="str">
            <v>114</v>
          </cell>
          <cell r="D60" t="str">
            <v>114001</v>
          </cell>
          <cell r="E60" t="str">
            <v>ساير حسابها و اسناد دريافتني</v>
          </cell>
          <cell r="F60" t="str">
            <v>علي الحساب حقوق</v>
          </cell>
          <cell r="G60" t="str">
            <v>300204</v>
          </cell>
          <cell r="H60" t="str">
            <v>قازانچائي جواد</v>
          </cell>
          <cell r="P60" t="str">
            <v>610</v>
          </cell>
        </row>
        <row r="61">
          <cell r="A61">
            <v>6100</v>
          </cell>
          <cell r="B61" t="str">
            <v>114001300213</v>
          </cell>
          <cell r="C61" t="str">
            <v>114</v>
          </cell>
          <cell r="D61" t="str">
            <v>114001</v>
          </cell>
          <cell r="E61" t="str">
            <v>ساير حسابها و اسناد دريافتني</v>
          </cell>
          <cell r="F61" t="str">
            <v>علي الحساب حقوق</v>
          </cell>
          <cell r="G61" t="str">
            <v>300213</v>
          </cell>
          <cell r="H61" t="str">
            <v>وطني رضا</v>
          </cell>
          <cell r="P61" t="str">
            <v>610</v>
          </cell>
        </row>
        <row r="62">
          <cell r="A62">
            <v>6100</v>
          </cell>
          <cell r="B62" t="str">
            <v>114001300254</v>
          </cell>
          <cell r="C62" t="str">
            <v>114</v>
          </cell>
          <cell r="D62" t="str">
            <v>114001</v>
          </cell>
          <cell r="E62" t="str">
            <v>ساير حسابها و اسناد دريافتني</v>
          </cell>
          <cell r="F62" t="str">
            <v>علي الحساب حقوق</v>
          </cell>
          <cell r="G62" t="str">
            <v>300254</v>
          </cell>
          <cell r="H62" t="str">
            <v>زمانلو مهدي</v>
          </cell>
          <cell r="P62" t="str">
            <v>610</v>
          </cell>
        </row>
        <row r="63">
          <cell r="A63">
            <v>6100</v>
          </cell>
          <cell r="B63" t="str">
            <v>114001300118</v>
          </cell>
          <cell r="C63" t="str">
            <v>114</v>
          </cell>
          <cell r="D63" t="str">
            <v>114001</v>
          </cell>
          <cell r="E63" t="str">
            <v>ساير حسابها و اسناد دريافتني</v>
          </cell>
          <cell r="F63" t="str">
            <v>علي الحساب حقوق</v>
          </cell>
          <cell r="G63" t="str">
            <v>300118</v>
          </cell>
          <cell r="H63" t="str">
            <v>جعفرزاده بهروز</v>
          </cell>
          <cell r="P63" t="str">
            <v>610</v>
          </cell>
        </row>
        <row r="64">
          <cell r="A64">
            <v>6100</v>
          </cell>
          <cell r="B64" t="str">
            <v>114001300159</v>
          </cell>
          <cell r="C64" t="str">
            <v>114</v>
          </cell>
          <cell r="D64" t="str">
            <v>114001</v>
          </cell>
          <cell r="E64" t="str">
            <v>ساير حسابها و اسناد دريافتني</v>
          </cell>
          <cell r="F64" t="str">
            <v>علي الحساب حقوق</v>
          </cell>
          <cell r="G64" t="str">
            <v>300159</v>
          </cell>
          <cell r="H64" t="str">
            <v>شيرزاده اكبر</v>
          </cell>
          <cell r="P64" t="str">
            <v>610</v>
          </cell>
        </row>
        <row r="65">
          <cell r="A65">
            <v>6100</v>
          </cell>
          <cell r="B65" t="str">
            <v>114001300005</v>
          </cell>
          <cell r="C65" t="str">
            <v>114</v>
          </cell>
          <cell r="D65" t="str">
            <v>114001</v>
          </cell>
          <cell r="E65" t="str">
            <v>ساير حسابها و اسناد دريافتني</v>
          </cell>
          <cell r="F65" t="str">
            <v>علي الحساب حقوق</v>
          </cell>
          <cell r="G65" t="str">
            <v>300005</v>
          </cell>
          <cell r="H65" t="str">
            <v>زمانلو محمد رضا</v>
          </cell>
          <cell r="P65" t="str">
            <v>610</v>
          </cell>
        </row>
        <row r="66">
          <cell r="A66">
            <v>6100</v>
          </cell>
          <cell r="B66" t="str">
            <v>114001300075</v>
          </cell>
          <cell r="C66" t="str">
            <v>114</v>
          </cell>
          <cell r="D66" t="str">
            <v>114001</v>
          </cell>
          <cell r="E66" t="str">
            <v>ساير حسابها و اسناد دريافتني</v>
          </cell>
          <cell r="F66" t="str">
            <v>علي الحساب حقوق</v>
          </cell>
          <cell r="G66" t="str">
            <v>300075</v>
          </cell>
          <cell r="H66" t="str">
            <v>نظامي سقين سرا يوسف</v>
          </cell>
          <cell r="P66" t="str">
            <v>610</v>
          </cell>
        </row>
        <row r="67">
          <cell r="A67">
            <v>6100</v>
          </cell>
          <cell r="B67" t="str">
            <v>114001300181</v>
          </cell>
          <cell r="C67" t="str">
            <v>114</v>
          </cell>
          <cell r="D67" t="str">
            <v>114001</v>
          </cell>
          <cell r="E67" t="str">
            <v>ساير حسابها و اسناد دريافتني</v>
          </cell>
          <cell r="F67" t="str">
            <v>علي الحساب حقوق</v>
          </cell>
          <cell r="G67" t="str">
            <v>300181</v>
          </cell>
          <cell r="H67" t="str">
            <v>وظيفه واثق مهدي</v>
          </cell>
          <cell r="P67" t="str">
            <v>610</v>
          </cell>
        </row>
        <row r="68">
          <cell r="A68">
            <v>6100</v>
          </cell>
          <cell r="B68" t="str">
            <v>114001300081</v>
          </cell>
          <cell r="C68" t="str">
            <v>114</v>
          </cell>
          <cell r="D68" t="str">
            <v>114001</v>
          </cell>
          <cell r="E68" t="str">
            <v>ساير حسابها و اسناد دريافتني</v>
          </cell>
          <cell r="F68" t="str">
            <v>علي الحساب حقوق</v>
          </cell>
          <cell r="G68" t="str">
            <v>300081</v>
          </cell>
          <cell r="H68" t="str">
            <v>بهاري قراجه مرادعلي</v>
          </cell>
          <cell r="P68" t="str">
            <v>610</v>
          </cell>
        </row>
        <row r="69">
          <cell r="A69">
            <v>6100</v>
          </cell>
          <cell r="B69" t="str">
            <v>114001300025</v>
          </cell>
          <cell r="C69" t="str">
            <v>114</v>
          </cell>
          <cell r="D69" t="str">
            <v>114001</v>
          </cell>
          <cell r="E69" t="str">
            <v>ساير حسابها و اسناد دريافتني</v>
          </cell>
          <cell r="F69" t="str">
            <v>علي الحساب حقوق</v>
          </cell>
          <cell r="G69" t="str">
            <v>300025</v>
          </cell>
          <cell r="H69" t="str">
            <v>نيروفر شهين</v>
          </cell>
          <cell r="P69" t="str">
            <v>610</v>
          </cell>
        </row>
        <row r="70">
          <cell r="A70">
            <v>6100</v>
          </cell>
          <cell r="B70" t="str">
            <v>114001300020</v>
          </cell>
          <cell r="C70" t="str">
            <v>114</v>
          </cell>
          <cell r="D70" t="str">
            <v>114001</v>
          </cell>
          <cell r="E70" t="str">
            <v>ساير حسابها و اسناد دريافتني</v>
          </cell>
          <cell r="F70" t="str">
            <v>علي الحساب حقوق</v>
          </cell>
          <cell r="G70" t="str">
            <v>300020</v>
          </cell>
          <cell r="H70" t="str">
            <v>نورپورينگجه جعفر</v>
          </cell>
          <cell r="P70" t="str">
            <v>610</v>
          </cell>
        </row>
        <row r="71">
          <cell r="A71">
            <v>6100</v>
          </cell>
          <cell r="B71" t="str">
            <v>114001300008</v>
          </cell>
          <cell r="C71" t="str">
            <v>114</v>
          </cell>
          <cell r="D71" t="str">
            <v>114001</v>
          </cell>
          <cell r="E71" t="str">
            <v>ساير حسابها و اسناد دريافتني</v>
          </cell>
          <cell r="F71" t="str">
            <v>علي الحساب حقوق</v>
          </cell>
          <cell r="G71" t="str">
            <v>300008</v>
          </cell>
          <cell r="H71" t="str">
            <v>واحد ابراهيم</v>
          </cell>
          <cell r="P71" t="str">
            <v>610</v>
          </cell>
        </row>
        <row r="72">
          <cell r="A72">
            <v>6100</v>
          </cell>
          <cell r="B72" t="str">
            <v>114001300066</v>
          </cell>
          <cell r="C72" t="str">
            <v>114</v>
          </cell>
          <cell r="D72" t="str">
            <v>114001</v>
          </cell>
          <cell r="E72" t="str">
            <v>ساير حسابها و اسناد دريافتني</v>
          </cell>
          <cell r="F72" t="str">
            <v>علي الحساب حقوق</v>
          </cell>
          <cell r="G72" t="str">
            <v>300066</v>
          </cell>
          <cell r="H72" t="str">
            <v>نيرومند يعقوب</v>
          </cell>
          <cell r="P72" t="str">
            <v>610</v>
          </cell>
        </row>
        <row r="73">
          <cell r="A73">
            <v>6100</v>
          </cell>
          <cell r="B73" t="str">
            <v>114001300114</v>
          </cell>
          <cell r="C73" t="str">
            <v>114</v>
          </cell>
          <cell r="D73" t="str">
            <v>114001</v>
          </cell>
          <cell r="E73" t="str">
            <v>ساير حسابها و اسناد دريافتني</v>
          </cell>
          <cell r="F73" t="str">
            <v>علي الحساب حقوق</v>
          </cell>
          <cell r="G73" t="str">
            <v>300114</v>
          </cell>
          <cell r="H73" t="str">
            <v>عزيزي جهانگير</v>
          </cell>
          <cell r="P73" t="str">
            <v>610</v>
          </cell>
        </row>
        <row r="74">
          <cell r="A74">
            <v>6100</v>
          </cell>
          <cell r="B74" t="str">
            <v>114001300134</v>
          </cell>
          <cell r="C74" t="str">
            <v>114</v>
          </cell>
          <cell r="D74" t="str">
            <v>114001</v>
          </cell>
          <cell r="E74" t="str">
            <v>ساير حسابها و اسناد دريافتني</v>
          </cell>
          <cell r="F74" t="str">
            <v>علي الحساب حقوق</v>
          </cell>
          <cell r="G74" t="str">
            <v>300134</v>
          </cell>
          <cell r="H74" t="str">
            <v>نكوئي فائق</v>
          </cell>
          <cell r="P74" t="str">
            <v>610</v>
          </cell>
        </row>
        <row r="75">
          <cell r="A75">
            <v>6100</v>
          </cell>
          <cell r="B75" t="str">
            <v>114001300087</v>
          </cell>
          <cell r="C75" t="str">
            <v>114</v>
          </cell>
          <cell r="D75" t="str">
            <v>114001</v>
          </cell>
          <cell r="E75" t="str">
            <v>ساير حسابها و اسناد دريافتني</v>
          </cell>
          <cell r="F75" t="str">
            <v>علي الحساب حقوق</v>
          </cell>
          <cell r="G75" t="str">
            <v>300087</v>
          </cell>
          <cell r="H75" t="str">
            <v>مهدي زاده علوي عليرضا</v>
          </cell>
          <cell r="P75" t="str">
            <v>610</v>
          </cell>
        </row>
        <row r="76">
          <cell r="A76">
            <v>6100</v>
          </cell>
          <cell r="B76" t="str">
            <v>114001300054</v>
          </cell>
          <cell r="C76" t="str">
            <v>114</v>
          </cell>
          <cell r="D76" t="str">
            <v>114001</v>
          </cell>
          <cell r="E76" t="str">
            <v>ساير حسابها و اسناد دريافتني</v>
          </cell>
          <cell r="F76" t="str">
            <v>علي الحساب حقوق</v>
          </cell>
          <cell r="G76" t="str">
            <v>300054</v>
          </cell>
          <cell r="H76" t="str">
            <v>اميرحقيان يعقوب</v>
          </cell>
          <cell r="P76" t="str">
            <v>610</v>
          </cell>
        </row>
        <row r="77">
          <cell r="A77">
            <v>6100</v>
          </cell>
          <cell r="B77" t="str">
            <v>114001300088</v>
          </cell>
          <cell r="C77" t="str">
            <v>114</v>
          </cell>
          <cell r="D77" t="str">
            <v>114001</v>
          </cell>
          <cell r="E77" t="str">
            <v>ساير حسابها و اسناد دريافتني</v>
          </cell>
          <cell r="F77" t="str">
            <v>علي الحساب حقوق</v>
          </cell>
          <cell r="G77" t="str">
            <v>300088</v>
          </cell>
          <cell r="H77" t="str">
            <v>فرشباف شترباني مرتضي</v>
          </cell>
          <cell r="P77" t="str">
            <v>610</v>
          </cell>
        </row>
        <row r="78">
          <cell r="A78">
            <v>6100</v>
          </cell>
          <cell r="B78" t="str">
            <v>114001300177</v>
          </cell>
          <cell r="C78" t="str">
            <v>114</v>
          </cell>
          <cell r="D78" t="str">
            <v>114001</v>
          </cell>
          <cell r="E78" t="str">
            <v>ساير حسابها و اسناد دريافتني</v>
          </cell>
          <cell r="F78" t="str">
            <v>علي الحساب حقوق</v>
          </cell>
          <cell r="G78" t="str">
            <v>300177</v>
          </cell>
          <cell r="H78" t="str">
            <v>كاظم پور احمد</v>
          </cell>
          <cell r="P78" t="str">
            <v>610</v>
          </cell>
        </row>
        <row r="79">
          <cell r="A79">
            <v>6100</v>
          </cell>
          <cell r="B79" t="str">
            <v>114001300052</v>
          </cell>
          <cell r="C79" t="str">
            <v>114</v>
          </cell>
          <cell r="D79" t="str">
            <v>114001</v>
          </cell>
          <cell r="E79" t="str">
            <v>ساير حسابها و اسناد دريافتني</v>
          </cell>
          <cell r="F79" t="str">
            <v>علي الحساب حقوق</v>
          </cell>
          <cell r="G79" t="str">
            <v>300052</v>
          </cell>
          <cell r="H79" t="str">
            <v>بخش پور خيراله</v>
          </cell>
          <cell r="P79" t="str">
            <v>610</v>
          </cell>
        </row>
        <row r="80">
          <cell r="A80">
            <v>6100</v>
          </cell>
          <cell r="B80" t="str">
            <v>114001300050</v>
          </cell>
          <cell r="C80" t="str">
            <v>114</v>
          </cell>
          <cell r="D80" t="str">
            <v>114001</v>
          </cell>
          <cell r="E80" t="str">
            <v>ساير حسابها و اسناد دريافتني</v>
          </cell>
          <cell r="F80" t="str">
            <v>علي الحساب حقوق</v>
          </cell>
          <cell r="G80" t="str">
            <v>300050</v>
          </cell>
          <cell r="H80" t="str">
            <v>شاهد قراملكي علي</v>
          </cell>
          <cell r="P80" t="str">
            <v>610</v>
          </cell>
        </row>
        <row r="81">
          <cell r="A81">
            <v>6100</v>
          </cell>
          <cell r="B81" t="str">
            <v>114001300055</v>
          </cell>
          <cell r="C81" t="str">
            <v>114</v>
          </cell>
          <cell r="D81" t="str">
            <v>114001</v>
          </cell>
          <cell r="E81" t="str">
            <v>ساير حسابها و اسناد دريافتني</v>
          </cell>
          <cell r="F81" t="str">
            <v>علي الحساب حقوق</v>
          </cell>
          <cell r="G81" t="str">
            <v>300055</v>
          </cell>
          <cell r="H81" t="str">
            <v>نبوي علمداري شاپور</v>
          </cell>
          <cell r="P81" t="str">
            <v>610</v>
          </cell>
        </row>
        <row r="82">
          <cell r="A82">
            <v>6100</v>
          </cell>
          <cell r="B82" t="str">
            <v>114001300056</v>
          </cell>
          <cell r="C82" t="str">
            <v>114</v>
          </cell>
          <cell r="D82" t="str">
            <v>114001</v>
          </cell>
          <cell r="E82" t="str">
            <v>ساير حسابها و اسناد دريافتني</v>
          </cell>
          <cell r="F82" t="str">
            <v>علي الحساب حقوق</v>
          </cell>
          <cell r="G82" t="str">
            <v>300056</v>
          </cell>
          <cell r="H82" t="str">
            <v>حسين زاده گورچين اكبر</v>
          </cell>
          <cell r="P82" t="str">
            <v>610</v>
          </cell>
        </row>
        <row r="83">
          <cell r="A83">
            <v>6100</v>
          </cell>
          <cell r="B83" t="str">
            <v>114001300062</v>
          </cell>
          <cell r="C83" t="str">
            <v>114</v>
          </cell>
          <cell r="D83" t="str">
            <v>114001</v>
          </cell>
          <cell r="E83" t="str">
            <v>ساير حسابها و اسناد دريافتني</v>
          </cell>
          <cell r="F83" t="str">
            <v>علي الحساب حقوق</v>
          </cell>
          <cell r="G83" t="str">
            <v>300062</v>
          </cell>
          <cell r="H83" t="str">
            <v>شاه رسالي صالح</v>
          </cell>
          <cell r="P83" t="str">
            <v>610</v>
          </cell>
        </row>
        <row r="84">
          <cell r="A84">
            <v>6100</v>
          </cell>
          <cell r="B84" t="str">
            <v>114001300063</v>
          </cell>
          <cell r="C84" t="str">
            <v>114</v>
          </cell>
          <cell r="D84" t="str">
            <v>114001</v>
          </cell>
          <cell r="E84" t="str">
            <v>ساير حسابها و اسناد دريافتني</v>
          </cell>
          <cell r="F84" t="str">
            <v>علي الحساب حقوق</v>
          </cell>
          <cell r="G84" t="str">
            <v>300063</v>
          </cell>
          <cell r="H84" t="str">
            <v>ايرادي ميرداود</v>
          </cell>
          <cell r="P84" t="str">
            <v>610</v>
          </cell>
        </row>
        <row r="85">
          <cell r="A85">
            <v>6100</v>
          </cell>
          <cell r="B85" t="str">
            <v>114001300068</v>
          </cell>
          <cell r="C85" t="str">
            <v>114</v>
          </cell>
          <cell r="D85" t="str">
            <v>114001</v>
          </cell>
          <cell r="E85" t="str">
            <v>ساير حسابها و اسناد دريافتني</v>
          </cell>
          <cell r="F85" t="str">
            <v>علي الحساب حقوق</v>
          </cell>
          <cell r="G85" t="str">
            <v>300068</v>
          </cell>
          <cell r="H85" t="str">
            <v>صادق زاده سيد محمود</v>
          </cell>
          <cell r="P85" t="str">
            <v>610</v>
          </cell>
        </row>
        <row r="86">
          <cell r="A86">
            <v>6100</v>
          </cell>
          <cell r="B86" t="str">
            <v>114001300069</v>
          </cell>
          <cell r="C86" t="str">
            <v>114</v>
          </cell>
          <cell r="D86" t="str">
            <v>114001</v>
          </cell>
          <cell r="E86" t="str">
            <v>ساير حسابها و اسناد دريافتني</v>
          </cell>
          <cell r="F86" t="str">
            <v>علي الحساب حقوق</v>
          </cell>
          <cell r="G86" t="str">
            <v>300069</v>
          </cell>
          <cell r="H86" t="str">
            <v>دلمقاني زاده عليرضا</v>
          </cell>
          <cell r="P86" t="str">
            <v>610</v>
          </cell>
        </row>
        <row r="87">
          <cell r="A87">
            <v>6100</v>
          </cell>
          <cell r="B87" t="str">
            <v>114001300070</v>
          </cell>
          <cell r="C87" t="str">
            <v>114</v>
          </cell>
          <cell r="D87" t="str">
            <v>114001</v>
          </cell>
          <cell r="E87" t="str">
            <v>ساير حسابها و اسناد دريافتني</v>
          </cell>
          <cell r="F87" t="str">
            <v>علي الحساب حقوق</v>
          </cell>
          <cell r="G87" t="str">
            <v>300070</v>
          </cell>
          <cell r="H87" t="str">
            <v>فريدي نسب كريم</v>
          </cell>
          <cell r="P87" t="str">
            <v>610</v>
          </cell>
        </row>
        <row r="88">
          <cell r="A88">
            <v>6100</v>
          </cell>
          <cell r="B88" t="str">
            <v>114001300071</v>
          </cell>
          <cell r="C88" t="str">
            <v>114</v>
          </cell>
          <cell r="D88" t="str">
            <v>114001</v>
          </cell>
          <cell r="E88" t="str">
            <v>ساير حسابها و اسناد دريافتني</v>
          </cell>
          <cell r="F88" t="str">
            <v>علي الحساب حقوق</v>
          </cell>
          <cell r="G88" t="str">
            <v>300071</v>
          </cell>
          <cell r="H88" t="str">
            <v>ضياء سرابي اكبر</v>
          </cell>
          <cell r="P88" t="str">
            <v>610</v>
          </cell>
        </row>
        <row r="89">
          <cell r="A89">
            <v>6100</v>
          </cell>
          <cell r="B89" t="str">
            <v>114001300074</v>
          </cell>
          <cell r="C89" t="str">
            <v>114</v>
          </cell>
          <cell r="D89" t="str">
            <v>114001</v>
          </cell>
          <cell r="E89" t="str">
            <v>ساير حسابها و اسناد دريافتني</v>
          </cell>
          <cell r="F89" t="str">
            <v>علي الحساب حقوق</v>
          </cell>
          <cell r="G89" t="str">
            <v>300074</v>
          </cell>
          <cell r="H89" t="str">
            <v>ميرزا عليزاده پهر آباد فريبا</v>
          </cell>
          <cell r="P89" t="str">
            <v>610</v>
          </cell>
        </row>
        <row r="90">
          <cell r="A90">
            <v>6100</v>
          </cell>
          <cell r="B90" t="str">
            <v>114001300077</v>
          </cell>
          <cell r="C90" t="str">
            <v>114</v>
          </cell>
          <cell r="D90" t="str">
            <v>114001</v>
          </cell>
          <cell r="E90" t="str">
            <v>ساير حسابها و اسناد دريافتني</v>
          </cell>
          <cell r="F90" t="str">
            <v>علي الحساب حقوق</v>
          </cell>
          <cell r="G90" t="str">
            <v>300077</v>
          </cell>
          <cell r="H90" t="str">
            <v>واحديان وحيد</v>
          </cell>
          <cell r="P90" t="str">
            <v>610</v>
          </cell>
        </row>
        <row r="91">
          <cell r="A91">
            <v>6100</v>
          </cell>
          <cell r="B91" t="str">
            <v>114001300080</v>
          </cell>
          <cell r="C91" t="str">
            <v>114</v>
          </cell>
          <cell r="D91" t="str">
            <v>114001</v>
          </cell>
          <cell r="E91" t="str">
            <v>ساير حسابها و اسناد دريافتني</v>
          </cell>
          <cell r="F91" t="str">
            <v>علي الحساب حقوق</v>
          </cell>
          <cell r="G91" t="str">
            <v>300080</v>
          </cell>
          <cell r="H91" t="str">
            <v>ابراهيمي مهر آور رحيم</v>
          </cell>
          <cell r="P91" t="str">
            <v>610</v>
          </cell>
        </row>
        <row r="92">
          <cell r="A92">
            <v>6100</v>
          </cell>
          <cell r="B92" t="str">
            <v>114001300082</v>
          </cell>
          <cell r="C92" t="str">
            <v>114</v>
          </cell>
          <cell r="D92" t="str">
            <v>114001</v>
          </cell>
          <cell r="E92" t="str">
            <v>ساير حسابها و اسناد دريافتني</v>
          </cell>
          <cell r="F92" t="str">
            <v>علي الحساب حقوق</v>
          </cell>
          <cell r="G92" t="str">
            <v>300082</v>
          </cell>
          <cell r="H92" t="str">
            <v>روحي خطيبي محمدرضا</v>
          </cell>
          <cell r="P92" t="str">
            <v>610</v>
          </cell>
        </row>
        <row r="93">
          <cell r="A93">
            <v>6100</v>
          </cell>
          <cell r="B93" t="str">
            <v>114001300084</v>
          </cell>
          <cell r="C93" t="str">
            <v>114</v>
          </cell>
          <cell r="D93" t="str">
            <v>114001</v>
          </cell>
          <cell r="E93" t="str">
            <v>ساير حسابها و اسناد دريافتني</v>
          </cell>
          <cell r="F93" t="str">
            <v>علي الحساب حقوق</v>
          </cell>
          <cell r="G93" t="str">
            <v>300084</v>
          </cell>
          <cell r="H93" t="str">
            <v>نوري حسين</v>
          </cell>
          <cell r="P93" t="str">
            <v>610</v>
          </cell>
        </row>
        <row r="94">
          <cell r="A94">
            <v>6100</v>
          </cell>
          <cell r="B94" t="str">
            <v>114001300085</v>
          </cell>
          <cell r="C94" t="str">
            <v>114</v>
          </cell>
          <cell r="D94" t="str">
            <v>114001</v>
          </cell>
          <cell r="E94" t="str">
            <v>ساير حسابها و اسناد دريافتني</v>
          </cell>
          <cell r="F94" t="str">
            <v>علي الحساب حقوق</v>
          </cell>
          <cell r="G94" t="str">
            <v>300085</v>
          </cell>
          <cell r="H94" t="str">
            <v>جبارپور يوسف</v>
          </cell>
          <cell r="P94" t="str">
            <v>610</v>
          </cell>
        </row>
        <row r="95">
          <cell r="A95">
            <v>6100</v>
          </cell>
          <cell r="B95" t="str">
            <v>114001300096</v>
          </cell>
          <cell r="C95" t="str">
            <v>114</v>
          </cell>
          <cell r="D95" t="str">
            <v>114001</v>
          </cell>
          <cell r="E95" t="str">
            <v>ساير حسابها و اسناد دريافتني</v>
          </cell>
          <cell r="F95" t="str">
            <v>علي الحساب حقوق</v>
          </cell>
          <cell r="G95" t="str">
            <v>300096</v>
          </cell>
          <cell r="H95" t="str">
            <v>امتحاني علي اكبر</v>
          </cell>
          <cell r="P95" t="str">
            <v>610</v>
          </cell>
        </row>
        <row r="96">
          <cell r="A96">
            <v>6100</v>
          </cell>
          <cell r="B96" t="str">
            <v>114001300103</v>
          </cell>
          <cell r="C96" t="str">
            <v>114</v>
          </cell>
          <cell r="D96" t="str">
            <v>114001</v>
          </cell>
          <cell r="E96" t="str">
            <v>ساير حسابها و اسناد دريافتني</v>
          </cell>
          <cell r="F96" t="str">
            <v>علي الحساب حقوق</v>
          </cell>
          <cell r="G96" t="str">
            <v>300103</v>
          </cell>
          <cell r="H96" t="str">
            <v>چابك شاهرخ</v>
          </cell>
          <cell r="P96" t="str">
            <v>610</v>
          </cell>
        </row>
        <row r="97">
          <cell r="A97">
            <v>6100</v>
          </cell>
          <cell r="B97" t="str">
            <v>114001300104</v>
          </cell>
          <cell r="C97" t="str">
            <v>114</v>
          </cell>
          <cell r="D97" t="str">
            <v>114001</v>
          </cell>
          <cell r="E97" t="str">
            <v>ساير حسابها و اسناد دريافتني</v>
          </cell>
          <cell r="F97" t="str">
            <v>علي الحساب حقوق</v>
          </cell>
          <cell r="G97" t="str">
            <v>300104</v>
          </cell>
          <cell r="H97" t="str">
            <v>پور گل محمد جواد</v>
          </cell>
          <cell r="P97" t="str">
            <v>610</v>
          </cell>
        </row>
        <row r="98">
          <cell r="A98">
            <v>6100</v>
          </cell>
          <cell r="B98" t="str">
            <v>114001300119</v>
          </cell>
          <cell r="C98" t="str">
            <v>114</v>
          </cell>
          <cell r="D98" t="str">
            <v>114001</v>
          </cell>
          <cell r="E98" t="str">
            <v>ساير حسابها و اسناد دريافتني</v>
          </cell>
          <cell r="F98" t="str">
            <v>علي الحساب حقوق</v>
          </cell>
          <cell r="G98" t="str">
            <v>300119</v>
          </cell>
          <cell r="H98" t="str">
            <v>رستم پور مشكنبر حسن</v>
          </cell>
          <cell r="P98" t="str">
            <v>610</v>
          </cell>
        </row>
        <row r="99">
          <cell r="A99">
            <v>6100</v>
          </cell>
          <cell r="B99" t="str">
            <v>114001300125</v>
          </cell>
          <cell r="C99" t="str">
            <v>114</v>
          </cell>
          <cell r="D99" t="str">
            <v>114001</v>
          </cell>
          <cell r="E99" t="str">
            <v>ساير حسابها و اسناد دريافتني</v>
          </cell>
          <cell r="F99" t="str">
            <v>علي الحساب حقوق</v>
          </cell>
          <cell r="G99" t="str">
            <v>300125</v>
          </cell>
          <cell r="H99" t="str">
            <v>سلطاني حسين</v>
          </cell>
          <cell r="P99" t="str">
            <v>610</v>
          </cell>
        </row>
        <row r="100">
          <cell r="A100">
            <v>6100</v>
          </cell>
          <cell r="B100" t="str">
            <v>114001300126</v>
          </cell>
          <cell r="C100" t="str">
            <v>114</v>
          </cell>
          <cell r="D100" t="str">
            <v>114001</v>
          </cell>
          <cell r="E100" t="str">
            <v>ساير حسابها و اسناد دريافتني</v>
          </cell>
          <cell r="F100" t="str">
            <v>علي الحساب حقوق</v>
          </cell>
          <cell r="G100" t="str">
            <v>300126</v>
          </cell>
          <cell r="H100" t="str">
            <v>جهاني رحيم</v>
          </cell>
          <cell r="P100" t="str">
            <v>610</v>
          </cell>
        </row>
        <row r="101">
          <cell r="A101">
            <v>6100</v>
          </cell>
          <cell r="B101" t="str">
            <v>114001300128</v>
          </cell>
          <cell r="C101" t="str">
            <v>114</v>
          </cell>
          <cell r="D101" t="str">
            <v>114001</v>
          </cell>
          <cell r="E101" t="str">
            <v>ساير حسابها و اسناد دريافتني</v>
          </cell>
          <cell r="F101" t="str">
            <v>علي الحساب حقوق</v>
          </cell>
          <cell r="G101" t="str">
            <v>300128</v>
          </cell>
          <cell r="H101" t="str">
            <v>محمدباقري لاهوت كريم</v>
          </cell>
          <cell r="P101" t="str">
            <v>610</v>
          </cell>
        </row>
        <row r="102">
          <cell r="A102">
            <v>6100</v>
          </cell>
          <cell r="B102" t="str">
            <v>114001300129</v>
          </cell>
          <cell r="C102" t="str">
            <v>114</v>
          </cell>
          <cell r="D102" t="str">
            <v>114001</v>
          </cell>
          <cell r="E102" t="str">
            <v>ساير حسابها و اسناد دريافتني</v>
          </cell>
          <cell r="F102" t="str">
            <v>علي الحساب حقوق</v>
          </cell>
          <cell r="G102" t="str">
            <v>300129</v>
          </cell>
          <cell r="H102" t="str">
            <v>بهاري ناصر</v>
          </cell>
          <cell r="P102" t="str">
            <v>610</v>
          </cell>
        </row>
        <row r="103">
          <cell r="A103">
            <v>6100</v>
          </cell>
          <cell r="B103" t="str">
            <v>114001300130</v>
          </cell>
          <cell r="C103" t="str">
            <v>114</v>
          </cell>
          <cell r="D103" t="str">
            <v>114001</v>
          </cell>
          <cell r="E103" t="str">
            <v>ساير حسابها و اسناد دريافتني</v>
          </cell>
          <cell r="F103" t="str">
            <v>علي الحساب حقوق</v>
          </cell>
          <cell r="G103" t="str">
            <v>300130</v>
          </cell>
          <cell r="H103" t="str">
            <v>نوري علي</v>
          </cell>
          <cell r="P103" t="str">
            <v>610</v>
          </cell>
        </row>
        <row r="104">
          <cell r="A104">
            <v>6100</v>
          </cell>
          <cell r="B104" t="str">
            <v>114001300131</v>
          </cell>
          <cell r="C104" t="str">
            <v>114</v>
          </cell>
          <cell r="D104" t="str">
            <v>114001</v>
          </cell>
          <cell r="E104" t="str">
            <v>ساير حسابها و اسناد دريافتني</v>
          </cell>
          <cell r="F104" t="str">
            <v>علي الحساب حقوق</v>
          </cell>
          <cell r="G104" t="str">
            <v>300131</v>
          </cell>
          <cell r="H104" t="str">
            <v>شكوهي علي</v>
          </cell>
          <cell r="P104" t="str">
            <v>610</v>
          </cell>
        </row>
        <row r="105">
          <cell r="A105">
            <v>6100</v>
          </cell>
          <cell r="B105" t="str">
            <v>114001300132</v>
          </cell>
          <cell r="C105" t="str">
            <v>114</v>
          </cell>
          <cell r="D105" t="str">
            <v>114001</v>
          </cell>
          <cell r="E105" t="str">
            <v>ساير حسابها و اسناد دريافتني</v>
          </cell>
          <cell r="F105" t="str">
            <v>علي الحساب حقوق</v>
          </cell>
          <cell r="G105" t="str">
            <v>300132</v>
          </cell>
          <cell r="H105" t="str">
            <v>مهرابي افشار عباس</v>
          </cell>
          <cell r="P105" t="str">
            <v>610</v>
          </cell>
        </row>
        <row r="106">
          <cell r="A106">
            <v>6100</v>
          </cell>
          <cell r="B106" t="str">
            <v>114001300135</v>
          </cell>
          <cell r="C106" t="str">
            <v>114</v>
          </cell>
          <cell r="D106" t="str">
            <v>114001</v>
          </cell>
          <cell r="E106" t="str">
            <v>ساير حسابها و اسناد دريافتني</v>
          </cell>
          <cell r="F106" t="str">
            <v>علي الحساب حقوق</v>
          </cell>
          <cell r="G106" t="str">
            <v>300135</v>
          </cell>
          <cell r="H106" t="str">
            <v>سيفي ديزناب ابراهيم</v>
          </cell>
          <cell r="P106" t="str">
            <v>610</v>
          </cell>
        </row>
        <row r="107">
          <cell r="A107">
            <v>6100</v>
          </cell>
          <cell r="B107" t="str">
            <v>114001300136</v>
          </cell>
          <cell r="C107" t="str">
            <v>114</v>
          </cell>
          <cell r="D107" t="str">
            <v>114001</v>
          </cell>
          <cell r="E107" t="str">
            <v>ساير حسابها و اسناد دريافتني</v>
          </cell>
          <cell r="F107" t="str">
            <v>علي الحساب حقوق</v>
          </cell>
          <cell r="G107" t="str">
            <v>300136</v>
          </cell>
          <cell r="H107" t="str">
            <v>تقي پور كهاني محمدرضا</v>
          </cell>
          <cell r="P107" t="str">
            <v>610</v>
          </cell>
        </row>
        <row r="108">
          <cell r="A108">
            <v>6100</v>
          </cell>
          <cell r="B108" t="str">
            <v>114001300137</v>
          </cell>
          <cell r="C108" t="str">
            <v>114</v>
          </cell>
          <cell r="D108" t="str">
            <v>114001</v>
          </cell>
          <cell r="E108" t="str">
            <v>ساير حسابها و اسناد دريافتني</v>
          </cell>
          <cell r="F108" t="str">
            <v>علي الحساب حقوق</v>
          </cell>
          <cell r="G108" t="str">
            <v>300137</v>
          </cell>
          <cell r="H108" t="str">
            <v>ستاري ميرهاشم</v>
          </cell>
          <cell r="P108" t="str">
            <v>610</v>
          </cell>
        </row>
        <row r="109">
          <cell r="A109">
            <v>6100</v>
          </cell>
          <cell r="B109" t="str">
            <v>114001300139</v>
          </cell>
          <cell r="C109" t="str">
            <v>114</v>
          </cell>
          <cell r="D109" t="str">
            <v>114001</v>
          </cell>
          <cell r="E109" t="str">
            <v>ساير حسابها و اسناد دريافتني</v>
          </cell>
          <cell r="F109" t="str">
            <v>علي الحساب حقوق</v>
          </cell>
          <cell r="G109" t="str">
            <v>300139</v>
          </cell>
          <cell r="H109" t="str">
            <v>هادي قشلاق محمد</v>
          </cell>
          <cell r="P109" t="str">
            <v>610</v>
          </cell>
        </row>
        <row r="110">
          <cell r="A110">
            <v>6100</v>
          </cell>
          <cell r="B110" t="str">
            <v>114001300140</v>
          </cell>
          <cell r="C110" t="str">
            <v>114</v>
          </cell>
          <cell r="D110" t="str">
            <v>114001</v>
          </cell>
          <cell r="E110" t="str">
            <v>ساير حسابها و اسناد دريافتني</v>
          </cell>
          <cell r="F110" t="str">
            <v>علي الحساب حقوق</v>
          </cell>
          <cell r="G110" t="str">
            <v>300140</v>
          </cell>
          <cell r="H110" t="str">
            <v>بلالكه ناصر</v>
          </cell>
          <cell r="P110" t="str">
            <v>610</v>
          </cell>
        </row>
        <row r="111">
          <cell r="A111">
            <v>6100</v>
          </cell>
          <cell r="B111" t="str">
            <v>114001300141</v>
          </cell>
          <cell r="C111" t="str">
            <v>114</v>
          </cell>
          <cell r="D111" t="str">
            <v>114001</v>
          </cell>
          <cell r="E111" t="str">
            <v>ساير حسابها و اسناد دريافتني</v>
          </cell>
          <cell r="F111" t="str">
            <v>علي الحساب حقوق</v>
          </cell>
          <cell r="G111" t="str">
            <v>300141</v>
          </cell>
          <cell r="H111" t="str">
            <v>سالك علي اصغر</v>
          </cell>
          <cell r="P111" t="str">
            <v>610</v>
          </cell>
        </row>
        <row r="112">
          <cell r="A112">
            <v>6100</v>
          </cell>
          <cell r="B112" t="str">
            <v>114001300142</v>
          </cell>
          <cell r="C112" t="str">
            <v>114</v>
          </cell>
          <cell r="D112" t="str">
            <v>114001</v>
          </cell>
          <cell r="E112" t="str">
            <v>ساير حسابها و اسناد دريافتني</v>
          </cell>
          <cell r="F112" t="str">
            <v>علي الحساب حقوق</v>
          </cell>
          <cell r="G112" t="str">
            <v>300142</v>
          </cell>
          <cell r="H112" t="str">
            <v>فروتني قهرماني احمد</v>
          </cell>
          <cell r="P112" t="str">
            <v>610</v>
          </cell>
        </row>
        <row r="113">
          <cell r="A113">
            <v>6100</v>
          </cell>
          <cell r="B113" t="str">
            <v>114001300143</v>
          </cell>
          <cell r="C113" t="str">
            <v>114</v>
          </cell>
          <cell r="D113" t="str">
            <v>114001</v>
          </cell>
          <cell r="E113" t="str">
            <v>ساير حسابها و اسناد دريافتني</v>
          </cell>
          <cell r="F113" t="str">
            <v>علي الحساب حقوق</v>
          </cell>
          <cell r="G113" t="str">
            <v>300143</v>
          </cell>
          <cell r="H113" t="str">
            <v>وفائي نهر مهدي</v>
          </cell>
          <cell r="P113" t="str">
            <v>610</v>
          </cell>
        </row>
        <row r="114">
          <cell r="A114">
            <v>6100</v>
          </cell>
          <cell r="B114" t="str">
            <v>114001300145</v>
          </cell>
          <cell r="C114" t="str">
            <v>114</v>
          </cell>
          <cell r="D114" t="str">
            <v>114001</v>
          </cell>
          <cell r="E114" t="str">
            <v>ساير حسابها و اسناد دريافتني</v>
          </cell>
          <cell r="F114" t="str">
            <v>علي الحساب حقوق</v>
          </cell>
          <cell r="G114" t="str">
            <v>300145</v>
          </cell>
          <cell r="H114" t="str">
            <v>طريقت نيا يعقوب</v>
          </cell>
          <cell r="P114" t="str">
            <v>610</v>
          </cell>
        </row>
        <row r="115">
          <cell r="A115">
            <v>6100</v>
          </cell>
          <cell r="B115" t="str">
            <v>114001300146</v>
          </cell>
          <cell r="C115" t="str">
            <v>114</v>
          </cell>
          <cell r="D115" t="str">
            <v>114001</v>
          </cell>
          <cell r="E115" t="str">
            <v>ساير حسابها و اسناد دريافتني</v>
          </cell>
          <cell r="F115" t="str">
            <v>علي الحساب حقوق</v>
          </cell>
          <cell r="G115" t="str">
            <v>300146</v>
          </cell>
          <cell r="H115" t="str">
            <v>شمس آذر ميرعلي</v>
          </cell>
          <cell r="P115" t="str">
            <v>610</v>
          </cell>
        </row>
        <row r="116">
          <cell r="A116">
            <v>6100</v>
          </cell>
          <cell r="B116" t="str">
            <v>114001300147</v>
          </cell>
          <cell r="C116" t="str">
            <v>114</v>
          </cell>
          <cell r="D116" t="str">
            <v>114001</v>
          </cell>
          <cell r="E116" t="str">
            <v>ساير حسابها و اسناد دريافتني</v>
          </cell>
          <cell r="F116" t="str">
            <v>علي الحساب حقوق</v>
          </cell>
          <cell r="G116" t="str">
            <v>300147</v>
          </cell>
          <cell r="H116" t="str">
            <v>فرشباف عبهري يوسف</v>
          </cell>
          <cell r="P116" t="str">
            <v>610</v>
          </cell>
        </row>
        <row r="117">
          <cell r="A117">
            <v>6100</v>
          </cell>
          <cell r="B117" t="str">
            <v>114001300148</v>
          </cell>
          <cell r="C117" t="str">
            <v>114</v>
          </cell>
          <cell r="D117" t="str">
            <v>114001</v>
          </cell>
          <cell r="E117" t="str">
            <v>ساير حسابها و اسناد دريافتني</v>
          </cell>
          <cell r="F117" t="str">
            <v>علي الحساب حقوق</v>
          </cell>
          <cell r="G117" t="str">
            <v>300148</v>
          </cell>
          <cell r="H117" t="str">
            <v>شفيعي عنصرودي داريوش</v>
          </cell>
          <cell r="P117" t="str">
            <v>610</v>
          </cell>
        </row>
        <row r="118">
          <cell r="A118">
            <v>6100</v>
          </cell>
          <cell r="B118" t="str">
            <v>114001300149</v>
          </cell>
          <cell r="C118" t="str">
            <v>114</v>
          </cell>
          <cell r="D118" t="str">
            <v>114001</v>
          </cell>
          <cell r="E118" t="str">
            <v>ساير حسابها و اسناد دريافتني</v>
          </cell>
          <cell r="F118" t="str">
            <v>علي الحساب حقوق</v>
          </cell>
          <cell r="G118" t="str">
            <v>300149</v>
          </cell>
          <cell r="H118" t="str">
            <v>مردان پور دامن آباد خسرو</v>
          </cell>
          <cell r="P118" t="str">
            <v>610</v>
          </cell>
        </row>
        <row r="119">
          <cell r="A119">
            <v>6100</v>
          </cell>
          <cell r="B119" t="str">
            <v>114001300151</v>
          </cell>
          <cell r="C119" t="str">
            <v>114</v>
          </cell>
          <cell r="D119" t="str">
            <v>114001</v>
          </cell>
          <cell r="E119" t="str">
            <v>ساير حسابها و اسناد دريافتني</v>
          </cell>
          <cell r="F119" t="str">
            <v>علي الحساب حقوق</v>
          </cell>
          <cell r="G119" t="str">
            <v>300151</v>
          </cell>
          <cell r="H119" t="str">
            <v>امجدي رحيم</v>
          </cell>
          <cell r="P119" t="str">
            <v>610</v>
          </cell>
        </row>
        <row r="120">
          <cell r="A120">
            <v>6100</v>
          </cell>
          <cell r="B120" t="str">
            <v>114001300152</v>
          </cell>
          <cell r="C120" t="str">
            <v>114</v>
          </cell>
          <cell r="D120" t="str">
            <v>114001</v>
          </cell>
          <cell r="E120" t="str">
            <v>ساير حسابها و اسناد دريافتني</v>
          </cell>
          <cell r="F120" t="str">
            <v>علي الحساب حقوق</v>
          </cell>
          <cell r="G120" t="str">
            <v>300152</v>
          </cell>
          <cell r="H120" t="str">
            <v>حسن زاده حميد</v>
          </cell>
          <cell r="P120" t="str">
            <v>610</v>
          </cell>
        </row>
        <row r="121">
          <cell r="A121">
            <v>6100</v>
          </cell>
          <cell r="B121" t="str">
            <v>114001300154</v>
          </cell>
          <cell r="C121" t="str">
            <v>114</v>
          </cell>
          <cell r="D121" t="str">
            <v>114001</v>
          </cell>
          <cell r="E121" t="str">
            <v>ساير حسابها و اسناد دريافتني</v>
          </cell>
          <cell r="F121" t="str">
            <v>علي الحساب حقوق</v>
          </cell>
          <cell r="G121" t="str">
            <v>300154</v>
          </cell>
          <cell r="H121" t="str">
            <v>زارعي ارزيل مصطفي</v>
          </cell>
          <cell r="P121" t="str">
            <v>610</v>
          </cell>
        </row>
        <row r="122">
          <cell r="A122">
            <v>6100</v>
          </cell>
          <cell r="B122" t="str">
            <v>114001300155</v>
          </cell>
          <cell r="C122" t="str">
            <v>114</v>
          </cell>
          <cell r="D122" t="str">
            <v>114001</v>
          </cell>
          <cell r="E122" t="str">
            <v>ساير حسابها و اسناد دريافتني</v>
          </cell>
          <cell r="F122" t="str">
            <v>علي الحساب حقوق</v>
          </cell>
          <cell r="G122" t="str">
            <v>300155</v>
          </cell>
          <cell r="H122" t="str">
            <v>قليپور سفيداني حسين</v>
          </cell>
          <cell r="P122" t="str">
            <v>610</v>
          </cell>
        </row>
        <row r="123">
          <cell r="A123">
            <v>6100</v>
          </cell>
          <cell r="B123" t="str">
            <v>114001300156</v>
          </cell>
          <cell r="C123" t="str">
            <v>114</v>
          </cell>
          <cell r="D123" t="str">
            <v>114001</v>
          </cell>
          <cell r="E123" t="str">
            <v>ساير حسابها و اسناد دريافتني</v>
          </cell>
          <cell r="F123" t="str">
            <v>علي الحساب حقوق</v>
          </cell>
          <cell r="G123" t="str">
            <v>300156</v>
          </cell>
          <cell r="H123" t="str">
            <v>حسينيان سيروس</v>
          </cell>
          <cell r="P123" t="str">
            <v>610</v>
          </cell>
        </row>
        <row r="124">
          <cell r="A124">
            <v>6100</v>
          </cell>
          <cell r="B124" t="str">
            <v>114001300157</v>
          </cell>
          <cell r="C124" t="str">
            <v>114</v>
          </cell>
          <cell r="D124" t="str">
            <v>114001</v>
          </cell>
          <cell r="E124" t="str">
            <v>ساير حسابها و اسناد دريافتني</v>
          </cell>
          <cell r="F124" t="str">
            <v>علي الحساب حقوق</v>
          </cell>
          <cell r="G124" t="str">
            <v>300157</v>
          </cell>
          <cell r="H124" t="str">
            <v>معصومي خدايار</v>
          </cell>
          <cell r="P124" t="str">
            <v>610</v>
          </cell>
        </row>
        <row r="125">
          <cell r="A125">
            <v>6100</v>
          </cell>
          <cell r="B125" t="str">
            <v>114001300160</v>
          </cell>
          <cell r="C125" t="str">
            <v>114</v>
          </cell>
          <cell r="D125" t="str">
            <v>114001</v>
          </cell>
          <cell r="E125" t="str">
            <v>ساير حسابها و اسناد دريافتني</v>
          </cell>
          <cell r="F125" t="str">
            <v>علي الحساب حقوق</v>
          </cell>
          <cell r="G125" t="str">
            <v>300160</v>
          </cell>
          <cell r="H125" t="str">
            <v>عالم وحيد</v>
          </cell>
          <cell r="P125" t="str">
            <v>610</v>
          </cell>
        </row>
        <row r="126">
          <cell r="A126">
            <v>6100</v>
          </cell>
          <cell r="B126" t="str">
            <v>114001300162</v>
          </cell>
          <cell r="C126" t="str">
            <v>114</v>
          </cell>
          <cell r="D126" t="str">
            <v>114001</v>
          </cell>
          <cell r="E126" t="str">
            <v>ساير حسابها و اسناد دريافتني</v>
          </cell>
          <cell r="F126" t="str">
            <v>علي الحساب حقوق</v>
          </cell>
          <cell r="G126" t="str">
            <v>300162</v>
          </cell>
          <cell r="H126" t="str">
            <v>محمدي جابر</v>
          </cell>
          <cell r="P126" t="str">
            <v>610</v>
          </cell>
        </row>
        <row r="127">
          <cell r="A127">
            <v>6100</v>
          </cell>
          <cell r="B127" t="str">
            <v>114001300182</v>
          </cell>
          <cell r="C127" t="str">
            <v>114</v>
          </cell>
          <cell r="D127" t="str">
            <v>114001</v>
          </cell>
          <cell r="E127" t="str">
            <v>ساير حسابها و اسناد دريافتني</v>
          </cell>
          <cell r="F127" t="str">
            <v>علي الحساب حقوق</v>
          </cell>
          <cell r="G127" t="str">
            <v>300182</v>
          </cell>
          <cell r="H127" t="str">
            <v>اصلاني مقدم علي</v>
          </cell>
          <cell r="P127" t="str">
            <v>610</v>
          </cell>
        </row>
        <row r="128">
          <cell r="A128">
            <v>6100</v>
          </cell>
          <cell r="B128" t="str">
            <v>114001300206</v>
          </cell>
          <cell r="C128" t="str">
            <v>114</v>
          </cell>
          <cell r="D128" t="str">
            <v>114001</v>
          </cell>
          <cell r="E128" t="str">
            <v>ساير حسابها و اسناد دريافتني</v>
          </cell>
          <cell r="F128" t="str">
            <v>علي الحساب حقوق</v>
          </cell>
          <cell r="G128" t="str">
            <v>300206</v>
          </cell>
          <cell r="H128" t="str">
            <v>كامران هزه بران محمدرضا</v>
          </cell>
          <cell r="P128" t="str">
            <v>610</v>
          </cell>
        </row>
        <row r="129">
          <cell r="A129">
            <v>6100</v>
          </cell>
          <cell r="B129" t="str">
            <v>114001300208</v>
          </cell>
          <cell r="C129" t="str">
            <v>114</v>
          </cell>
          <cell r="D129" t="str">
            <v>114001</v>
          </cell>
          <cell r="E129" t="str">
            <v>ساير حسابها و اسناد دريافتني</v>
          </cell>
          <cell r="F129" t="str">
            <v>علي الحساب حقوق</v>
          </cell>
          <cell r="G129" t="str">
            <v>300208</v>
          </cell>
          <cell r="H129" t="str">
            <v>جعفرزاده رسول</v>
          </cell>
          <cell r="P129" t="str">
            <v>610</v>
          </cell>
        </row>
        <row r="130">
          <cell r="A130">
            <v>6100</v>
          </cell>
          <cell r="B130" t="str">
            <v>114001300218</v>
          </cell>
          <cell r="C130" t="str">
            <v>114</v>
          </cell>
          <cell r="D130" t="str">
            <v>114001</v>
          </cell>
          <cell r="E130" t="str">
            <v>ساير حسابها و اسناد دريافتني</v>
          </cell>
          <cell r="F130" t="str">
            <v>علي الحساب حقوق</v>
          </cell>
          <cell r="G130" t="str">
            <v>300218</v>
          </cell>
          <cell r="H130" t="str">
            <v>يحيي پور داخل مرتضي</v>
          </cell>
          <cell r="P130" t="str">
            <v>610</v>
          </cell>
        </row>
        <row r="131">
          <cell r="A131">
            <v>6100</v>
          </cell>
          <cell r="B131" t="str">
            <v>114001300234</v>
          </cell>
          <cell r="C131" t="str">
            <v>114</v>
          </cell>
          <cell r="D131" t="str">
            <v>114001</v>
          </cell>
          <cell r="E131" t="str">
            <v>ساير حسابها و اسناد دريافتني</v>
          </cell>
          <cell r="F131" t="str">
            <v>علي الحساب حقوق</v>
          </cell>
          <cell r="G131" t="str">
            <v>300234</v>
          </cell>
          <cell r="H131" t="str">
            <v>عبداله ميرشكارلو عليرضا</v>
          </cell>
          <cell r="P131" t="str">
            <v>610</v>
          </cell>
        </row>
        <row r="132">
          <cell r="A132">
            <v>6100</v>
          </cell>
          <cell r="B132" t="str">
            <v>114001300241</v>
          </cell>
          <cell r="C132" t="str">
            <v>114</v>
          </cell>
          <cell r="D132" t="str">
            <v>114001</v>
          </cell>
          <cell r="E132" t="str">
            <v>ساير حسابها و اسناد دريافتني</v>
          </cell>
          <cell r="F132" t="str">
            <v>علي الحساب حقوق</v>
          </cell>
          <cell r="G132" t="str">
            <v>300241</v>
          </cell>
          <cell r="H132" t="str">
            <v>همتي قراملكي عليرضا</v>
          </cell>
          <cell r="P132" t="str">
            <v>610</v>
          </cell>
        </row>
        <row r="133">
          <cell r="A133">
            <v>6100</v>
          </cell>
          <cell r="B133" t="str">
            <v>114001300248</v>
          </cell>
          <cell r="C133" t="str">
            <v>114</v>
          </cell>
          <cell r="D133" t="str">
            <v>114001</v>
          </cell>
          <cell r="E133" t="str">
            <v>ساير حسابها و اسناد دريافتني</v>
          </cell>
          <cell r="F133" t="str">
            <v>علي الحساب حقوق</v>
          </cell>
          <cell r="G133" t="str">
            <v>300248</v>
          </cell>
          <cell r="H133" t="str">
            <v>واحدي باويل محمدحسين</v>
          </cell>
          <cell r="P133" t="str">
            <v>610</v>
          </cell>
        </row>
        <row r="134">
          <cell r="A134">
            <v>6100</v>
          </cell>
          <cell r="B134" t="str">
            <v>114001300001</v>
          </cell>
          <cell r="C134" t="str">
            <v>114</v>
          </cell>
          <cell r="D134" t="str">
            <v>114001</v>
          </cell>
          <cell r="E134" t="str">
            <v>ساير حسابها و اسناد دريافتني</v>
          </cell>
          <cell r="F134" t="str">
            <v>علي الحساب حقوق</v>
          </cell>
          <cell r="G134" t="str">
            <v>300001</v>
          </cell>
          <cell r="H134" t="str">
            <v>فتاحي رسول</v>
          </cell>
          <cell r="P134" t="str">
            <v>610</v>
          </cell>
        </row>
        <row r="135">
          <cell r="A135">
            <v>6100</v>
          </cell>
          <cell r="B135" t="str">
            <v>114001300048</v>
          </cell>
          <cell r="C135" t="str">
            <v>114</v>
          </cell>
          <cell r="D135" t="str">
            <v>114001</v>
          </cell>
          <cell r="E135" t="str">
            <v>ساير حسابها و اسناد دريافتني</v>
          </cell>
          <cell r="F135" t="str">
            <v>علي الحساب حقوق</v>
          </cell>
          <cell r="G135" t="str">
            <v>300048</v>
          </cell>
          <cell r="H135" t="str">
            <v>ممي پور بارنجي سعيد</v>
          </cell>
          <cell r="P135" t="str">
            <v>610</v>
          </cell>
        </row>
        <row r="136">
          <cell r="A136">
            <v>6100</v>
          </cell>
          <cell r="B136" t="str">
            <v>114001300067</v>
          </cell>
          <cell r="C136" t="str">
            <v>114</v>
          </cell>
          <cell r="D136" t="str">
            <v>114001</v>
          </cell>
          <cell r="E136" t="str">
            <v>ساير حسابها و اسناد دريافتني</v>
          </cell>
          <cell r="F136" t="str">
            <v>علي الحساب حقوق</v>
          </cell>
          <cell r="G136" t="str">
            <v>300067</v>
          </cell>
          <cell r="H136" t="str">
            <v>صباغي جديد حسن</v>
          </cell>
          <cell r="P136" t="str">
            <v>610</v>
          </cell>
        </row>
        <row r="137">
          <cell r="A137">
            <v>6100</v>
          </cell>
          <cell r="B137" t="str">
            <v>114001300083</v>
          </cell>
          <cell r="C137" t="str">
            <v>114</v>
          </cell>
          <cell r="D137" t="str">
            <v>114001</v>
          </cell>
          <cell r="E137" t="str">
            <v>ساير حسابها و اسناد دريافتني</v>
          </cell>
          <cell r="F137" t="str">
            <v>علي الحساب حقوق</v>
          </cell>
          <cell r="G137" t="str">
            <v>300083</v>
          </cell>
          <cell r="H137" t="str">
            <v>ميرزالو جواد</v>
          </cell>
          <cell r="P137" t="str">
            <v>610</v>
          </cell>
        </row>
        <row r="138">
          <cell r="A138">
            <v>6100</v>
          </cell>
          <cell r="B138" t="str">
            <v>114001300110</v>
          </cell>
          <cell r="C138" t="str">
            <v>114</v>
          </cell>
          <cell r="D138" t="str">
            <v>114001</v>
          </cell>
          <cell r="E138" t="str">
            <v>ساير حسابها و اسناد دريافتني</v>
          </cell>
          <cell r="F138" t="str">
            <v>علي الحساب حقوق</v>
          </cell>
          <cell r="G138" t="str">
            <v>300110</v>
          </cell>
          <cell r="H138" t="str">
            <v>فروغي زهرا</v>
          </cell>
          <cell r="P138" t="str">
            <v>610</v>
          </cell>
        </row>
        <row r="139">
          <cell r="A139">
            <v>6100</v>
          </cell>
          <cell r="B139" t="str">
            <v>114001300124</v>
          </cell>
          <cell r="C139" t="str">
            <v>114</v>
          </cell>
          <cell r="D139" t="str">
            <v>114001</v>
          </cell>
          <cell r="E139" t="str">
            <v>ساير حسابها و اسناد دريافتني</v>
          </cell>
          <cell r="F139" t="str">
            <v>علي الحساب حقوق</v>
          </cell>
          <cell r="G139" t="str">
            <v>300124</v>
          </cell>
          <cell r="H139" t="str">
            <v>محب حق رحيم</v>
          </cell>
          <cell r="P139" t="str">
            <v>610</v>
          </cell>
        </row>
        <row r="140">
          <cell r="A140">
            <v>6100</v>
          </cell>
          <cell r="B140" t="str">
            <v>114001300153</v>
          </cell>
          <cell r="C140" t="str">
            <v>114</v>
          </cell>
          <cell r="D140" t="str">
            <v>114001</v>
          </cell>
          <cell r="E140" t="str">
            <v>ساير حسابها و اسناد دريافتني</v>
          </cell>
          <cell r="F140" t="str">
            <v>علي الحساب حقوق</v>
          </cell>
          <cell r="G140" t="str">
            <v>300153</v>
          </cell>
          <cell r="H140" t="str">
            <v>محمدپور مهدوي احمدرضا</v>
          </cell>
          <cell r="P140" t="str">
            <v>610</v>
          </cell>
        </row>
        <row r="141">
          <cell r="A141">
            <v>6100</v>
          </cell>
          <cell r="B141" t="str">
            <v>114001300158</v>
          </cell>
          <cell r="C141" t="str">
            <v>114</v>
          </cell>
          <cell r="D141" t="str">
            <v>114001</v>
          </cell>
          <cell r="E141" t="str">
            <v>ساير حسابها و اسناد دريافتني</v>
          </cell>
          <cell r="F141" t="str">
            <v>علي الحساب حقوق</v>
          </cell>
          <cell r="G141" t="str">
            <v>300158</v>
          </cell>
          <cell r="H141" t="str">
            <v>تقي پور متقيان نوبري رحيم</v>
          </cell>
          <cell r="P141" t="str">
            <v>610</v>
          </cell>
        </row>
        <row r="142">
          <cell r="A142">
            <v>6100</v>
          </cell>
          <cell r="B142" t="str">
            <v>114001300163</v>
          </cell>
          <cell r="C142" t="str">
            <v>114</v>
          </cell>
          <cell r="D142" t="str">
            <v>114001</v>
          </cell>
          <cell r="E142" t="str">
            <v>ساير حسابها و اسناد دريافتني</v>
          </cell>
          <cell r="F142" t="str">
            <v>علي الحساب حقوق</v>
          </cell>
          <cell r="G142" t="str">
            <v>300163</v>
          </cell>
          <cell r="H142" t="str">
            <v>روشناس شهرام</v>
          </cell>
          <cell r="P142" t="str">
            <v>610</v>
          </cell>
        </row>
        <row r="143">
          <cell r="A143">
            <v>6100</v>
          </cell>
          <cell r="B143" t="str">
            <v>114001300165</v>
          </cell>
          <cell r="C143" t="str">
            <v>114</v>
          </cell>
          <cell r="D143" t="str">
            <v>114001</v>
          </cell>
          <cell r="E143" t="str">
            <v>ساير حسابها و اسناد دريافتني</v>
          </cell>
          <cell r="F143" t="str">
            <v>علي الحساب حقوق</v>
          </cell>
          <cell r="G143" t="str">
            <v>300165</v>
          </cell>
          <cell r="H143" t="str">
            <v>تهم بهنام</v>
          </cell>
          <cell r="P143" t="str">
            <v>610</v>
          </cell>
        </row>
        <row r="144">
          <cell r="A144">
            <v>6100</v>
          </cell>
          <cell r="B144" t="str">
            <v>114001300170</v>
          </cell>
          <cell r="C144" t="str">
            <v>114</v>
          </cell>
          <cell r="D144" t="str">
            <v>114001</v>
          </cell>
          <cell r="E144" t="str">
            <v>ساير حسابها و اسناد دريافتني</v>
          </cell>
          <cell r="F144" t="str">
            <v>علي الحساب حقوق</v>
          </cell>
          <cell r="G144" t="str">
            <v>300170</v>
          </cell>
          <cell r="H144" t="str">
            <v>فتحي سياوش</v>
          </cell>
          <cell r="P144" t="str">
            <v>610</v>
          </cell>
        </row>
        <row r="145">
          <cell r="A145">
            <v>6100</v>
          </cell>
          <cell r="B145" t="str">
            <v>114001300171</v>
          </cell>
          <cell r="C145" t="str">
            <v>114</v>
          </cell>
          <cell r="D145" t="str">
            <v>114001</v>
          </cell>
          <cell r="E145" t="str">
            <v>ساير حسابها و اسناد دريافتني</v>
          </cell>
          <cell r="F145" t="str">
            <v>علي الحساب حقوق</v>
          </cell>
          <cell r="G145" t="str">
            <v>300171</v>
          </cell>
          <cell r="H145" t="str">
            <v>اميرحقيان سعيد</v>
          </cell>
          <cell r="P145" t="str">
            <v>610</v>
          </cell>
        </row>
        <row r="146">
          <cell r="A146">
            <v>6100</v>
          </cell>
          <cell r="B146" t="str">
            <v>114001300172</v>
          </cell>
          <cell r="C146" t="str">
            <v>114</v>
          </cell>
          <cell r="D146" t="str">
            <v>114001</v>
          </cell>
          <cell r="E146" t="str">
            <v>ساير حسابها و اسناد دريافتني</v>
          </cell>
          <cell r="F146" t="str">
            <v>علي الحساب حقوق</v>
          </cell>
          <cell r="G146" t="str">
            <v>300172</v>
          </cell>
          <cell r="H146" t="str">
            <v>عليزاد پورسعيدي حامد</v>
          </cell>
          <cell r="P146" t="str">
            <v>610</v>
          </cell>
        </row>
        <row r="147">
          <cell r="A147">
            <v>6100</v>
          </cell>
          <cell r="B147" t="str">
            <v>114001300176</v>
          </cell>
          <cell r="C147" t="str">
            <v>114</v>
          </cell>
          <cell r="D147" t="str">
            <v>114001</v>
          </cell>
          <cell r="E147" t="str">
            <v>ساير حسابها و اسناد دريافتني</v>
          </cell>
          <cell r="F147" t="str">
            <v>علي الحساب حقوق</v>
          </cell>
          <cell r="G147" t="str">
            <v>300176</v>
          </cell>
          <cell r="H147" t="str">
            <v>قليپور قراجه بهروز</v>
          </cell>
          <cell r="P147" t="str">
            <v>610</v>
          </cell>
        </row>
        <row r="148">
          <cell r="A148">
            <v>6100</v>
          </cell>
          <cell r="B148" t="str">
            <v>114001300183</v>
          </cell>
          <cell r="C148" t="str">
            <v>114</v>
          </cell>
          <cell r="D148" t="str">
            <v>114001</v>
          </cell>
          <cell r="E148" t="str">
            <v>ساير حسابها و اسناد دريافتني</v>
          </cell>
          <cell r="F148" t="str">
            <v>علي الحساب حقوق</v>
          </cell>
          <cell r="G148" t="str">
            <v>300183</v>
          </cell>
          <cell r="H148" t="str">
            <v>سليماني رضا</v>
          </cell>
          <cell r="P148" t="str">
            <v>610</v>
          </cell>
        </row>
        <row r="149">
          <cell r="A149">
            <v>6100</v>
          </cell>
          <cell r="B149" t="str">
            <v>114001300312</v>
          </cell>
          <cell r="C149" t="str">
            <v>114</v>
          </cell>
          <cell r="D149" t="str">
            <v>114001</v>
          </cell>
          <cell r="E149" t="str">
            <v>ساير حسابها و اسناد دريافتني</v>
          </cell>
          <cell r="F149" t="str">
            <v>علي الحساب حقوق</v>
          </cell>
          <cell r="G149" t="str">
            <v>300312</v>
          </cell>
          <cell r="H149" t="str">
            <v>غنيمتي محمد</v>
          </cell>
          <cell r="P149" t="str">
            <v>610</v>
          </cell>
        </row>
        <row r="150">
          <cell r="A150">
            <v>6100</v>
          </cell>
          <cell r="B150" t="str">
            <v>114001300051</v>
          </cell>
          <cell r="C150" t="str">
            <v>114</v>
          </cell>
          <cell r="D150" t="str">
            <v>114001</v>
          </cell>
          <cell r="E150" t="str">
            <v>ساير حسابها و اسناد دريافتني</v>
          </cell>
          <cell r="F150" t="str">
            <v>علي الحساب حقوق</v>
          </cell>
          <cell r="G150" t="str">
            <v>300051</v>
          </cell>
          <cell r="H150" t="str">
            <v>فتحي نصرت</v>
          </cell>
          <cell r="P150" t="str">
            <v>610</v>
          </cell>
        </row>
        <row r="151">
          <cell r="A151">
            <v>6100</v>
          </cell>
          <cell r="B151" t="str">
            <v>114001300168</v>
          </cell>
          <cell r="C151" t="str">
            <v>114</v>
          </cell>
          <cell r="D151" t="str">
            <v>114001</v>
          </cell>
          <cell r="E151" t="str">
            <v>ساير حسابها و اسناد دريافتني</v>
          </cell>
          <cell r="F151" t="str">
            <v>علي الحساب حقوق</v>
          </cell>
          <cell r="G151" t="str">
            <v>300168</v>
          </cell>
          <cell r="H151" t="str">
            <v>بابكان ياشار</v>
          </cell>
          <cell r="P151" t="str">
            <v>610</v>
          </cell>
        </row>
        <row r="152">
          <cell r="A152">
            <v>6100</v>
          </cell>
          <cell r="B152" t="str">
            <v>114001300169</v>
          </cell>
          <cell r="C152" t="str">
            <v>114</v>
          </cell>
          <cell r="D152" t="str">
            <v>114001</v>
          </cell>
          <cell r="E152" t="str">
            <v>ساير حسابها و اسناد دريافتني</v>
          </cell>
          <cell r="F152" t="str">
            <v>علي الحساب حقوق</v>
          </cell>
          <cell r="G152" t="str">
            <v>300169</v>
          </cell>
          <cell r="H152" t="str">
            <v>منظر خسروشاهي اميرعلي</v>
          </cell>
          <cell r="P152" t="str">
            <v>610</v>
          </cell>
        </row>
        <row r="153">
          <cell r="A153">
            <v>6100</v>
          </cell>
          <cell r="B153" t="str">
            <v>114001300173</v>
          </cell>
          <cell r="C153" t="str">
            <v>114</v>
          </cell>
          <cell r="D153" t="str">
            <v>114001</v>
          </cell>
          <cell r="E153" t="str">
            <v>ساير حسابها و اسناد دريافتني</v>
          </cell>
          <cell r="F153" t="str">
            <v>علي الحساب حقوق</v>
          </cell>
          <cell r="G153" t="str">
            <v>300173</v>
          </cell>
          <cell r="H153" t="str">
            <v>قنبري اهري محمدرضا</v>
          </cell>
          <cell r="P153" t="str">
            <v>610</v>
          </cell>
        </row>
        <row r="154">
          <cell r="A154">
            <v>6100</v>
          </cell>
          <cell r="B154" t="str">
            <v>114001300185</v>
          </cell>
          <cell r="C154" t="str">
            <v>114</v>
          </cell>
          <cell r="D154" t="str">
            <v>114001</v>
          </cell>
          <cell r="E154" t="str">
            <v>ساير حسابها و اسناد دريافتني</v>
          </cell>
          <cell r="F154" t="str">
            <v>علي الحساب حقوق</v>
          </cell>
          <cell r="G154" t="str">
            <v>300185</v>
          </cell>
          <cell r="H154" t="str">
            <v>عوني عليرضا</v>
          </cell>
          <cell r="P154" t="str">
            <v>610</v>
          </cell>
        </row>
        <row r="155">
          <cell r="A155">
            <v>6100</v>
          </cell>
          <cell r="B155" t="str">
            <v>114001300187</v>
          </cell>
          <cell r="C155" t="str">
            <v>114</v>
          </cell>
          <cell r="D155" t="str">
            <v>114001</v>
          </cell>
          <cell r="E155" t="str">
            <v>ساير حسابها و اسناد دريافتني</v>
          </cell>
          <cell r="F155" t="str">
            <v>علي الحساب حقوق</v>
          </cell>
          <cell r="G155" t="str">
            <v>300187</v>
          </cell>
          <cell r="H155" t="str">
            <v>حاجي حيدري ممقاني مهدي</v>
          </cell>
          <cell r="P155" t="str">
            <v>610</v>
          </cell>
        </row>
        <row r="156">
          <cell r="A156">
            <v>6100</v>
          </cell>
          <cell r="B156" t="str">
            <v>114001300191</v>
          </cell>
          <cell r="C156" t="str">
            <v>114</v>
          </cell>
          <cell r="D156" t="str">
            <v>114001</v>
          </cell>
          <cell r="E156" t="str">
            <v>ساير حسابها و اسناد دريافتني</v>
          </cell>
          <cell r="F156" t="str">
            <v>علي الحساب حقوق</v>
          </cell>
          <cell r="G156" t="str">
            <v>300191</v>
          </cell>
          <cell r="H156" t="str">
            <v>باقر قازيار رشيد</v>
          </cell>
          <cell r="P156" t="str">
            <v>610</v>
          </cell>
        </row>
        <row r="157">
          <cell r="A157">
            <v>6100</v>
          </cell>
          <cell r="B157" t="str">
            <v>114001300195</v>
          </cell>
          <cell r="C157" t="str">
            <v>114</v>
          </cell>
          <cell r="D157" t="str">
            <v>114001</v>
          </cell>
          <cell r="E157" t="str">
            <v>ساير حسابها و اسناد دريافتني</v>
          </cell>
          <cell r="F157" t="str">
            <v>علي الحساب حقوق</v>
          </cell>
          <cell r="G157" t="str">
            <v>300195</v>
          </cell>
          <cell r="H157" t="str">
            <v>حريري كهنموئي علي</v>
          </cell>
          <cell r="P157" t="str">
            <v>610</v>
          </cell>
        </row>
        <row r="158">
          <cell r="A158">
            <v>6100</v>
          </cell>
          <cell r="B158" t="str">
            <v>114001300196</v>
          </cell>
          <cell r="C158" t="str">
            <v>114</v>
          </cell>
          <cell r="D158" t="str">
            <v>114001</v>
          </cell>
          <cell r="E158" t="str">
            <v>ساير حسابها و اسناد دريافتني</v>
          </cell>
          <cell r="F158" t="str">
            <v>علي الحساب حقوق</v>
          </cell>
          <cell r="G158" t="str">
            <v>300196</v>
          </cell>
          <cell r="H158" t="str">
            <v>حسيني سيد جواد</v>
          </cell>
          <cell r="P158" t="str">
            <v>610</v>
          </cell>
        </row>
        <row r="159">
          <cell r="A159">
            <v>6100</v>
          </cell>
          <cell r="B159" t="str">
            <v>114001300198</v>
          </cell>
          <cell r="C159" t="str">
            <v>114</v>
          </cell>
          <cell r="D159" t="str">
            <v>114001</v>
          </cell>
          <cell r="E159" t="str">
            <v>ساير حسابها و اسناد دريافتني</v>
          </cell>
          <cell r="F159" t="str">
            <v>علي الحساب حقوق</v>
          </cell>
          <cell r="G159" t="str">
            <v>300198</v>
          </cell>
          <cell r="H159" t="str">
            <v>ميرزائي شكور</v>
          </cell>
          <cell r="P159" t="str">
            <v>610</v>
          </cell>
        </row>
        <row r="160">
          <cell r="A160">
            <v>6100</v>
          </cell>
          <cell r="B160" t="str">
            <v>114001300216</v>
          </cell>
          <cell r="C160" t="str">
            <v>114</v>
          </cell>
          <cell r="D160" t="str">
            <v>114001</v>
          </cell>
          <cell r="E160" t="str">
            <v>ساير حسابها و اسناد دريافتني</v>
          </cell>
          <cell r="F160" t="str">
            <v>علي الحساب حقوق</v>
          </cell>
          <cell r="G160" t="str">
            <v>300216</v>
          </cell>
          <cell r="H160" t="str">
            <v>علي زاده اقبالي نژاد محمدباقر</v>
          </cell>
          <cell r="P160" t="str">
            <v>610</v>
          </cell>
        </row>
        <row r="161">
          <cell r="A161">
            <v>6100</v>
          </cell>
          <cell r="B161" t="str">
            <v>114001300220</v>
          </cell>
          <cell r="C161" t="str">
            <v>114</v>
          </cell>
          <cell r="D161" t="str">
            <v>114001</v>
          </cell>
          <cell r="E161" t="str">
            <v>ساير حسابها و اسناد دريافتني</v>
          </cell>
          <cell r="F161" t="str">
            <v>علي الحساب حقوق</v>
          </cell>
          <cell r="G161" t="str">
            <v>300220</v>
          </cell>
          <cell r="H161" t="str">
            <v>صحت مند قره بابا يوسف</v>
          </cell>
          <cell r="P161" t="str">
            <v>610</v>
          </cell>
        </row>
        <row r="162">
          <cell r="A162">
            <v>6100</v>
          </cell>
          <cell r="B162" t="str">
            <v>114001300240</v>
          </cell>
          <cell r="C162" t="str">
            <v>114</v>
          </cell>
          <cell r="D162" t="str">
            <v>114001</v>
          </cell>
          <cell r="E162" t="str">
            <v>ساير حسابها و اسناد دريافتني</v>
          </cell>
          <cell r="F162" t="str">
            <v>علي الحساب حقوق</v>
          </cell>
          <cell r="G162" t="str">
            <v>300240</v>
          </cell>
          <cell r="H162" t="str">
            <v>شاهد قراملكي ابوالقاسم</v>
          </cell>
          <cell r="P162" t="str">
            <v>610</v>
          </cell>
        </row>
        <row r="163">
          <cell r="A163">
            <v>6100</v>
          </cell>
          <cell r="B163" t="str">
            <v>114001300244</v>
          </cell>
          <cell r="C163" t="str">
            <v>114</v>
          </cell>
          <cell r="D163" t="str">
            <v>114001</v>
          </cell>
          <cell r="E163" t="str">
            <v>ساير حسابها و اسناد دريافتني</v>
          </cell>
          <cell r="F163" t="str">
            <v>علي الحساب حقوق</v>
          </cell>
          <cell r="G163" t="str">
            <v>300244</v>
          </cell>
          <cell r="H163" t="str">
            <v>بزمي حسن</v>
          </cell>
          <cell r="P163" t="str">
            <v>610</v>
          </cell>
        </row>
        <row r="164">
          <cell r="A164">
            <v>6100</v>
          </cell>
          <cell r="B164" t="str">
            <v>114001300250</v>
          </cell>
          <cell r="C164" t="str">
            <v>114</v>
          </cell>
          <cell r="D164" t="str">
            <v>114001</v>
          </cell>
          <cell r="E164" t="str">
            <v>ساير حسابها و اسناد دريافتني</v>
          </cell>
          <cell r="F164" t="str">
            <v>علي الحساب حقوق</v>
          </cell>
          <cell r="G164" t="str">
            <v>300250</v>
          </cell>
          <cell r="H164" t="str">
            <v>برزگر قراملكي محمد</v>
          </cell>
          <cell r="P164" t="str">
            <v>610</v>
          </cell>
        </row>
        <row r="165">
          <cell r="A165">
            <v>6100</v>
          </cell>
          <cell r="B165" t="str">
            <v>114001300259</v>
          </cell>
          <cell r="C165" t="str">
            <v>114</v>
          </cell>
          <cell r="D165" t="str">
            <v>114001</v>
          </cell>
          <cell r="E165" t="str">
            <v>ساير حسابها و اسناد دريافتني</v>
          </cell>
          <cell r="F165" t="str">
            <v>علي الحساب حقوق</v>
          </cell>
          <cell r="G165" t="str">
            <v>300259</v>
          </cell>
          <cell r="H165" t="str">
            <v>ميلي علي</v>
          </cell>
          <cell r="P165" t="str">
            <v>610</v>
          </cell>
        </row>
        <row r="166">
          <cell r="A166">
            <v>6100</v>
          </cell>
          <cell r="B166" t="str">
            <v>114001300305</v>
          </cell>
          <cell r="C166" t="str">
            <v>114</v>
          </cell>
          <cell r="D166" t="str">
            <v>114001</v>
          </cell>
          <cell r="E166" t="str">
            <v>ساير حسابها و اسناد دريافتني</v>
          </cell>
          <cell r="F166" t="str">
            <v>علي الحساب حقوق</v>
          </cell>
          <cell r="G166" t="str">
            <v>300305</v>
          </cell>
          <cell r="H166" t="str">
            <v>خضرلوي اقدم رضا</v>
          </cell>
          <cell r="P166" t="str">
            <v>610</v>
          </cell>
        </row>
        <row r="167">
          <cell r="A167">
            <v>6100</v>
          </cell>
          <cell r="B167" t="str">
            <v>114001300306</v>
          </cell>
          <cell r="C167" t="str">
            <v>114</v>
          </cell>
          <cell r="D167" t="str">
            <v>114001</v>
          </cell>
          <cell r="E167" t="str">
            <v>ساير حسابها و اسناد دريافتني</v>
          </cell>
          <cell r="F167" t="str">
            <v>علي الحساب حقوق</v>
          </cell>
          <cell r="G167" t="str">
            <v>300306</v>
          </cell>
          <cell r="H167" t="str">
            <v>نوري بهروز</v>
          </cell>
          <cell r="P167" t="str">
            <v>610</v>
          </cell>
        </row>
        <row r="168">
          <cell r="A168">
            <v>6100</v>
          </cell>
          <cell r="B168" t="str">
            <v>114001300310</v>
          </cell>
          <cell r="C168" t="str">
            <v>114</v>
          </cell>
          <cell r="D168" t="str">
            <v>114001</v>
          </cell>
          <cell r="E168" t="str">
            <v>ساير حسابها و اسناد دريافتني</v>
          </cell>
          <cell r="F168" t="str">
            <v>علي الحساب حقوق</v>
          </cell>
          <cell r="G168" t="str">
            <v>300310</v>
          </cell>
          <cell r="H168" t="str">
            <v>نوري مسعود</v>
          </cell>
          <cell r="P168" t="str">
            <v>610</v>
          </cell>
        </row>
        <row r="169">
          <cell r="A169">
            <v>6100</v>
          </cell>
          <cell r="B169" t="str">
            <v>114001300144</v>
          </cell>
          <cell r="C169" t="str">
            <v>114</v>
          </cell>
          <cell r="D169" t="str">
            <v>114001</v>
          </cell>
          <cell r="E169" t="str">
            <v>ساير حسابها و اسناد دريافتني</v>
          </cell>
          <cell r="F169" t="str">
            <v>علي الحساب حقوق</v>
          </cell>
          <cell r="G169" t="str">
            <v>300144</v>
          </cell>
          <cell r="H169" t="str">
            <v>آقائي كومله نادر</v>
          </cell>
          <cell r="P169" t="str">
            <v>610</v>
          </cell>
        </row>
        <row r="170">
          <cell r="A170">
            <v>6100</v>
          </cell>
          <cell r="B170" t="str">
            <v>114001300174</v>
          </cell>
          <cell r="C170" t="str">
            <v>114</v>
          </cell>
          <cell r="D170" t="str">
            <v>114001</v>
          </cell>
          <cell r="E170" t="str">
            <v>ساير حسابها و اسناد دريافتني</v>
          </cell>
          <cell r="F170" t="str">
            <v>علي الحساب حقوق</v>
          </cell>
          <cell r="G170" t="str">
            <v>300174</v>
          </cell>
          <cell r="H170" t="str">
            <v>سراجي عنصرودي محمد</v>
          </cell>
          <cell r="P170" t="str">
            <v>610</v>
          </cell>
        </row>
        <row r="171">
          <cell r="A171">
            <v>6100</v>
          </cell>
          <cell r="B171" t="str">
            <v>114001300189</v>
          </cell>
          <cell r="C171" t="str">
            <v>114</v>
          </cell>
          <cell r="D171" t="str">
            <v>114001</v>
          </cell>
          <cell r="E171" t="str">
            <v>ساير حسابها و اسناد دريافتني</v>
          </cell>
          <cell r="F171" t="str">
            <v>علي الحساب حقوق</v>
          </cell>
          <cell r="G171" t="str">
            <v>300189</v>
          </cell>
          <cell r="H171" t="str">
            <v>داناي يوسف</v>
          </cell>
          <cell r="P171" t="str">
            <v>610</v>
          </cell>
        </row>
        <row r="172">
          <cell r="A172">
            <v>6100</v>
          </cell>
          <cell r="B172" t="str">
            <v>114001300194</v>
          </cell>
          <cell r="C172" t="str">
            <v>114</v>
          </cell>
          <cell r="D172" t="str">
            <v>114001</v>
          </cell>
          <cell r="E172" t="str">
            <v>ساير حسابها و اسناد دريافتني</v>
          </cell>
          <cell r="F172" t="str">
            <v>علي الحساب حقوق</v>
          </cell>
          <cell r="G172" t="str">
            <v>300194</v>
          </cell>
          <cell r="H172" t="str">
            <v>كارگر شهرام</v>
          </cell>
          <cell r="P172" t="str">
            <v>610</v>
          </cell>
        </row>
        <row r="173">
          <cell r="A173">
            <v>6100</v>
          </cell>
          <cell r="B173" t="str">
            <v>114001300199</v>
          </cell>
          <cell r="C173" t="str">
            <v>114</v>
          </cell>
          <cell r="D173" t="str">
            <v>114001</v>
          </cell>
          <cell r="E173" t="str">
            <v>ساير حسابها و اسناد دريافتني</v>
          </cell>
          <cell r="F173" t="str">
            <v>علي الحساب حقوق</v>
          </cell>
          <cell r="G173" t="str">
            <v>300199</v>
          </cell>
          <cell r="H173" t="str">
            <v>ناصح قراملكي مهدي</v>
          </cell>
          <cell r="P173" t="str">
            <v>610</v>
          </cell>
        </row>
        <row r="174">
          <cell r="A174">
            <v>6100</v>
          </cell>
          <cell r="B174" t="str">
            <v>114001300201</v>
          </cell>
          <cell r="C174" t="str">
            <v>114</v>
          </cell>
          <cell r="D174" t="str">
            <v>114001</v>
          </cell>
          <cell r="E174" t="str">
            <v>ساير حسابها و اسناد دريافتني</v>
          </cell>
          <cell r="F174" t="str">
            <v>علي الحساب حقوق</v>
          </cell>
          <cell r="G174" t="str">
            <v>300201</v>
          </cell>
          <cell r="H174" t="str">
            <v>حسين زاده فرد سجاد</v>
          </cell>
          <cell r="P174" t="str">
            <v>610</v>
          </cell>
        </row>
        <row r="175">
          <cell r="A175">
            <v>6100</v>
          </cell>
          <cell r="B175" t="str">
            <v>114001300205</v>
          </cell>
          <cell r="C175" t="str">
            <v>114</v>
          </cell>
          <cell r="D175" t="str">
            <v>114001</v>
          </cell>
          <cell r="E175" t="str">
            <v>ساير حسابها و اسناد دريافتني</v>
          </cell>
          <cell r="F175" t="str">
            <v>علي الحساب حقوق</v>
          </cell>
          <cell r="G175" t="str">
            <v>300205</v>
          </cell>
          <cell r="H175" t="str">
            <v>ميرفتاح زاده سيد يوسف</v>
          </cell>
          <cell r="P175" t="str">
            <v>610</v>
          </cell>
        </row>
        <row r="176">
          <cell r="A176">
            <v>6100</v>
          </cell>
          <cell r="B176" t="str">
            <v>114001300210</v>
          </cell>
          <cell r="C176" t="str">
            <v>114</v>
          </cell>
          <cell r="D176" t="str">
            <v>114001</v>
          </cell>
          <cell r="E176" t="str">
            <v>ساير حسابها و اسناد دريافتني</v>
          </cell>
          <cell r="F176" t="str">
            <v>علي الحساب حقوق</v>
          </cell>
          <cell r="G176" t="str">
            <v>300210</v>
          </cell>
          <cell r="H176" t="str">
            <v>احمدي نژاد مجيد</v>
          </cell>
          <cell r="P176" t="str">
            <v>610</v>
          </cell>
        </row>
        <row r="177">
          <cell r="A177">
            <v>6100</v>
          </cell>
          <cell r="B177" t="str">
            <v>114001300214</v>
          </cell>
          <cell r="C177" t="str">
            <v>114</v>
          </cell>
          <cell r="D177" t="str">
            <v>114001</v>
          </cell>
          <cell r="E177" t="str">
            <v>ساير حسابها و اسناد دريافتني</v>
          </cell>
          <cell r="F177" t="str">
            <v>علي الحساب حقوق</v>
          </cell>
          <cell r="G177" t="str">
            <v>300214</v>
          </cell>
          <cell r="H177" t="str">
            <v>صنعتي قراملكي عليرضا</v>
          </cell>
          <cell r="P177" t="str">
            <v>610</v>
          </cell>
        </row>
        <row r="178">
          <cell r="A178">
            <v>6100</v>
          </cell>
          <cell r="B178" t="str">
            <v>114001300215</v>
          </cell>
          <cell r="C178" t="str">
            <v>114</v>
          </cell>
          <cell r="D178" t="str">
            <v>114001</v>
          </cell>
          <cell r="E178" t="str">
            <v>ساير حسابها و اسناد دريافتني</v>
          </cell>
          <cell r="F178" t="str">
            <v>علي الحساب حقوق</v>
          </cell>
          <cell r="G178" t="str">
            <v>300215</v>
          </cell>
          <cell r="H178" t="str">
            <v>هژبر جواد</v>
          </cell>
          <cell r="P178" t="str">
            <v>610</v>
          </cell>
        </row>
        <row r="179">
          <cell r="A179">
            <v>6100</v>
          </cell>
          <cell r="B179" t="str">
            <v>114001300225</v>
          </cell>
          <cell r="C179" t="str">
            <v>114</v>
          </cell>
          <cell r="D179" t="str">
            <v>114001</v>
          </cell>
          <cell r="E179" t="str">
            <v>ساير حسابها و اسناد دريافتني</v>
          </cell>
          <cell r="F179" t="str">
            <v>علي الحساب حقوق</v>
          </cell>
          <cell r="G179" t="str">
            <v>300225</v>
          </cell>
          <cell r="H179" t="str">
            <v>نيك پور رسول</v>
          </cell>
          <cell r="P179" t="str">
            <v>610</v>
          </cell>
        </row>
        <row r="180">
          <cell r="A180">
            <v>6100</v>
          </cell>
          <cell r="B180" t="str">
            <v>114001300226</v>
          </cell>
          <cell r="C180" t="str">
            <v>114</v>
          </cell>
          <cell r="D180" t="str">
            <v>114001</v>
          </cell>
          <cell r="E180" t="str">
            <v>ساير حسابها و اسناد دريافتني</v>
          </cell>
          <cell r="F180" t="str">
            <v>علي الحساب حقوق</v>
          </cell>
          <cell r="G180" t="str">
            <v>300226</v>
          </cell>
          <cell r="H180" t="str">
            <v>طاهباز هادي</v>
          </cell>
          <cell r="P180" t="str">
            <v>610</v>
          </cell>
        </row>
        <row r="181">
          <cell r="A181">
            <v>6100</v>
          </cell>
          <cell r="B181" t="str">
            <v>114001300231</v>
          </cell>
          <cell r="C181" t="str">
            <v>114</v>
          </cell>
          <cell r="D181" t="str">
            <v>114001</v>
          </cell>
          <cell r="E181" t="str">
            <v>ساير حسابها و اسناد دريافتني</v>
          </cell>
          <cell r="F181" t="str">
            <v>علي الحساب حقوق</v>
          </cell>
          <cell r="G181" t="str">
            <v>300231</v>
          </cell>
          <cell r="H181" t="str">
            <v>تمدن خشكناب رضا</v>
          </cell>
          <cell r="P181" t="str">
            <v>610</v>
          </cell>
        </row>
        <row r="182">
          <cell r="A182">
            <v>6100</v>
          </cell>
          <cell r="B182" t="str">
            <v>114001300239</v>
          </cell>
          <cell r="C182" t="str">
            <v>114</v>
          </cell>
          <cell r="D182" t="str">
            <v>114001</v>
          </cell>
          <cell r="E182" t="str">
            <v>ساير حسابها و اسناد دريافتني</v>
          </cell>
          <cell r="F182" t="str">
            <v>علي الحساب حقوق</v>
          </cell>
          <cell r="G182" t="str">
            <v>300239</v>
          </cell>
          <cell r="H182" t="str">
            <v>بهرامي قراملكي محمدعلي</v>
          </cell>
          <cell r="P182" t="str">
            <v>610</v>
          </cell>
        </row>
        <row r="183">
          <cell r="A183">
            <v>6100</v>
          </cell>
          <cell r="B183" t="str">
            <v>114001300249</v>
          </cell>
          <cell r="C183" t="str">
            <v>114</v>
          </cell>
          <cell r="D183" t="str">
            <v>114001</v>
          </cell>
          <cell r="E183" t="str">
            <v>ساير حسابها و اسناد دريافتني</v>
          </cell>
          <cell r="F183" t="str">
            <v>علي الحساب حقوق</v>
          </cell>
          <cell r="G183" t="str">
            <v>300249</v>
          </cell>
          <cell r="H183" t="str">
            <v>آقاداداش كرامتي داود</v>
          </cell>
          <cell r="P183" t="str">
            <v>610</v>
          </cell>
        </row>
        <row r="184">
          <cell r="A184">
            <v>6100</v>
          </cell>
          <cell r="B184" t="str">
            <v>114001300307</v>
          </cell>
          <cell r="C184" t="str">
            <v>114</v>
          </cell>
          <cell r="D184" t="str">
            <v>114001</v>
          </cell>
          <cell r="E184" t="str">
            <v>ساير حسابها و اسناد دريافتني</v>
          </cell>
          <cell r="F184" t="str">
            <v>علي الحساب حقوق</v>
          </cell>
          <cell r="G184" t="str">
            <v>300307</v>
          </cell>
          <cell r="H184" t="str">
            <v>سعيدي قراملكي حسين</v>
          </cell>
          <cell r="P184" t="str">
            <v>610</v>
          </cell>
        </row>
        <row r="185">
          <cell r="A185">
            <v>6100</v>
          </cell>
          <cell r="B185" t="str">
            <v>114001300211</v>
          </cell>
          <cell r="C185" t="str">
            <v>114</v>
          </cell>
          <cell r="D185" t="str">
            <v>114001</v>
          </cell>
          <cell r="E185" t="str">
            <v>ساير حسابها و اسناد دريافتني</v>
          </cell>
          <cell r="F185" t="str">
            <v>علي الحساب حقوق</v>
          </cell>
          <cell r="G185" t="str">
            <v>300211</v>
          </cell>
          <cell r="H185" t="str">
            <v>جعفرنژاد عليرضا</v>
          </cell>
          <cell r="P185" t="str">
            <v>610</v>
          </cell>
        </row>
        <row r="186">
          <cell r="A186">
            <v>6100</v>
          </cell>
          <cell r="B186" t="str">
            <v>114001300219</v>
          </cell>
          <cell r="C186" t="str">
            <v>114</v>
          </cell>
          <cell r="D186" t="str">
            <v>114001</v>
          </cell>
          <cell r="E186" t="str">
            <v>ساير حسابها و اسناد دريافتني</v>
          </cell>
          <cell r="F186" t="str">
            <v>علي الحساب حقوق</v>
          </cell>
          <cell r="G186" t="str">
            <v>300219</v>
          </cell>
          <cell r="H186" t="str">
            <v>سلماني كريم</v>
          </cell>
          <cell r="P186" t="str">
            <v>610</v>
          </cell>
        </row>
        <row r="187">
          <cell r="A187">
            <v>6100</v>
          </cell>
          <cell r="B187" t="str">
            <v>114001300222</v>
          </cell>
          <cell r="C187" t="str">
            <v>114</v>
          </cell>
          <cell r="D187" t="str">
            <v>114001</v>
          </cell>
          <cell r="E187" t="str">
            <v>ساير حسابها و اسناد دريافتني</v>
          </cell>
          <cell r="F187" t="str">
            <v>علي الحساب حقوق</v>
          </cell>
          <cell r="G187" t="str">
            <v>300222</v>
          </cell>
          <cell r="H187" t="str">
            <v>شكري احمد</v>
          </cell>
          <cell r="P187" t="str">
            <v>610</v>
          </cell>
        </row>
        <row r="188">
          <cell r="A188">
            <v>6100</v>
          </cell>
          <cell r="B188" t="str">
            <v>114001300245</v>
          </cell>
          <cell r="C188" t="str">
            <v>114</v>
          </cell>
          <cell r="D188" t="str">
            <v>114001</v>
          </cell>
          <cell r="E188" t="str">
            <v>ساير حسابها و اسناد دريافتني</v>
          </cell>
          <cell r="F188" t="str">
            <v>علي الحساب حقوق</v>
          </cell>
          <cell r="G188" t="str">
            <v>300245</v>
          </cell>
          <cell r="H188" t="str">
            <v>غفاري افشرد كريم</v>
          </cell>
          <cell r="P188" t="str">
            <v>610</v>
          </cell>
        </row>
        <row r="189">
          <cell r="A189">
            <v>6100</v>
          </cell>
          <cell r="B189" t="str">
            <v>114001300261</v>
          </cell>
          <cell r="C189" t="str">
            <v>114</v>
          </cell>
          <cell r="D189" t="str">
            <v>114001</v>
          </cell>
          <cell r="E189" t="str">
            <v>ساير حسابها و اسناد دريافتني</v>
          </cell>
          <cell r="F189" t="str">
            <v>علي الحساب حقوق</v>
          </cell>
          <cell r="G189" t="str">
            <v>300261</v>
          </cell>
          <cell r="H189" t="str">
            <v>دليري اقدم وحيد</v>
          </cell>
          <cell r="P189" t="str">
            <v>610</v>
          </cell>
        </row>
        <row r="190">
          <cell r="A190">
            <v>6100</v>
          </cell>
          <cell r="B190" t="str">
            <v>114001300277</v>
          </cell>
          <cell r="C190" t="str">
            <v>114</v>
          </cell>
          <cell r="D190" t="str">
            <v>114001</v>
          </cell>
          <cell r="E190" t="str">
            <v>ساير حسابها و اسناد دريافتني</v>
          </cell>
          <cell r="F190" t="str">
            <v>علي الحساب حقوق</v>
          </cell>
          <cell r="G190" t="str">
            <v>300277</v>
          </cell>
          <cell r="H190" t="str">
            <v>پورزالي بالوجه احمد</v>
          </cell>
          <cell r="P190" t="str">
            <v>610</v>
          </cell>
        </row>
        <row r="191">
          <cell r="A191">
            <v>6100</v>
          </cell>
          <cell r="B191" t="str">
            <v>114001300298</v>
          </cell>
          <cell r="C191" t="str">
            <v>114</v>
          </cell>
          <cell r="D191" t="str">
            <v>114001</v>
          </cell>
          <cell r="E191" t="str">
            <v>ساير حسابها و اسناد دريافتني</v>
          </cell>
          <cell r="F191" t="str">
            <v>علي الحساب حقوق</v>
          </cell>
          <cell r="G191" t="str">
            <v>300298</v>
          </cell>
          <cell r="H191" t="str">
            <v>جبرئيلي اميد</v>
          </cell>
          <cell r="P191" t="str">
            <v>610</v>
          </cell>
        </row>
        <row r="192">
          <cell r="A192">
            <v>6100</v>
          </cell>
          <cell r="B192" t="str">
            <v>114001300313</v>
          </cell>
          <cell r="C192" t="str">
            <v>114</v>
          </cell>
          <cell r="D192" t="str">
            <v>114001</v>
          </cell>
          <cell r="E192" t="str">
            <v>ساير حسابها و اسناد دريافتني</v>
          </cell>
          <cell r="F192" t="str">
            <v>علي الحساب حقوق</v>
          </cell>
          <cell r="G192" t="str">
            <v>300313</v>
          </cell>
          <cell r="H192" t="str">
            <v>ايران زاد محمدهادي</v>
          </cell>
          <cell r="P192" t="str">
            <v>610</v>
          </cell>
        </row>
        <row r="193">
          <cell r="A193">
            <v>6100</v>
          </cell>
          <cell r="B193" t="str">
            <v>114001300223</v>
          </cell>
          <cell r="C193" t="str">
            <v>114</v>
          </cell>
          <cell r="D193" t="str">
            <v>114001</v>
          </cell>
          <cell r="E193" t="str">
            <v>ساير حسابها و اسناد دريافتني</v>
          </cell>
          <cell r="F193" t="str">
            <v>علي الحساب حقوق</v>
          </cell>
          <cell r="G193" t="str">
            <v>300223</v>
          </cell>
          <cell r="H193" t="str">
            <v>حسيني ميرصمد</v>
          </cell>
          <cell r="P193" t="str">
            <v>610</v>
          </cell>
        </row>
        <row r="194">
          <cell r="A194">
            <v>6100</v>
          </cell>
          <cell r="B194" t="str">
            <v>114001300224</v>
          </cell>
          <cell r="C194" t="str">
            <v>114</v>
          </cell>
          <cell r="D194" t="str">
            <v>114001</v>
          </cell>
          <cell r="E194" t="str">
            <v>ساير حسابها و اسناد دريافتني</v>
          </cell>
          <cell r="F194" t="str">
            <v>علي الحساب حقوق</v>
          </cell>
          <cell r="G194" t="str">
            <v>300224</v>
          </cell>
          <cell r="H194" t="str">
            <v>زنده شعر بهمن</v>
          </cell>
          <cell r="P194" t="str">
            <v>610</v>
          </cell>
        </row>
        <row r="195">
          <cell r="A195">
            <v>6100</v>
          </cell>
          <cell r="B195" t="str">
            <v>114001300242</v>
          </cell>
          <cell r="C195" t="str">
            <v>114</v>
          </cell>
          <cell r="D195" t="str">
            <v>114001</v>
          </cell>
          <cell r="E195" t="str">
            <v>ساير حسابها و اسناد دريافتني</v>
          </cell>
          <cell r="F195" t="str">
            <v>علي الحساب حقوق</v>
          </cell>
          <cell r="G195" t="str">
            <v>300242</v>
          </cell>
          <cell r="H195" t="str">
            <v>زبردست قراملكي حسن</v>
          </cell>
          <cell r="P195" t="str">
            <v>610</v>
          </cell>
        </row>
        <row r="196">
          <cell r="A196">
            <v>6100</v>
          </cell>
          <cell r="B196" t="str">
            <v>114001300247</v>
          </cell>
          <cell r="C196" t="str">
            <v>114</v>
          </cell>
          <cell r="D196" t="str">
            <v>114001</v>
          </cell>
          <cell r="E196" t="str">
            <v>ساير حسابها و اسناد دريافتني</v>
          </cell>
          <cell r="F196" t="str">
            <v>علي الحساب حقوق</v>
          </cell>
          <cell r="G196" t="str">
            <v>300247</v>
          </cell>
          <cell r="H196" t="str">
            <v>حسن زاده علي بيك كندي مطلب</v>
          </cell>
          <cell r="P196" t="str">
            <v>610</v>
          </cell>
        </row>
        <row r="197">
          <cell r="A197">
            <v>6100</v>
          </cell>
          <cell r="B197" t="str">
            <v>114001300260</v>
          </cell>
          <cell r="C197" t="str">
            <v>114</v>
          </cell>
          <cell r="D197" t="str">
            <v>114001</v>
          </cell>
          <cell r="E197" t="str">
            <v>ساير حسابها و اسناد دريافتني</v>
          </cell>
          <cell r="F197" t="str">
            <v>علي الحساب حقوق</v>
          </cell>
          <cell r="G197" t="str">
            <v>300260</v>
          </cell>
          <cell r="H197" t="str">
            <v>منزوي صوفياني مسعود</v>
          </cell>
          <cell r="P197" t="str">
            <v>610</v>
          </cell>
        </row>
        <row r="198">
          <cell r="A198">
            <v>6100</v>
          </cell>
          <cell r="B198" t="str">
            <v>114001300288</v>
          </cell>
          <cell r="C198" t="str">
            <v>114</v>
          </cell>
          <cell r="D198" t="str">
            <v>114001</v>
          </cell>
          <cell r="E198" t="str">
            <v>ساير حسابها و اسناد دريافتني</v>
          </cell>
          <cell r="F198" t="str">
            <v>علي الحساب حقوق</v>
          </cell>
          <cell r="G198" t="str">
            <v>300288</v>
          </cell>
          <cell r="H198" t="str">
            <v>حاتملو محمد</v>
          </cell>
          <cell r="P198" t="str">
            <v>610</v>
          </cell>
        </row>
        <row r="199">
          <cell r="A199">
            <v>6100</v>
          </cell>
          <cell r="B199" t="str">
            <v>114001300017</v>
          </cell>
          <cell r="C199" t="str">
            <v>114</v>
          </cell>
          <cell r="D199" t="str">
            <v>114001</v>
          </cell>
          <cell r="E199" t="str">
            <v>ساير حسابها و اسناد دريافتني</v>
          </cell>
          <cell r="F199" t="str">
            <v>علي الحساب حقوق</v>
          </cell>
          <cell r="G199" t="str">
            <v>300017</v>
          </cell>
          <cell r="H199" t="str">
            <v>خوش اخلاق جانبهان ناصر</v>
          </cell>
          <cell r="P199" t="str">
            <v>610</v>
          </cell>
        </row>
        <row r="200">
          <cell r="A200">
            <v>6100</v>
          </cell>
          <cell r="B200" t="str">
            <v>114001300099</v>
          </cell>
          <cell r="C200" t="str">
            <v>114</v>
          </cell>
          <cell r="D200" t="str">
            <v>114001</v>
          </cell>
          <cell r="E200" t="str">
            <v>ساير حسابها و اسناد دريافتني</v>
          </cell>
          <cell r="F200" t="str">
            <v>علي الحساب حقوق</v>
          </cell>
          <cell r="G200" t="str">
            <v>300099</v>
          </cell>
          <cell r="H200" t="str">
            <v>مددي زكلوجه مهرداد</v>
          </cell>
          <cell r="P200" t="str">
            <v>610</v>
          </cell>
        </row>
        <row r="201">
          <cell r="A201">
            <v>6100</v>
          </cell>
          <cell r="B201" t="str">
            <v>114001300230</v>
          </cell>
          <cell r="C201" t="str">
            <v>114</v>
          </cell>
          <cell r="D201" t="str">
            <v>114001</v>
          </cell>
          <cell r="E201" t="str">
            <v>ساير حسابها و اسناد دريافتني</v>
          </cell>
          <cell r="F201" t="str">
            <v>علي الحساب حقوق</v>
          </cell>
          <cell r="G201" t="str">
            <v>300230</v>
          </cell>
          <cell r="H201" t="str">
            <v>ابراهيمي حامد صمد</v>
          </cell>
          <cell r="P201" t="str">
            <v>610</v>
          </cell>
        </row>
        <row r="202">
          <cell r="A202">
            <v>6100</v>
          </cell>
          <cell r="B202" t="str">
            <v>114001300238</v>
          </cell>
          <cell r="C202" t="str">
            <v>114</v>
          </cell>
          <cell r="D202" t="str">
            <v>114001</v>
          </cell>
          <cell r="E202" t="str">
            <v>ساير حسابها و اسناد دريافتني</v>
          </cell>
          <cell r="F202" t="str">
            <v>علي الحساب حقوق</v>
          </cell>
          <cell r="G202" t="str">
            <v>300238</v>
          </cell>
          <cell r="H202" t="str">
            <v>شكوهي لله لو علي</v>
          </cell>
          <cell r="P202" t="str">
            <v>610</v>
          </cell>
        </row>
        <row r="203">
          <cell r="A203">
            <v>6100</v>
          </cell>
          <cell r="B203" t="str">
            <v>114001300251</v>
          </cell>
          <cell r="C203" t="str">
            <v>114</v>
          </cell>
          <cell r="D203" t="str">
            <v>114001</v>
          </cell>
          <cell r="E203" t="str">
            <v>ساير حسابها و اسناد دريافتني</v>
          </cell>
          <cell r="F203" t="str">
            <v>علي الحساب حقوق</v>
          </cell>
          <cell r="G203" t="str">
            <v>300251</v>
          </cell>
          <cell r="H203" t="str">
            <v>تبرخي تبريزي فرهاد</v>
          </cell>
          <cell r="P203" t="str">
            <v>610</v>
          </cell>
        </row>
        <row r="204">
          <cell r="A204">
            <v>6100</v>
          </cell>
          <cell r="B204" t="str">
            <v>114001300252</v>
          </cell>
          <cell r="C204" t="str">
            <v>114</v>
          </cell>
          <cell r="D204" t="str">
            <v>114001</v>
          </cell>
          <cell r="E204" t="str">
            <v>ساير حسابها و اسناد دريافتني</v>
          </cell>
          <cell r="F204" t="str">
            <v>علي الحساب حقوق</v>
          </cell>
          <cell r="G204" t="str">
            <v>300252</v>
          </cell>
          <cell r="H204" t="str">
            <v>رنجبران عين الدين محمدرضا</v>
          </cell>
          <cell r="P204" t="str">
            <v>610</v>
          </cell>
        </row>
        <row r="205">
          <cell r="A205">
            <v>6100</v>
          </cell>
          <cell r="B205" t="str">
            <v>114001300283</v>
          </cell>
          <cell r="C205" t="str">
            <v>114</v>
          </cell>
          <cell r="D205" t="str">
            <v>114001</v>
          </cell>
          <cell r="E205" t="str">
            <v>ساير حسابها و اسناد دريافتني</v>
          </cell>
          <cell r="F205" t="str">
            <v>علي الحساب حقوق</v>
          </cell>
          <cell r="G205" t="str">
            <v>300283</v>
          </cell>
          <cell r="H205" t="str">
            <v>نكوئي عيسي</v>
          </cell>
          <cell r="P205" t="str">
            <v>610</v>
          </cell>
        </row>
        <row r="206">
          <cell r="A206">
            <v>6100</v>
          </cell>
          <cell r="B206" t="str">
            <v>114001300304</v>
          </cell>
          <cell r="C206" t="str">
            <v>114</v>
          </cell>
          <cell r="D206" t="str">
            <v>114001</v>
          </cell>
          <cell r="E206" t="str">
            <v>ساير حسابها و اسناد دريافتني</v>
          </cell>
          <cell r="F206" t="str">
            <v>علي الحساب حقوق</v>
          </cell>
          <cell r="G206" t="str">
            <v>300304</v>
          </cell>
          <cell r="H206" t="str">
            <v>محمد نژاد سعيد</v>
          </cell>
          <cell r="P206" t="str">
            <v>610</v>
          </cell>
        </row>
        <row r="207">
          <cell r="A207">
            <v>6100</v>
          </cell>
          <cell r="B207" t="str">
            <v>114001300266</v>
          </cell>
          <cell r="C207" t="str">
            <v>114</v>
          </cell>
          <cell r="D207" t="str">
            <v>114001</v>
          </cell>
          <cell r="E207" t="str">
            <v>ساير حسابها و اسناد دريافتني</v>
          </cell>
          <cell r="F207" t="str">
            <v>علي الحساب حقوق</v>
          </cell>
          <cell r="G207" t="str">
            <v>300266</v>
          </cell>
          <cell r="H207" t="str">
            <v>عطايان حسن</v>
          </cell>
          <cell r="P207" t="str">
            <v>610</v>
          </cell>
        </row>
        <row r="208">
          <cell r="A208">
            <v>6100</v>
          </cell>
          <cell r="B208" t="str">
            <v>114001300270</v>
          </cell>
          <cell r="C208" t="str">
            <v>114</v>
          </cell>
          <cell r="D208" t="str">
            <v>114001</v>
          </cell>
          <cell r="E208" t="str">
            <v>ساير حسابها و اسناد دريافتني</v>
          </cell>
          <cell r="F208" t="str">
            <v>علي الحساب حقوق</v>
          </cell>
          <cell r="G208" t="str">
            <v>300270</v>
          </cell>
          <cell r="H208" t="str">
            <v>حسين پور شفقي جليل</v>
          </cell>
          <cell r="P208" t="str">
            <v>610</v>
          </cell>
        </row>
        <row r="209">
          <cell r="A209">
            <v>6100</v>
          </cell>
          <cell r="B209" t="str">
            <v>114001300279</v>
          </cell>
          <cell r="C209" t="str">
            <v>114</v>
          </cell>
          <cell r="D209" t="str">
            <v>114001</v>
          </cell>
          <cell r="E209" t="str">
            <v>ساير حسابها و اسناد دريافتني</v>
          </cell>
          <cell r="F209" t="str">
            <v>علي الحساب حقوق</v>
          </cell>
          <cell r="G209" t="str">
            <v>300279</v>
          </cell>
          <cell r="H209" t="str">
            <v>عابد زاده اندريان محب علي</v>
          </cell>
          <cell r="P209" t="str">
            <v>610</v>
          </cell>
        </row>
        <row r="210">
          <cell r="A210">
            <v>6100</v>
          </cell>
          <cell r="B210" t="str">
            <v>114001300280</v>
          </cell>
          <cell r="C210" t="str">
            <v>114</v>
          </cell>
          <cell r="D210" t="str">
            <v>114001</v>
          </cell>
          <cell r="E210" t="str">
            <v>ساير حسابها و اسناد دريافتني</v>
          </cell>
          <cell r="F210" t="str">
            <v>علي الحساب حقوق</v>
          </cell>
          <cell r="G210" t="str">
            <v>300280</v>
          </cell>
          <cell r="H210" t="str">
            <v>طهماسبيان سجاد</v>
          </cell>
          <cell r="P210" t="str">
            <v>610</v>
          </cell>
        </row>
        <row r="211">
          <cell r="A211">
            <v>6100</v>
          </cell>
          <cell r="B211" t="str">
            <v>114001300290</v>
          </cell>
          <cell r="C211" t="str">
            <v>114</v>
          </cell>
          <cell r="D211" t="str">
            <v>114001</v>
          </cell>
          <cell r="E211" t="str">
            <v>ساير حسابها و اسناد دريافتني</v>
          </cell>
          <cell r="F211" t="str">
            <v>علي الحساب حقوق</v>
          </cell>
          <cell r="G211" t="str">
            <v>300290</v>
          </cell>
          <cell r="H211" t="str">
            <v>نيك قدم ديزناب داود</v>
          </cell>
          <cell r="P211" t="str">
            <v>610</v>
          </cell>
        </row>
        <row r="212">
          <cell r="A212">
            <v>6100</v>
          </cell>
          <cell r="B212" t="str">
            <v>114001300309</v>
          </cell>
          <cell r="C212" t="str">
            <v>114</v>
          </cell>
          <cell r="D212" t="str">
            <v>114001</v>
          </cell>
          <cell r="E212" t="str">
            <v>ساير حسابها و اسناد دريافتني</v>
          </cell>
          <cell r="F212" t="str">
            <v>علي الحساب حقوق</v>
          </cell>
          <cell r="G212" t="str">
            <v>300309</v>
          </cell>
          <cell r="H212" t="str">
            <v>قزل سوفلو محمد</v>
          </cell>
          <cell r="P212" t="str">
            <v>610</v>
          </cell>
        </row>
        <row r="213">
          <cell r="A213">
            <v>6100</v>
          </cell>
          <cell r="B213" t="str">
            <v>114001300033</v>
          </cell>
          <cell r="C213" t="str">
            <v>114</v>
          </cell>
          <cell r="D213" t="str">
            <v>114001</v>
          </cell>
          <cell r="E213" t="str">
            <v>ساير حسابها و اسناد دريافتني</v>
          </cell>
          <cell r="F213" t="str">
            <v>علي الحساب حقوق</v>
          </cell>
          <cell r="G213" t="str">
            <v>300033</v>
          </cell>
          <cell r="H213" t="str">
            <v>احمد زاده حمامي رضا</v>
          </cell>
          <cell r="P213" t="str">
            <v>610</v>
          </cell>
        </row>
        <row r="214">
          <cell r="A214">
            <v>6100</v>
          </cell>
          <cell r="B214" t="str">
            <v>114001300100</v>
          </cell>
          <cell r="C214" t="str">
            <v>114</v>
          </cell>
          <cell r="D214" t="str">
            <v>114001</v>
          </cell>
          <cell r="E214" t="str">
            <v>ساير حسابها و اسناد دريافتني</v>
          </cell>
          <cell r="F214" t="str">
            <v>علي الحساب حقوق</v>
          </cell>
          <cell r="G214" t="str">
            <v>300100</v>
          </cell>
          <cell r="H214" t="str">
            <v>محمدي ينكجه ناصر</v>
          </cell>
          <cell r="P214" t="str">
            <v>610</v>
          </cell>
        </row>
        <row r="215">
          <cell r="A215">
            <v>6100</v>
          </cell>
          <cell r="B215" t="str">
            <v>114001300256</v>
          </cell>
          <cell r="C215" t="str">
            <v>114</v>
          </cell>
          <cell r="D215" t="str">
            <v>114001</v>
          </cell>
          <cell r="E215" t="str">
            <v>ساير حسابها و اسناد دريافتني</v>
          </cell>
          <cell r="F215" t="str">
            <v>علي الحساب حقوق</v>
          </cell>
          <cell r="G215" t="str">
            <v>300256</v>
          </cell>
          <cell r="H215" t="str">
            <v>نادري بركجه پرويز</v>
          </cell>
          <cell r="P215" t="str">
            <v>610</v>
          </cell>
        </row>
        <row r="216">
          <cell r="A216">
            <v>6100</v>
          </cell>
          <cell r="B216" t="str">
            <v>114001300262</v>
          </cell>
          <cell r="C216" t="str">
            <v>114</v>
          </cell>
          <cell r="D216" t="str">
            <v>114001</v>
          </cell>
          <cell r="E216" t="str">
            <v>ساير حسابها و اسناد دريافتني</v>
          </cell>
          <cell r="F216" t="str">
            <v>علي الحساب حقوق</v>
          </cell>
          <cell r="G216" t="str">
            <v>300262</v>
          </cell>
          <cell r="H216" t="str">
            <v>عزت پور نقاره كوب آيدين</v>
          </cell>
          <cell r="P216" t="str">
            <v>610</v>
          </cell>
        </row>
        <row r="217">
          <cell r="A217">
            <v>6100</v>
          </cell>
          <cell r="B217" t="str">
            <v>114001300271</v>
          </cell>
          <cell r="C217" t="str">
            <v>114</v>
          </cell>
          <cell r="D217" t="str">
            <v>114001</v>
          </cell>
          <cell r="E217" t="str">
            <v>ساير حسابها و اسناد دريافتني</v>
          </cell>
          <cell r="F217" t="str">
            <v>علي الحساب حقوق</v>
          </cell>
          <cell r="G217" t="str">
            <v>300271</v>
          </cell>
          <cell r="H217" t="str">
            <v>واحدي باويل مهدي</v>
          </cell>
          <cell r="P217" t="str">
            <v>610</v>
          </cell>
        </row>
        <row r="218">
          <cell r="A218">
            <v>6100</v>
          </cell>
          <cell r="B218" t="str">
            <v>114001300272</v>
          </cell>
          <cell r="C218" t="str">
            <v>114</v>
          </cell>
          <cell r="D218" t="str">
            <v>114001</v>
          </cell>
          <cell r="E218" t="str">
            <v>ساير حسابها و اسناد دريافتني</v>
          </cell>
          <cell r="F218" t="str">
            <v>علي الحساب حقوق</v>
          </cell>
          <cell r="G218" t="str">
            <v>300272</v>
          </cell>
          <cell r="H218" t="str">
            <v>حاجيلاري محمدتقي</v>
          </cell>
          <cell r="P218" t="str">
            <v>610</v>
          </cell>
        </row>
        <row r="219">
          <cell r="A219">
            <v>6100</v>
          </cell>
          <cell r="B219" t="str">
            <v>114001300275</v>
          </cell>
          <cell r="C219" t="str">
            <v>114</v>
          </cell>
          <cell r="D219" t="str">
            <v>114001</v>
          </cell>
          <cell r="E219" t="str">
            <v>ساير حسابها و اسناد دريافتني</v>
          </cell>
          <cell r="F219" t="str">
            <v>علي الحساب حقوق</v>
          </cell>
          <cell r="G219" t="str">
            <v>300275</v>
          </cell>
          <cell r="H219" t="str">
            <v>بخشي باقر</v>
          </cell>
          <cell r="P219" t="str">
            <v>610</v>
          </cell>
        </row>
        <row r="220">
          <cell r="A220">
            <v>6100</v>
          </cell>
          <cell r="B220" t="str">
            <v>114001300276</v>
          </cell>
          <cell r="C220" t="str">
            <v>114</v>
          </cell>
          <cell r="D220" t="str">
            <v>114001</v>
          </cell>
          <cell r="E220" t="str">
            <v>ساير حسابها و اسناد دريافتني</v>
          </cell>
          <cell r="F220" t="str">
            <v>علي الحساب حقوق</v>
          </cell>
          <cell r="G220" t="str">
            <v>300276</v>
          </cell>
          <cell r="H220" t="str">
            <v>ملوكي مهرشاد</v>
          </cell>
          <cell r="P220" t="str">
            <v>610</v>
          </cell>
        </row>
        <row r="221">
          <cell r="A221">
            <v>6100</v>
          </cell>
          <cell r="B221" t="str">
            <v>114001300278</v>
          </cell>
          <cell r="C221" t="str">
            <v>114</v>
          </cell>
          <cell r="D221" t="str">
            <v>114001</v>
          </cell>
          <cell r="E221" t="str">
            <v>ساير حسابها و اسناد دريافتني</v>
          </cell>
          <cell r="F221" t="str">
            <v>علي الحساب حقوق</v>
          </cell>
          <cell r="G221" t="str">
            <v>300278</v>
          </cell>
          <cell r="H221" t="str">
            <v>مكرمي مهدي</v>
          </cell>
          <cell r="P221" t="str">
            <v>610</v>
          </cell>
        </row>
        <row r="222">
          <cell r="A222">
            <v>6100</v>
          </cell>
          <cell r="B222" t="str">
            <v>114001300281</v>
          </cell>
          <cell r="C222" t="str">
            <v>114</v>
          </cell>
          <cell r="D222" t="str">
            <v>114001</v>
          </cell>
          <cell r="E222" t="str">
            <v>ساير حسابها و اسناد دريافتني</v>
          </cell>
          <cell r="F222" t="str">
            <v>علي الحساب حقوق</v>
          </cell>
          <cell r="G222" t="str">
            <v>300281</v>
          </cell>
          <cell r="H222" t="str">
            <v>بني اسد احمد</v>
          </cell>
          <cell r="P222" t="str">
            <v>610</v>
          </cell>
        </row>
        <row r="223">
          <cell r="A223">
            <v>6100</v>
          </cell>
          <cell r="B223" t="str">
            <v>114001300284</v>
          </cell>
          <cell r="C223" t="str">
            <v>114</v>
          </cell>
          <cell r="D223" t="str">
            <v>114001</v>
          </cell>
          <cell r="E223" t="str">
            <v>ساير حسابها و اسناد دريافتني</v>
          </cell>
          <cell r="F223" t="str">
            <v>علي الحساب حقوق</v>
          </cell>
          <cell r="G223" t="str">
            <v>300284</v>
          </cell>
          <cell r="H223" t="str">
            <v>عتيقي علي</v>
          </cell>
          <cell r="P223" t="str">
            <v>610</v>
          </cell>
        </row>
        <row r="224">
          <cell r="A224">
            <v>6100</v>
          </cell>
          <cell r="B224" t="str">
            <v>114001300308</v>
          </cell>
          <cell r="C224" t="str">
            <v>114</v>
          </cell>
          <cell r="D224" t="str">
            <v>114001</v>
          </cell>
          <cell r="E224" t="str">
            <v>ساير حسابها و اسناد دريافتني</v>
          </cell>
          <cell r="F224" t="str">
            <v>علي الحساب حقوق</v>
          </cell>
          <cell r="G224" t="str">
            <v>300308</v>
          </cell>
          <cell r="H224" t="str">
            <v>شاه قاسمي مهرداد</v>
          </cell>
          <cell r="P224" t="str">
            <v>610</v>
          </cell>
        </row>
        <row r="225">
          <cell r="A225">
            <v>6100</v>
          </cell>
          <cell r="B225" t="str">
            <v>114001300315</v>
          </cell>
          <cell r="C225" t="str">
            <v>114</v>
          </cell>
          <cell r="D225" t="str">
            <v>114001</v>
          </cell>
          <cell r="E225" t="str">
            <v>ساير حسابها و اسناد دريافتني</v>
          </cell>
          <cell r="F225" t="str">
            <v>علي الحساب حقوق</v>
          </cell>
          <cell r="G225" t="str">
            <v>300315</v>
          </cell>
          <cell r="H225" t="str">
            <v>زينالي علي</v>
          </cell>
          <cell r="P225" t="str">
            <v>610</v>
          </cell>
        </row>
        <row r="226">
          <cell r="A226">
            <v>6100</v>
          </cell>
          <cell r="B226" t="str">
            <v>114001300264</v>
          </cell>
          <cell r="C226" t="str">
            <v>114</v>
          </cell>
          <cell r="D226" t="str">
            <v>114001</v>
          </cell>
          <cell r="E226" t="str">
            <v>ساير حسابها و اسناد دريافتني</v>
          </cell>
          <cell r="F226" t="str">
            <v>علي الحساب حقوق</v>
          </cell>
          <cell r="G226" t="str">
            <v>300264</v>
          </cell>
          <cell r="H226" t="str">
            <v>جليل پور صابرجوي حسين</v>
          </cell>
          <cell r="P226" t="str">
            <v>610</v>
          </cell>
        </row>
        <row r="227">
          <cell r="A227">
            <v>6100</v>
          </cell>
          <cell r="B227" t="str">
            <v>114001300101</v>
          </cell>
          <cell r="C227" t="str">
            <v>114</v>
          </cell>
          <cell r="D227" t="str">
            <v>114001</v>
          </cell>
          <cell r="E227" t="str">
            <v>ساير حسابها و اسناد دريافتني</v>
          </cell>
          <cell r="F227" t="str">
            <v>علي الحساب حقوق</v>
          </cell>
          <cell r="G227" t="str">
            <v>300101</v>
          </cell>
          <cell r="H227" t="str">
            <v>شكري جليل</v>
          </cell>
          <cell r="P227" t="str">
            <v>610</v>
          </cell>
        </row>
        <row r="228">
          <cell r="A228">
            <v>6100</v>
          </cell>
          <cell r="B228" t="str">
            <v>114001300102</v>
          </cell>
          <cell r="C228" t="str">
            <v>114</v>
          </cell>
          <cell r="D228" t="str">
            <v>114001</v>
          </cell>
          <cell r="E228" t="str">
            <v>ساير حسابها و اسناد دريافتني</v>
          </cell>
          <cell r="F228" t="str">
            <v>علي الحساب حقوق</v>
          </cell>
          <cell r="G228" t="str">
            <v>300102</v>
          </cell>
          <cell r="H228" t="str">
            <v>صفري آذر جعفر</v>
          </cell>
          <cell r="P228" t="str">
            <v>610</v>
          </cell>
        </row>
        <row r="229">
          <cell r="A229">
            <v>6100</v>
          </cell>
          <cell r="B229" t="str">
            <v>114002300263</v>
          </cell>
          <cell r="C229" t="str">
            <v>114</v>
          </cell>
          <cell r="D229" t="str">
            <v>114002</v>
          </cell>
          <cell r="E229" t="str">
            <v>ساير حسابها و اسناد دريافتني</v>
          </cell>
          <cell r="F229" t="str">
            <v>علي الحساب چند ماهه</v>
          </cell>
          <cell r="G229" t="str">
            <v>300263</v>
          </cell>
          <cell r="H229" t="str">
            <v>خدائي محمودي رضا</v>
          </cell>
          <cell r="P229" t="str">
            <v>610</v>
          </cell>
        </row>
        <row r="230">
          <cell r="A230">
            <v>6100</v>
          </cell>
          <cell r="B230" t="str">
            <v>114002300202</v>
          </cell>
          <cell r="C230" t="str">
            <v>114</v>
          </cell>
          <cell r="D230" t="str">
            <v>114002</v>
          </cell>
          <cell r="E230" t="str">
            <v>ساير حسابها و اسناد دريافتني</v>
          </cell>
          <cell r="F230" t="str">
            <v>علي الحساب چند ماهه</v>
          </cell>
          <cell r="G230" t="str">
            <v>300202</v>
          </cell>
          <cell r="H230" t="str">
            <v>لك جواد</v>
          </cell>
          <cell r="P230" t="str">
            <v>610</v>
          </cell>
        </row>
        <row r="231">
          <cell r="A231">
            <v>6100</v>
          </cell>
          <cell r="B231" t="str">
            <v>114002300113</v>
          </cell>
          <cell r="C231" t="str">
            <v>114</v>
          </cell>
          <cell r="D231" t="str">
            <v>114002</v>
          </cell>
          <cell r="E231" t="str">
            <v>ساير حسابها و اسناد دريافتني</v>
          </cell>
          <cell r="F231" t="str">
            <v>علي الحساب چند ماهه</v>
          </cell>
          <cell r="G231" t="str">
            <v>300113</v>
          </cell>
          <cell r="H231" t="str">
            <v>باغباني خضرلو منوچهر</v>
          </cell>
          <cell r="P231" t="str">
            <v>610</v>
          </cell>
        </row>
        <row r="232">
          <cell r="A232">
            <v>6100</v>
          </cell>
          <cell r="B232" t="str">
            <v>114002300085</v>
          </cell>
          <cell r="C232" t="str">
            <v>114</v>
          </cell>
          <cell r="D232" t="str">
            <v>114002</v>
          </cell>
          <cell r="E232" t="str">
            <v>ساير حسابها و اسناد دريافتني</v>
          </cell>
          <cell r="F232" t="str">
            <v>علي الحساب چند ماهه</v>
          </cell>
          <cell r="G232" t="str">
            <v>300085</v>
          </cell>
          <cell r="H232" t="str">
            <v>جبارپور يوسف</v>
          </cell>
          <cell r="P232" t="str">
            <v>610</v>
          </cell>
        </row>
        <row r="233">
          <cell r="A233">
            <v>6100</v>
          </cell>
          <cell r="B233" t="str">
            <v>114002300076</v>
          </cell>
          <cell r="C233" t="str">
            <v>114</v>
          </cell>
          <cell r="D233" t="str">
            <v>114002</v>
          </cell>
          <cell r="E233" t="str">
            <v>ساير حسابها و اسناد دريافتني</v>
          </cell>
          <cell r="F233" t="str">
            <v>علي الحساب چند ماهه</v>
          </cell>
          <cell r="G233" t="str">
            <v>300076</v>
          </cell>
          <cell r="H233" t="str">
            <v>همتي مسعود</v>
          </cell>
          <cell r="P233" t="str">
            <v>610</v>
          </cell>
        </row>
        <row r="234">
          <cell r="A234">
            <v>6100</v>
          </cell>
          <cell r="B234" t="str">
            <v>114002300094</v>
          </cell>
          <cell r="C234" t="str">
            <v>114</v>
          </cell>
          <cell r="D234" t="str">
            <v>114002</v>
          </cell>
          <cell r="E234" t="str">
            <v>ساير حسابها و اسناد دريافتني</v>
          </cell>
          <cell r="F234" t="str">
            <v>علي الحساب چند ماهه</v>
          </cell>
          <cell r="G234" t="str">
            <v>300094</v>
          </cell>
          <cell r="H234" t="str">
            <v>محمود شريعتي مهرداد</v>
          </cell>
          <cell r="P234" t="str">
            <v>610</v>
          </cell>
        </row>
        <row r="235">
          <cell r="A235">
            <v>6100</v>
          </cell>
          <cell r="B235" t="str">
            <v>114002300142</v>
          </cell>
          <cell r="C235" t="str">
            <v>114</v>
          </cell>
          <cell r="D235" t="str">
            <v>114002</v>
          </cell>
          <cell r="E235" t="str">
            <v>ساير حسابها و اسناد دريافتني</v>
          </cell>
          <cell r="F235" t="str">
            <v>علي الحساب چند ماهه</v>
          </cell>
          <cell r="G235" t="str">
            <v>300142</v>
          </cell>
          <cell r="H235" t="str">
            <v>فروتني قهرماني احمد</v>
          </cell>
          <cell r="P235" t="str">
            <v>610</v>
          </cell>
        </row>
        <row r="236">
          <cell r="A236">
            <v>6100</v>
          </cell>
          <cell r="B236" t="str">
            <v>114002300264</v>
          </cell>
          <cell r="C236" t="str">
            <v>114</v>
          </cell>
          <cell r="D236" t="str">
            <v>114002</v>
          </cell>
          <cell r="E236" t="str">
            <v>ساير حسابها و اسناد دريافتني</v>
          </cell>
          <cell r="F236" t="str">
            <v>علي الحساب چند ماهه</v>
          </cell>
          <cell r="G236" t="str">
            <v>300264</v>
          </cell>
          <cell r="H236" t="str">
            <v>جليل پور صابرجوي حسين</v>
          </cell>
          <cell r="P236" t="str">
            <v>610</v>
          </cell>
        </row>
        <row r="237">
          <cell r="A237">
            <v>6100</v>
          </cell>
          <cell r="B237" t="str">
            <v>114002300226</v>
          </cell>
          <cell r="C237" t="str">
            <v>114</v>
          </cell>
          <cell r="D237" t="str">
            <v>114002</v>
          </cell>
          <cell r="E237" t="str">
            <v>ساير حسابها و اسناد دريافتني</v>
          </cell>
          <cell r="F237" t="str">
            <v>علي الحساب چند ماهه</v>
          </cell>
          <cell r="G237" t="str">
            <v>300226</v>
          </cell>
          <cell r="H237" t="str">
            <v>طاهباز هادي</v>
          </cell>
          <cell r="P237" t="str">
            <v>610</v>
          </cell>
        </row>
        <row r="238">
          <cell r="A238">
            <v>6100</v>
          </cell>
          <cell r="B238" t="str">
            <v>114002300101</v>
          </cell>
          <cell r="C238" t="str">
            <v>114</v>
          </cell>
          <cell r="D238" t="str">
            <v>114002</v>
          </cell>
          <cell r="E238" t="str">
            <v>ساير حسابها و اسناد دريافتني</v>
          </cell>
          <cell r="F238" t="str">
            <v>علي الحساب چند ماهه</v>
          </cell>
          <cell r="G238" t="str">
            <v>300101</v>
          </cell>
          <cell r="H238" t="str">
            <v>شكري جليل</v>
          </cell>
          <cell r="P238" t="str">
            <v>610</v>
          </cell>
        </row>
        <row r="239">
          <cell r="A239">
            <v>6100</v>
          </cell>
          <cell r="B239" t="str">
            <v>114002300129</v>
          </cell>
          <cell r="C239" t="str">
            <v>114</v>
          </cell>
          <cell r="D239" t="str">
            <v>114002</v>
          </cell>
          <cell r="E239" t="str">
            <v>ساير حسابها و اسناد دريافتني</v>
          </cell>
          <cell r="F239" t="str">
            <v>علي الحساب چند ماهه</v>
          </cell>
          <cell r="G239" t="str">
            <v>300129</v>
          </cell>
          <cell r="H239" t="str">
            <v>بهاري ناصر</v>
          </cell>
          <cell r="P239" t="str">
            <v>610</v>
          </cell>
        </row>
        <row r="240">
          <cell r="A240">
            <v>6100</v>
          </cell>
          <cell r="B240" t="str">
            <v>114002300288</v>
          </cell>
          <cell r="C240" t="str">
            <v>114</v>
          </cell>
          <cell r="D240" t="str">
            <v>114002</v>
          </cell>
          <cell r="E240" t="str">
            <v>ساير حسابها و اسناد دريافتني</v>
          </cell>
          <cell r="F240" t="str">
            <v>علي الحساب چند ماهه</v>
          </cell>
          <cell r="G240" t="str">
            <v>300288</v>
          </cell>
          <cell r="H240" t="str">
            <v>حاتملو محمد</v>
          </cell>
          <cell r="P240" t="str">
            <v>610</v>
          </cell>
        </row>
        <row r="241">
          <cell r="A241">
            <v>6100</v>
          </cell>
          <cell r="B241" t="str">
            <v>114002300070</v>
          </cell>
          <cell r="C241" t="str">
            <v>114</v>
          </cell>
          <cell r="D241" t="str">
            <v>114002</v>
          </cell>
          <cell r="E241" t="str">
            <v>ساير حسابها و اسناد دريافتني</v>
          </cell>
          <cell r="F241" t="str">
            <v>علي الحساب چند ماهه</v>
          </cell>
          <cell r="G241" t="str">
            <v>300070</v>
          </cell>
          <cell r="H241" t="str">
            <v>فريدي نسب كريم</v>
          </cell>
          <cell r="P241" t="str">
            <v>610</v>
          </cell>
        </row>
        <row r="242">
          <cell r="A242">
            <v>6100</v>
          </cell>
          <cell r="B242" t="str">
            <v>114002300235</v>
          </cell>
          <cell r="C242" t="str">
            <v>114</v>
          </cell>
          <cell r="D242" t="str">
            <v>114002</v>
          </cell>
          <cell r="E242" t="str">
            <v>ساير حسابها و اسناد دريافتني</v>
          </cell>
          <cell r="F242" t="str">
            <v>علي الحساب چند ماهه</v>
          </cell>
          <cell r="G242" t="str">
            <v>300235</v>
          </cell>
          <cell r="H242" t="str">
            <v>حدادپوربدر محمدرضا</v>
          </cell>
          <cell r="P242" t="str">
            <v>610</v>
          </cell>
        </row>
        <row r="243">
          <cell r="A243">
            <v>6100</v>
          </cell>
          <cell r="B243" t="str">
            <v>114002300181</v>
          </cell>
          <cell r="C243" t="str">
            <v>114</v>
          </cell>
          <cell r="D243" t="str">
            <v>114002</v>
          </cell>
          <cell r="E243" t="str">
            <v>ساير حسابها و اسناد دريافتني</v>
          </cell>
          <cell r="F243" t="str">
            <v>علي الحساب چند ماهه</v>
          </cell>
          <cell r="G243" t="str">
            <v>300181</v>
          </cell>
          <cell r="H243" t="str">
            <v>وظيفه واثق مهدي</v>
          </cell>
          <cell r="P243" t="str">
            <v>610</v>
          </cell>
        </row>
        <row r="244">
          <cell r="A244">
            <v>6100</v>
          </cell>
          <cell r="B244" t="str">
            <v>114002300245</v>
          </cell>
          <cell r="C244" t="str">
            <v>114</v>
          </cell>
          <cell r="D244" t="str">
            <v>114002</v>
          </cell>
          <cell r="E244" t="str">
            <v>ساير حسابها و اسناد دريافتني</v>
          </cell>
          <cell r="F244" t="str">
            <v>علي الحساب چند ماهه</v>
          </cell>
          <cell r="G244" t="str">
            <v>300245</v>
          </cell>
          <cell r="H244" t="str">
            <v>غفاري افشرد كريم</v>
          </cell>
          <cell r="P244" t="str">
            <v>610</v>
          </cell>
        </row>
        <row r="245">
          <cell r="A245">
            <v>6100</v>
          </cell>
          <cell r="B245" t="str">
            <v>114002300057</v>
          </cell>
          <cell r="C245" t="str">
            <v>114</v>
          </cell>
          <cell r="D245" t="str">
            <v>114002</v>
          </cell>
          <cell r="E245" t="str">
            <v>ساير حسابها و اسناد دريافتني</v>
          </cell>
          <cell r="F245" t="str">
            <v>علي الحساب چند ماهه</v>
          </cell>
          <cell r="G245" t="str">
            <v>300057</v>
          </cell>
          <cell r="H245" t="str">
            <v>سلطاني حميد</v>
          </cell>
          <cell r="P245" t="str">
            <v>610</v>
          </cell>
        </row>
        <row r="246">
          <cell r="A246">
            <v>6100</v>
          </cell>
          <cell r="B246" t="str">
            <v>114002300090</v>
          </cell>
          <cell r="C246" t="str">
            <v>114</v>
          </cell>
          <cell r="D246" t="str">
            <v>114002</v>
          </cell>
          <cell r="E246" t="str">
            <v>ساير حسابها و اسناد دريافتني</v>
          </cell>
          <cell r="F246" t="str">
            <v>علي الحساب چند ماهه</v>
          </cell>
          <cell r="G246" t="str">
            <v>300090</v>
          </cell>
          <cell r="H246" t="str">
            <v>شايان مهر ابراهيم</v>
          </cell>
          <cell r="P246" t="str">
            <v>610</v>
          </cell>
        </row>
        <row r="247">
          <cell r="A247">
            <v>6100</v>
          </cell>
          <cell r="B247" t="str">
            <v>114002300103</v>
          </cell>
          <cell r="C247" t="str">
            <v>114</v>
          </cell>
          <cell r="D247" t="str">
            <v>114002</v>
          </cell>
          <cell r="E247" t="str">
            <v>ساير حسابها و اسناد دريافتني</v>
          </cell>
          <cell r="F247" t="str">
            <v>علي الحساب چند ماهه</v>
          </cell>
          <cell r="G247" t="str">
            <v>300103</v>
          </cell>
          <cell r="H247" t="str">
            <v>چابك شاهرخ</v>
          </cell>
          <cell r="P247" t="str">
            <v>610</v>
          </cell>
        </row>
        <row r="248">
          <cell r="A248">
            <v>6100</v>
          </cell>
          <cell r="B248" t="str">
            <v>114002300248</v>
          </cell>
          <cell r="C248" t="str">
            <v>114</v>
          </cell>
          <cell r="D248" t="str">
            <v>114002</v>
          </cell>
          <cell r="E248" t="str">
            <v>ساير حسابها و اسناد دريافتني</v>
          </cell>
          <cell r="F248" t="str">
            <v>علي الحساب چند ماهه</v>
          </cell>
          <cell r="G248" t="str">
            <v>300248</v>
          </cell>
          <cell r="H248" t="str">
            <v>واحدي باويل محمدحسين</v>
          </cell>
          <cell r="P248" t="str">
            <v>610</v>
          </cell>
        </row>
        <row r="249">
          <cell r="A249">
            <v>6100</v>
          </cell>
          <cell r="B249" t="str">
            <v>114002300218</v>
          </cell>
          <cell r="C249" t="str">
            <v>114</v>
          </cell>
          <cell r="D249" t="str">
            <v>114002</v>
          </cell>
          <cell r="E249" t="str">
            <v>ساير حسابها و اسناد دريافتني</v>
          </cell>
          <cell r="F249" t="str">
            <v>علي الحساب چند ماهه</v>
          </cell>
          <cell r="G249" t="str">
            <v>300218</v>
          </cell>
          <cell r="H249" t="str">
            <v>يحيي پور داخل مرتضي</v>
          </cell>
          <cell r="P249" t="str">
            <v>610</v>
          </cell>
        </row>
        <row r="250">
          <cell r="A250">
            <v>6100</v>
          </cell>
          <cell r="B250" t="str">
            <v>114002300251</v>
          </cell>
          <cell r="C250" t="str">
            <v>114</v>
          </cell>
          <cell r="D250" t="str">
            <v>114002</v>
          </cell>
          <cell r="E250" t="str">
            <v>ساير حسابها و اسناد دريافتني</v>
          </cell>
          <cell r="F250" t="str">
            <v>علي الحساب چند ماهه</v>
          </cell>
          <cell r="G250" t="str">
            <v>300251</v>
          </cell>
          <cell r="H250" t="str">
            <v>تبرخي تبريزي فرهاد</v>
          </cell>
          <cell r="P250" t="str">
            <v>610</v>
          </cell>
        </row>
        <row r="251">
          <cell r="A251">
            <v>6100</v>
          </cell>
          <cell r="B251" t="str">
            <v>114002300208</v>
          </cell>
          <cell r="C251" t="str">
            <v>114</v>
          </cell>
          <cell r="D251" t="str">
            <v>114002</v>
          </cell>
          <cell r="E251" t="str">
            <v>ساير حسابها و اسناد دريافتني</v>
          </cell>
          <cell r="F251" t="str">
            <v>علي الحساب چند ماهه</v>
          </cell>
          <cell r="G251" t="str">
            <v>300208</v>
          </cell>
          <cell r="H251" t="str">
            <v>جعفرزاده رسول</v>
          </cell>
          <cell r="P251" t="str">
            <v>610</v>
          </cell>
        </row>
        <row r="252">
          <cell r="A252">
            <v>6100</v>
          </cell>
          <cell r="B252" t="str">
            <v>114002300143</v>
          </cell>
          <cell r="C252" t="str">
            <v>114</v>
          </cell>
          <cell r="D252" t="str">
            <v>114002</v>
          </cell>
          <cell r="E252" t="str">
            <v>ساير حسابها و اسناد دريافتني</v>
          </cell>
          <cell r="F252" t="str">
            <v>علي الحساب چند ماهه</v>
          </cell>
          <cell r="G252" t="str">
            <v>300143</v>
          </cell>
          <cell r="H252" t="str">
            <v>وفائي نهر مهدي</v>
          </cell>
          <cell r="P252" t="str">
            <v>610</v>
          </cell>
        </row>
        <row r="253">
          <cell r="A253">
            <v>6100</v>
          </cell>
          <cell r="B253" t="str">
            <v>114002300204</v>
          </cell>
          <cell r="C253" t="str">
            <v>114</v>
          </cell>
          <cell r="D253" t="str">
            <v>114002</v>
          </cell>
          <cell r="E253" t="str">
            <v>ساير حسابها و اسناد دريافتني</v>
          </cell>
          <cell r="F253" t="str">
            <v>علي الحساب چند ماهه</v>
          </cell>
          <cell r="G253" t="str">
            <v>300204</v>
          </cell>
          <cell r="H253" t="str">
            <v>قازانچائي جواد</v>
          </cell>
          <cell r="P253" t="str">
            <v>610</v>
          </cell>
        </row>
        <row r="254">
          <cell r="A254">
            <v>6100</v>
          </cell>
          <cell r="B254" t="str">
            <v>114002300172</v>
          </cell>
          <cell r="C254" t="str">
            <v>114</v>
          </cell>
          <cell r="D254" t="str">
            <v>114002</v>
          </cell>
          <cell r="E254" t="str">
            <v>ساير حسابها و اسناد دريافتني</v>
          </cell>
          <cell r="F254" t="str">
            <v>علي الحساب چند ماهه</v>
          </cell>
          <cell r="G254" t="str">
            <v>300172</v>
          </cell>
          <cell r="H254" t="str">
            <v>عليزاد پورسعيدي حامد</v>
          </cell>
          <cell r="P254" t="str">
            <v>610</v>
          </cell>
        </row>
        <row r="255">
          <cell r="A255">
            <v>6100</v>
          </cell>
          <cell r="B255" t="str">
            <v>114002300237</v>
          </cell>
          <cell r="C255" t="str">
            <v>114</v>
          </cell>
          <cell r="D255" t="str">
            <v>114002</v>
          </cell>
          <cell r="E255" t="str">
            <v>ساير حسابها و اسناد دريافتني</v>
          </cell>
          <cell r="F255" t="str">
            <v>علي الحساب چند ماهه</v>
          </cell>
          <cell r="G255" t="str">
            <v>300237</v>
          </cell>
          <cell r="H255" t="str">
            <v>رمضاني فريد مريم</v>
          </cell>
          <cell r="P255" t="str">
            <v>610</v>
          </cell>
        </row>
        <row r="256">
          <cell r="A256">
            <v>6100</v>
          </cell>
          <cell r="B256" t="str">
            <v>114002300154</v>
          </cell>
          <cell r="C256" t="str">
            <v>114</v>
          </cell>
          <cell r="D256" t="str">
            <v>114002</v>
          </cell>
          <cell r="E256" t="str">
            <v>ساير حسابها و اسناد دريافتني</v>
          </cell>
          <cell r="F256" t="str">
            <v>علي الحساب چند ماهه</v>
          </cell>
          <cell r="G256" t="str">
            <v>300154</v>
          </cell>
          <cell r="H256" t="str">
            <v>زارعي ارزيل مصطفي</v>
          </cell>
          <cell r="P256" t="str">
            <v>610</v>
          </cell>
        </row>
        <row r="257">
          <cell r="A257">
            <v>6100</v>
          </cell>
          <cell r="B257" t="str">
            <v>114002300141</v>
          </cell>
          <cell r="C257" t="str">
            <v>114</v>
          </cell>
          <cell r="D257" t="str">
            <v>114002</v>
          </cell>
          <cell r="E257" t="str">
            <v>ساير حسابها و اسناد دريافتني</v>
          </cell>
          <cell r="F257" t="str">
            <v>علي الحساب چند ماهه</v>
          </cell>
          <cell r="G257" t="str">
            <v>300141</v>
          </cell>
          <cell r="H257" t="str">
            <v>سالك علي اصغر</v>
          </cell>
          <cell r="P257" t="str">
            <v>610</v>
          </cell>
        </row>
        <row r="258">
          <cell r="A258">
            <v>6100</v>
          </cell>
          <cell r="B258" t="str">
            <v>114002300152</v>
          </cell>
          <cell r="C258" t="str">
            <v>114</v>
          </cell>
          <cell r="D258" t="str">
            <v>114002</v>
          </cell>
          <cell r="E258" t="str">
            <v>ساير حسابها و اسناد دريافتني</v>
          </cell>
          <cell r="F258" t="str">
            <v>علي الحساب چند ماهه</v>
          </cell>
          <cell r="G258" t="str">
            <v>300152</v>
          </cell>
          <cell r="H258" t="str">
            <v>حسن زاده حميد</v>
          </cell>
          <cell r="P258" t="str">
            <v>610</v>
          </cell>
        </row>
        <row r="259">
          <cell r="A259">
            <v>6100</v>
          </cell>
          <cell r="B259" t="str">
            <v>114002300075</v>
          </cell>
          <cell r="C259" t="str">
            <v>114</v>
          </cell>
          <cell r="D259" t="str">
            <v>114002</v>
          </cell>
          <cell r="E259" t="str">
            <v>ساير حسابها و اسناد دريافتني</v>
          </cell>
          <cell r="F259" t="str">
            <v>علي الحساب چند ماهه</v>
          </cell>
          <cell r="G259" t="str">
            <v>300075</v>
          </cell>
          <cell r="H259" t="str">
            <v>نظامي سقين سرا يوسف</v>
          </cell>
          <cell r="P259" t="str">
            <v>610</v>
          </cell>
        </row>
        <row r="260">
          <cell r="A260">
            <v>6100</v>
          </cell>
          <cell r="B260" t="str">
            <v>114002300081</v>
          </cell>
          <cell r="C260" t="str">
            <v>114</v>
          </cell>
          <cell r="D260" t="str">
            <v>114002</v>
          </cell>
          <cell r="E260" t="str">
            <v>ساير حسابها و اسناد دريافتني</v>
          </cell>
          <cell r="F260" t="str">
            <v>علي الحساب چند ماهه</v>
          </cell>
          <cell r="G260" t="str">
            <v>300081</v>
          </cell>
          <cell r="H260" t="str">
            <v>بهاري قراجه مرادعلي</v>
          </cell>
          <cell r="P260" t="str">
            <v>610</v>
          </cell>
        </row>
        <row r="261">
          <cell r="A261">
            <v>6100</v>
          </cell>
          <cell r="B261" t="str">
            <v>114002300239</v>
          </cell>
          <cell r="C261" t="str">
            <v>114</v>
          </cell>
          <cell r="D261" t="str">
            <v>114002</v>
          </cell>
          <cell r="E261" t="str">
            <v>ساير حسابها و اسناد دريافتني</v>
          </cell>
          <cell r="F261" t="str">
            <v>علي الحساب چند ماهه</v>
          </cell>
          <cell r="G261" t="str">
            <v>300239</v>
          </cell>
          <cell r="H261" t="str">
            <v>بهرامي قراملكي محمدعلي</v>
          </cell>
          <cell r="P261" t="str">
            <v>610</v>
          </cell>
        </row>
        <row r="262">
          <cell r="A262">
            <v>6100</v>
          </cell>
          <cell r="B262" t="str">
            <v>114002300260</v>
          </cell>
          <cell r="C262" t="str">
            <v>114</v>
          </cell>
          <cell r="D262" t="str">
            <v>114002</v>
          </cell>
          <cell r="E262" t="str">
            <v>ساير حسابها و اسناد دريافتني</v>
          </cell>
          <cell r="F262" t="str">
            <v>علي الحساب چند ماهه</v>
          </cell>
          <cell r="G262" t="str">
            <v>300260</v>
          </cell>
          <cell r="H262" t="str">
            <v>منزوي صوفياني مسعود</v>
          </cell>
          <cell r="P262" t="str">
            <v>610</v>
          </cell>
        </row>
        <row r="263">
          <cell r="A263">
            <v>6100</v>
          </cell>
          <cell r="B263" t="str">
            <v>114002300266</v>
          </cell>
          <cell r="C263" t="str">
            <v>114</v>
          </cell>
          <cell r="D263" t="str">
            <v>114002</v>
          </cell>
          <cell r="E263" t="str">
            <v>ساير حسابها و اسناد دريافتني</v>
          </cell>
          <cell r="F263" t="str">
            <v>علي الحساب چند ماهه</v>
          </cell>
          <cell r="G263" t="str">
            <v>300266</v>
          </cell>
          <cell r="H263" t="str">
            <v>عطايان حسن</v>
          </cell>
          <cell r="P263" t="str">
            <v>610</v>
          </cell>
        </row>
        <row r="264">
          <cell r="A264">
            <v>6100</v>
          </cell>
          <cell r="B264" t="str">
            <v>114002300280</v>
          </cell>
          <cell r="C264" t="str">
            <v>114</v>
          </cell>
          <cell r="D264" t="str">
            <v>114002</v>
          </cell>
          <cell r="E264" t="str">
            <v>ساير حسابها و اسناد دريافتني</v>
          </cell>
          <cell r="F264" t="str">
            <v>علي الحساب چند ماهه</v>
          </cell>
          <cell r="G264" t="str">
            <v>300280</v>
          </cell>
          <cell r="H264" t="str">
            <v>طهماسبيان سجاد</v>
          </cell>
          <cell r="P264" t="str">
            <v>610</v>
          </cell>
        </row>
        <row r="265">
          <cell r="A265">
            <v>6100</v>
          </cell>
          <cell r="B265" t="str">
            <v>114002300149</v>
          </cell>
          <cell r="C265" t="str">
            <v>114</v>
          </cell>
          <cell r="D265" t="str">
            <v>114002</v>
          </cell>
          <cell r="E265" t="str">
            <v>ساير حسابها و اسناد دريافتني</v>
          </cell>
          <cell r="F265" t="str">
            <v>علي الحساب چند ماهه</v>
          </cell>
          <cell r="G265" t="str">
            <v>300149</v>
          </cell>
          <cell r="H265" t="str">
            <v>مردان پور دامن آباد خسرو</v>
          </cell>
          <cell r="P265" t="str">
            <v>610</v>
          </cell>
        </row>
        <row r="266">
          <cell r="A266">
            <v>6100</v>
          </cell>
          <cell r="B266" t="str">
            <v>114002300199</v>
          </cell>
          <cell r="C266" t="str">
            <v>114</v>
          </cell>
          <cell r="D266" t="str">
            <v>114002</v>
          </cell>
          <cell r="E266" t="str">
            <v>ساير حسابها و اسناد دريافتني</v>
          </cell>
          <cell r="F266" t="str">
            <v>علي الحساب چند ماهه</v>
          </cell>
          <cell r="G266" t="str">
            <v>300199</v>
          </cell>
          <cell r="H266" t="str">
            <v>ناصح قراملكي مهدي</v>
          </cell>
          <cell r="P266" t="str">
            <v>610</v>
          </cell>
        </row>
        <row r="267">
          <cell r="A267">
            <v>6100</v>
          </cell>
          <cell r="B267" t="str">
            <v>114002300096</v>
          </cell>
          <cell r="C267" t="str">
            <v>114</v>
          </cell>
          <cell r="D267" t="str">
            <v>114002</v>
          </cell>
          <cell r="E267" t="str">
            <v>ساير حسابها و اسناد دريافتني</v>
          </cell>
          <cell r="F267" t="str">
            <v>علي الحساب چند ماهه</v>
          </cell>
          <cell r="G267" t="str">
            <v>300096</v>
          </cell>
          <cell r="H267" t="str">
            <v>امتحاني علي اكبر</v>
          </cell>
          <cell r="P267" t="str">
            <v>610</v>
          </cell>
        </row>
        <row r="268">
          <cell r="A268">
            <v>6100</v>
          </cell>
          <cell r="B268" t="str">
            <v>114002300200</v>
          </cell>
          <cell r="C268" t="str">
            <v>114</v>
          </cell>
          <cell r="D268" t="str">
            <v>114002</v>
          </cell>
          <cell r="E268" t="str">
            <v>ساير حسابها و اسناد دريافتني</v>
          </cell>
          <cell r="F268" t="str">
            <v>علي الحساب چند ماهه</v>
          </cell>
          <cell r="G268" t="str">
            <v>300200</v>
          </cell>
          <cell r="H268" t="str">
            <v>محمد كريمي حامد</v>
          </cell>
          <cell r="P268" t="str">
            <v>610</v>
          </cell>
        </row>
        <row r="269">
          <cell r="A269">
            <v>6100</v>
          </cell>
          <cell r="B269" t="str">
            <v>114002300080</v>
          </cell>
          <cell r="C269" t="str">
            <v>114</v>
          </cell>
          <cell r="D269" t="str">
            <v>114002</v>
          </cell>
          <cell r="E269" t="str">
            <v>ساير حسابها و اسناد دريافتني</v>
          </cell>
          <cell r="F269" t="str">
            <v>علي الحساب چند ماهه</v>
          </cell>
          <cell r="G269" t="str">
            <v>300080</v>
          </cell>
          <cell r="H269" t="str">
            <v>ابراهيمي مهر آور رحيم</v>
          </cell>
          <cell r="P269" t="str">
            <v>610</v>
          </cell>
        </row>
        <row r="270">
          <cell r="A270">
            <v>6100</v>
          </cell>
          <cell r="B270" t="str">
            <v>114002300151</v>
          </cell>
          <cell r="C270" t="str">
            <v>114</v>
          </cell>
          <cell r="D270" t="str">
            <v>114002</v>
          </cell>
          <cell r="E270" t="str">
            <v>ساير حسابها و اسناد دريافتني</v>
          </cell>
          <cell r="F270" t="str">
            <v>علي الحساب چند ماهه</v>
          </cell>
          <cell r="G270" t="str">
            <v>300151</v>
          </cell>
          <cell r="H270" t="str">
            <v>امجدي رحيم</v>
          </cell>
          <cell r="P270" t="str">
            <v>610</v>
          </cell>
        </row>
        <row r="271">
          <cell r="A271">
            <v>6100</v>
          </cell>
          <cell r="B271" t="str">
            <v>114002300056</v>
          </cell>
          <cell r="C271" t="str">
            <v>114</v>
          </cell>
          <cell r="D271" t="str">
            <v>114002</v>
          </cell>
          <cell r="E271" t="str">
            <v>ساير حسابها و اسناد دريافتني</v>
          </cell>
          <cell r="F271" t="str">
            <v>علي الحساب چند ماهه</v>
          </cell>
          <cell r="G271" t="str">
            <v>300056</v>
          </cell>
          <cell r="H271" t="str">
            <v>حسين زاده گورچين اكبر</v>
          </cell>
          <cell r="P271" t="str">
            <v>610</v>
          </cell>
        </row>
        <row r="272">
          <cell r="A272">
            <v>6100</v>
          </cell>
          <cell r="B272" t="str">
            <v>114002300071</v>
          </cell>
          <cell r="C272" t="str">
            <v>114</v>
          </cell>
          <cell r="D272" t="str">
            <v>114002</v>
          </cell>
          <cell r="E272" t="str">
            <v>ساير حسابها و اسناد دريافتني</v>
          </cell>
          <cell r="F272" t="str">
            <v>علي الحساب چند ماهه</v>
          </cell>
          <cell r="G272" t="str">
            <v>300071</v>
          </cell>
          <cell r="H272" t="str">
            <v>ضياء سرابي اكبر</v>
          </cell>
          <cell r="P272" t="str">
            <v>610</v>
          </cell>
        </row>
        <row r="273">
          <cell r="A273">
            <v>6100</v>
          </cell>
          <cell r="B273" t="str">
            <v>114002300213</v>
          </cell>
          <cell r="C273" t="str">
            <v>114</v>
          </cell>
          <cell r="D273" t="str">
            <v>114002</v>
          </cell>
          <cell r="E273" t="str">
            <v>ساير حسابها و اسناد دريافتني</v>
          </cell>
          <cell r="F273" t="str">
            <v>علي الحساب چند ماهه</v>
          </cell>
          <cell r="G273" t="str">
            <v>300213</v>
          </cell>
          <cell r="H273" t="str">
            <v>وطني رضا</v>
          </cell>
          <cell r="P273" t="str">
            <v>610</v>
          </cell>
        </row>
        <row r="274">
          <cell r="A274">
            <v>6100</v>
          </cell>
          <cell r="B274" t="str">
            <v>114002300220</v>
          </cell>
          <cell r="C274" t="str">
            <v>114</v>
          </cell>
          <cell r="D274" t="str">
            <v>114002</v>
          </cell>
          <cell r="E274" t="str">
            <v>ساير حسابها و اسناد دريافتني</v>
          </cell>
          <cell r="F274" t="str">
            <v>علي الحساب چند ماهه</v>
          </cell>
          <cell r="G274" t="str">
            <v>300220</v>
          </cell>
          <cell r="H274" t="str">
            <v>صحت مند قره بابا يوسف</v>
          </cell>
          <cell r="P274" t="str">
            <v>610</v>
          </cell>
        </row>
        <row r="275">
          <cell r="A275">
            <v>6100</v>
          </cell>
          <cell r="B275" t="str">
            <v>114002300249</v>
          </cell>
          <cell r="C275" t="str">
            <v>114</v>
          </cell>
          <cell r="D275" t="str">
            <v>114002</v>
          </cell>
          <cell r="E275" t="str">
            <v>ساير حسابها و اسناد دريافتني</v>
          </cell>
          <cell r="F275" t="str">
            <v>علي الحساب چند ماهه</v>
          </cell>
          <cell r="G275" t="str">
            <v>300249</v>
          </cell>
          <cell r="H275" t="str">
            <v>آقاداداش كرامتي داود</v>
          </cell>
          <cell r="P275" t="str">
            <v>610</v>
          </cell>
        </row>
        <row r="276">
          <cell r="A276">
            <v>6100</v>
          </cell>
          <cell r="B276" t="str">
            <v>114002300281</v>
          </cell>
          <cell r="C276" t="str">
            <v>114</v>
          </cell>
          <cell r="D276" t="str">
            <v>114002</v>
          </cell>
          <cell r="E276" t="str">
            <v>ساير حسابها و اسناد دريافتني</v>
          </cell>
          <cell r="F276" t="str">
            <v>علي الحساب چند ماهه</v>
          </cell>
          <cell r="G276" t="str">
            <v>300281</v>
          </cell>
          <cell r="H276" t="str">
            <v>بني اسد احمد</v>
          </cell>
          <cell r="P276" t="str">
            <v>610</v>
          </cell>
        </row>
        <row r="277">
          <cell r="A277">
            <v>6100</v>
          </cell>
          <cell r="B277" t="str">
            <v>114002300298</v>
          </cell>
          <cell r="C277" t="str">
            <v>114</v>
          </cell>
          <cell r="D277" t="str">
            <v>114002</v>
          </cell>
          <cell r="E277" t="str">
            <v>ساير حسابها و اسناد دريافتني</v>
          </cell>
          <cell r="F277" t="str">
            <v>علي الحساب چند ماهه</v>
          </cell>
          <cell r="G277" t="str">
            <v>300298</v>
          </cell>
          <cell r="H277" t="str">
            <v>جبرئيلي اميد</v>
          </cell>
          <cell r="P277" t="str">
            <v>610</v>
          </cell>
        </row>
        <row r="278">
          <cell r="A278">
            <v>6100</v>
          </cell>
          <cell r="B278" t="str">
            <v>114002300242</v>
          </cell>
          <cell r="C278" t="str">
            <v>114</v>
          </cell>
          <cell r="D278" t="str">
            <v>114002</v>
          </cell>
          <cell r="E278" t="str">
            <v>ساير حسابها و اسناد دريافتني</v>
          </cell>
          <cell r="F278" t="str">
            <v>علي الحساب چند ماهه</v>
          </cell>
          <cell r="G278" t="str">
            <v>300242</v>
          </cell>
          <cell r="H278" t="str">
            <v>زبردست قراملكي حسن</v>
          </cell>
          <cell r="P278" t="str">
            <v>610</v>
          </cell>
        </row>
        <row r="279">
          <cell r="A279">
            <v>6100</v>
          </cell>
          <cell r="B279" t="str">
            <v>114002300247</v>
          </cell>
          <cell r="C279" t="str">
            <v>114</v>
          </cell>
          <cell r="D279" t="str">
            <v>114002</v>
          </cell>
          <cell r="E279" t="str">
            <v>ساير حسابها و اسناد دريافتني</v>
          </cell>
          <cell r="F279" t="str">
            <v>علي الحساب چند ماهه</v>
          </cell>
          <cell r="G279" t="str">
            <v>300247</v>
          </cell>
          <cell r="H279" t="str">
            <v>حسن زاده علي بيك كندي مطلب</v>
          </cell>
          <cell r="P279" t="str">
            <v>610</v>
          </cell>
        </row>
        <row r="280">
          <cell r="A280">
            <v>6100</v>
          </cell>
          <cell r="B280" t="str">
            <v>114002300084</v>
          </cell>
          <cell r="C280" t="str">
            <v>114</v>
          </cell>
          <cell r="D280" t="str">
            <v>114002</v>
          </cell>
          <cell r="E280" t="str">
            <v>ساير حسابها و اسناد دريافتني</v>
          </cell>
          <cell r="F280" t="str">
            <v>علي الحساب چند ماهه</v>
          </cell>
          <cell r="G280" t="str">
            <v>300084</v>
          </cell>
          <cell r="H280" t="str">
            <v>نوري حسين</v>
          </cell>
          <cell r="P280" t="str">
            <v>610</v>
          </cell>
        </row>
        <row r="281">
          <cell r="A281">
            <v>6100</v>
          </cell>
          <cell r="B281" t="str">
            <v>114002300244</v>
          </cell>
          <cell r="C281" t="str">
            <v>114</v>
          </cell>
          <cell r="D281" t="str">
            <v>114002</v>
          </cell>
          <cell r="E281" t="str">
            <v>ساير حسابها و اسناد دريافتني</v>
          </cell>
          <cell r="F281" t="str">
            <v>علي الحساب چند ماهه</v>
          </cell>
          <cell r="G281" t="str">
            <v>300244</v>
          </cell>
          <cell r="H281" t="str">
            <v>بزمي حسن</v>
          </cell>
          <cell r="P281" t="str">
            <v>610</v>
          </cell>
        </row>
        <row r="282">
          <cell r="A282">
            <v>6100</v>
          </cell>
          <cell r="B282" t="str">
            <v>114002300107</v>
          </cell>
          <cell r="C282" t="str">
            <v>114</v>
          </cell>
          <cell r="D282" t="str">
            <v>114002</v>
          </cell>
          <cell r="E282" t="str">
            <v>ساير حسابها و اسناد دريافتني</v>
          </cell>
          <cell r="F282" t="str">
            <v>علي الحساب چند ماهه</v>
          </cell>
          <cell r="G282" t="str">
            <v>300107</v>
          </cell>
          <cell r="H282" t="str">
            <v>روحي مهر سياوش</v>
          </cell>
          <cell r="P282" t="str">
            <v>610</v>
          </cell>
        </row>
        <row r="283">
          <cell r="A283">
            <v>6100</v>
          </cell>
          <cell r="B283" t="str">
            <v>114002300211</v>
          </cell>
          <cell r="C283" t="str">
            <v>114</v>
          </cell>
          <cell r="D283" t="str">
            <v>114002</v>
          </cell>
          <cell r="E283" t="str">
            <v>ساير حسابها و اسناد دريافتني</v>
          </cell>
          <cell r="F283" t="str">
            <v>علي الحساب چند ماهه</v>
          </cell>
          <cell r="G283" t="str">
            <v>300211</v>
          </cell>
          <cell r="H283" t="str">
            <v>جعفرنژاد عليرضا</v>
          </cell>
          <cell r="P283" t="str">
            <v>610</v>
          </cell>
        </row>
        <row r="284">
          <cell r="A284">
            <v>6100</v>
          </cell>
          <cell r="B284" t="str">
            <v>114004300057</v>
          </cell>
          <cell r="C284" t="str">
            <v>114</v>
          </cell>
          <cell r="D284" t="str">
            <v>114004</v>
          </cell>
          <cell r="E284" t="str">
            <v>ساير حسابها و اسناد دريافتني</v>
          </cell>
          <cell r="F284" t="str">
            <v>وام ضروري كاركنان</v>
          </cell>
          <cell r="G284" t="str">
            <v>300057</v>
          </cell>
          <cell r="H284" t="str">
            <v>سلطاني حميد</v>
          </cell>
          <cell r="P284" t="str">
            <v>610</v>
          </cell>
        </row>
        <row r="285">
          <cell r="A285">
            <v>6100</v>
          </cell>
          <cell r="B285" t="str">
            <v>114004300133</v>
          </cell>
          <cell r="C285" t="str">
            <v>114</v>
          </cell>
          <cell r="D285" t="str">
            <v>114004</v>
          </cell>
          <cell r="E285" t="str">
            <v>ساير حسابها و اسناد دريافتني</v>
          </cell>
          <cell r="F285" t="str">
            <v>وام ضروري كاركنان</v>
          </cell>
          <cell r="G285" t="str">
            <v>300133</v>
          </cell>
          <cell r="H285" t="str">
            <v>عليپور كمال</v>
          </cell>
          <cell r="P285" t="str">
            <v>610</v>
          </cell>
        </row>
        <row r="286">
          <cell r="A286">
            <v>6100</v>
          </cell>
          <cell r="B286" t="str">
            <v>114004300197</v>
          </cell>
          <cell r="C286" t="str">
            <v>114</v>
          </cell>
          <cell r="D286" t="str">
            <v>114004</v>
          </cell>
          <cell r="E286" t="str">
            <v>ساير حسابها و اسناد دريافتني</v>
          </cell>
          <cell r="F286" t="str">
            <v>وام ضروري كاركنان</v>
          </cell>
          <cell r="G286" t="str">
            <v>300197</v>
          </cell>
          <cell r="H286" t="str">
            <v>عمراني عبدالناصر</v>
          </cell>
          <cell r="P286" t="str">
            <v>610</v>
          </cell>
        </row>
        <row r="287">
          <cell r="A287">
            <v>6100</v>
          </cell>
          <cell r="B287" t="str">
            <v>114004300264</v>
          </cell>
          <cell r="C287" t="str">
            <v>114</v>
          </cell>
          <cell r="D287" t="str">
            <v>114004</v>
          </cell>
          <cell r="E287" t="str">
            <v>ساير حسابها و اسناد دريافتني</v>
          </cell>
          <cell r="F287" t="str">
            <v>وام ضروري كاركنان</v>
          </cell>
          <cell r="G287" t="str">
            <v>300264</v>
          </cell>
          <cell r="H287" t="str">
            <v>جليل پور صابرجوي حسين</v>
          </cell>
          <cell r="P287" t="str">
            <v>610</v>
          </cell>
        </row>
        <row r="288">
          <cell r="A288">
            <v>6100</v>
          </cell>
          <cell r="B288" t="str">
            <v>114004300095</v>
          </cell>
          <cell r="C288" t="str">
            <v>114</v>
          </cell>
          <cell r="D288" t="str">
            <v>114004</v>
          </cell>
          <cell r="E288" t="str">
            <v>ساير حسابها و اسناد دريافتني</v>
          </cell>
          <cell r="F288" t="str">
            <v>وام ضروري كاركنان</v>
          </cell>
          <cell r="G288" t="str">
            <v>300095</v>
          </cell>
          <cell r="H288" t="str">
            <v>حسين پور فيضي محمد</v>
          </cell>
          <cell r="P288" t="str">
            <v>610</v>
          </cell>
        </row>
        <row r="289">
          <cell r="A289">
            <v>6100</v>
          </cell>
          <cell r="B289" t="str">
            <v>114004300102</v>
          </cell>
          <cell r="C289" t="str">
            <v>114</v>
          </cell>
          <cell r="D289" t="str">
            <v>114004</v>
          </cell>
          <cell r="E289" t="str">
            <v>ساير حسابها و اسناد دريافتني</v>
          </cell>
          <cell r="F289" t="str">
            <v>وام ضروري كاركنان</v>
          </cell>
          <cell r="G289" t="str">
            <v>300102</v>
          </cell>
          <cell r="H289" t="str">
            <v>صفري آذر جعفر</v>
          </cell>
          <cell r="P289" t="str">
            <v>610</v>
          </cell>
        </row>
        <row r="290">
          <cell r="A290">
            <v>6100</v>
          </cell>
          <cell r="B290" t="str">
            <v>114004300213</v>
          </cell>
          <cell r="C290" t="str">
            <v>114</v>
          </cell>
          <cell r="D290" t="str">
            <v>114004</v>
          </cell>
          <cell r="E290" t="str">
            <v>ساير حسابها و اسناد دريافتني</v>
          </cell>
          <cell r="F290" t="str">
            <v>وام ضروري كاركنان</v>
          </cell>
          <cell r="G290" t="str">
            <v>300213</v>
          </cell>
          <cell r="H290" t="str">
            <v>وطني رضا</v>
          </cell>
          <cell r="P290" t="str">
            <v>610</v>
          </cell>
        </row>
        <row r="291">
          <cell r="A291">
            <v>6100</v>
          </cell>
          <cell r="B291" t="str">
            <v>114004300253</v>
          </cell>
          <cell r="C291" t="str">
            <v>114</v>
          </cell>
          <cell r="D291" t="str">
            <v>114004</v>
          </cell>
          <cell r="E291" t="str">
            <v>ساير حسابها و اسناد دريافتني</v>
          </cell>
          <cell r="F291" t="str">
            <v>وام ضروري كاركنان</v>
          </cell>
          <cell r="G291" t="str">
            <v>300253</v>
          </cell>
          <cell r="H291" t="str">
            <v>جعفريان حسن</v>
          </cell>
          <cell r="P291" t="str">
            <v>610</v>
          </cell>
        </row>
        <row r="292">
          <cell r="A292">
            <v>6100</v>
          </cell>
          <cell r="B292" t="str">
            <v>114004300263</v>
          </cell>
          <cell r="C292" t="str">
            <v>114</v>
          </cell>
          <cell r="D292" t="str">
            <v>114004</v>
          </cell>
          <cell r="E292" t="str">
            <v>ساير حسابها و اسناد دريافتني</v>
          </cell>
          <cell r="F292" t="str">
            <v>وام ضروري كاركنان</v>
          </cell>
          <cell r="G292" t="str">
            <v>300263</v>
          </cell>
          <cell r="H292" t="str">
            <v>خدائي محمودي رضا</v>
          </cell>
          <cell r="P292" t="str">
            <v>610</v>
          </cell>
        </row>
        <row r="293">
          <cell r="A293">
            <v>6100</v>
          </cell>
          <cell r="B293" t="str">
            <v>114004300056</v>
          </cell>
          <cell r="C293" t="str">
            <v>114</v>
          </cell>
          <cell r="D293" t="str">
            <v>114004</v>
          </cell>
          <cell r="E293" t="str">
            <v>ساير حسابها و اسناد دريافتني</v>
          </cell>
          <cell r="F293" t="str">
            <v>وام ضروري كاركنان</v>
          </cell>
          <cell r="G293" t="str">
            <v>300056</v>
          </cell>
          <cell r="H293" t="str">
            <v>حسين زاده گورچين اكبر</v>
          </cell>
          <cell r="P293" t="str">
            <v>610</v>
          </cell>
        </row>
        <row r="294">
          <cell r="A294">
            <v>6100</v>
          </cell>
          <cell r="B294" t="str">
            <v>114004300001</v>
          </cell>
          <cell r="C294" t="str">
            <v>114</v>
          </cell>
          <cell r="D294" t="str">
            <v>114004</v>
          </cell>
          <cell r="E294" t="str">
            <v>ساير حسابها و اسناد دريافتني</v>
          </cell>
          <cell r="F294" t="str">
            <v>وام ضروري كاركنان</v>
          </cell>
          <cell r="G294" t="str">
            <v>300001</v>
          </cell>
          <cell r="H294" t="str">
            <v>فتاحي رسول</v>
          </cell>
          <cell r="P294" t="str">
            <v>610</v>
          </cell>
        </row>
        <row r="295">
          <cell r="A295">
            <v>6100</v>
          </cell>
          <cell r="B295" t="str">
            <v>114004300130</v>
          </cell>
          <cell r="C295" t="str">
            <v>114</v>
          </cell>
          <cell r="D295" t="str">
            <v>114004</v>
          </cell>
          <cell r="E295" t="str">
            <v>ساير حسابها و اسناد دريافتني</v>
          </cell>
          <cell r="F295" t="str">
            <v>وام ضروري كاركنان</v>
          </cell>
          <cell r="G295" t="str">
            <v>300130</v>
          </cell>
          <cell r="H295" t="str">
            <v>نوري علي</v>
          </cell>
          <cell r="P295" t="str">
            <v>610</v>
          </cell>
        </row>
        <row r="296">
          <cell r="A296">
            <v>6100</v>
          </cell>
          <cell r="B296" t="str">
            <v>114004300135</v>
          </cell>
          <cell r="C296" t="str">
            <v>114</v>
          </cell>
          <cell r="D296" t="str">
            <v>114004</v>
          </cell>
          <cell r="E296" t="str">
            <v>ساير حسابها و اسناد دريافتني</v>
          </cell>
          <cell r="F296" t="str">
            <v>وام ضروري كاركنان</v>
          </cell>
          <cell r="G296" t="str">
            <v>300135</v>
          </cell>
          <cell r="H296" t="str">
            <v>سيفي ديزناب ابراهيم</v>
          </cell>
          <cell r="P296" t="str">
            <v>610</v>
          </cell>
        </row>
        <row r="297">
          <cell r="A297">
            <v>6100</v>
          </cell>
          <cell r="B297" t="str">
            <v>114004300149</v>
          </cell>
          <cell r="C297" t="str">
            <v>114</v>
          </cell>
          <cell r="D297" t="str">
            <v>114004</v>
          </cell>
          <cell r="E297" t="str">
            <v>ساير حسابها و اسناد دريافتني</v>
          </cell>
          <cell r="F297" t="str">
            <v>وام ضروري كاركنان</v>
          </cell>
          <cell r="G297" t="str">
            <v>300149</v>
          </cell>
          <cell r="H297" t="str">
            <v>مردان پور دامن آباد خسرو</v>
          </cell>
          <cell r="P297" t="str">
            <v>610</v>
          </cell>
        </row>
        <row r="298">
          <cell r="A298">
            <v>6100</v>
          </cell>
          <cell r="B298" t="str">
            <v>114004300173</v>
          </cell>
          <cell r="C298" t="str">
            <v>114</v>
          </cell>
          <cell r="D298" t="str">
            <v>114004</v>
          </cell>
          <cell r="E298" t="str">
            <v>ساير حسابها و اسناد دريافتني</v>
          </cell>
          <cell r="F298" t="str">
            <v>وام ضروري كاركنان</v>
          </cell>
          <cell r="G298" t="str">
            <v>300173</v>
          </cell>
          <cell r="H298" t="str">
            <v>قنبري اهري محمدرضا</v>
          </cell>
          <cell r="P298" t="str">
            <v>610</v>
          </cell>
        </row>
        <row r="299">
          <cell r="A299">
            <v>6100</v>
          </cell>
          <cell r="B299" t="str">
            <v>114004300176</v>
          </cell>
          <cell r="C299" t="str">
            <v>114</v>
          </cell>
          <cell r="D299" t="str">
            <v>114004</v>
          </cell>
          <cell r="E299" t="str">
            <v>ساير حسابها و اسناد دريافتني</v>
          </cell>
          <cell r="F299" t="str">
            <v>وام ضروري كاركنان</v>
          </cell>
          <cell r="G299" t="str">
            <v>300176</v>
          </cell>
          <cell r="H299" t="str">
            <v>قليپور قراجه بهروز</v>
          </cell>
          <cell r="P299" t="str">
            <v>610</v>
          </cell>
        </row>
        <row r="300">
          <cell r="A300">
            <v>6100</v>
          </cell>
          <cell r="B300" t="str">
            <v>114004300206</v>
          </cell>
          <cell r="C300" t="str">
            <v>114</v>
          </cell>
          <cell r="D300" t="str">
            <v>114004</v>
          </cell>
          <cell r="E300" t="str">
            <v>ساير حسابها و اسناد دريافتني</v>
          </cell>
          <cell r="F300" t="str">
            <v>وام ضروري كاركنان</v>
          </cell>
          <cell r="G300" t="str">
            <v>300206</v>
          </cell>
          <cell r="H300" t="str">
            <v>كامران هزه بران محمدرضا</v>
          </cell>
          <cell r="P300" t="str">
            <v>610</v>
          </cell>
        </row>
        <row r="301">
          <cell r="A301">
            <v>6100</v>
          </cell>
          <cell r="B301" t="str">
            <v>114004300219</v>
          </cell>
          <cell r="C301" t="str">
            <v>114</v>
          </cell>
          <cell r="D301" t="str">
            <v>114004</v>
          </cell>
          <cell r="E301" t="str">
            <v>ساير حسابها و اسناد دريافتني</v>
          </cell>
          <cell r="F301" t="str">
            <v>وام ضروري كاركنان</v>
          </cell>
          <cell r="G301" t="str">
            <v>300219</v>
          </cell>
          <cell r="H301" t="str">
            <v>سلماني كريم</v>
          </cell>
          <cell r="P301" t="str">
            <v>610</v>
          </cell>
        </row>
        <row r="302">
          <cell r="A302">
            <v>6100</v>
          </cell>
          <cell r="B302" t="str">
            <v>114004300222</v>
          </cell>
          <cell r="C302" t="str">
            <v>114</v>
          </cell>
          <cell r="D302" t="str">
            <v>114004</v>
          </cell>
          <cell r="E302" t="str">
            <v>ساير حسابها و اسناد دريافتني</v>
          </cell>
          <cell r="F302" t="str">
            <v>وام ضروري كاركنان</v>
          </cell>
          <cell r="G302" t="str">
            <v>300222</v>
          </cell>
          <cell r="H302" t="str">
            <v>شكري احمد</v>
          </cell>
          <cell r="P302" t="str">
            <v>610</v>
          </cell>
        </row>
        <row r="303">
          <cell r="A303">
            <v>6100</v>
          </cell>
          <cell r="B303" t="str">
            <v>114004300231</v>
          </cell>
          <cell r="C303" t="str">
            <v>114</v>
          </cell>
          <cell r="D303" t="str">
            <v>114004</v>
          </cell>
          <cell r="E303" t="str">
            <v>ساير حسابها و اسناد دريافتني</v>
          </cell>
          <cell r="F303" t="str">
            <v>وام ضروري كاركنان</v>
          </cell>
          <cell r="G303" t="str">
            <v>300231</v>
          </cell>
          <cell r="H303" t="str">
            <v>تمدن خشكناب رضا</v>
          </cell>
          <cell r="P303" t="str">
            <v>610</v>
          </cell>
        </row>
        <row r="304">
          <cell r="A304">
            <v>6100</v>
          </cell>
          <cell r="B304" t="str">
            <v>114004300239</v>
          </cell>
          <cell r="C304" t="str">
            <v>114</v>
          </cell>
          <cell r="D304" t="str">
            <v>114004</v>
          </cell>
          <cell r="E304" t="str">
            <v>ساير حسابها و اسناد دريافتني</v>
          </cell>
          <cell r="F304" t="str">
            <v>وام ضروري كاركنان</v>
          </cell>
          <cell r="G304" t="str">
            <v>300239</v>
          </cell>
          <cell r="H304" t="str">
            <v>بهرامي قراملكي محمدعلي</v>
          </cell>
          <cell r="P304" t="str">
            <v>610</v>
          </cell>
        </row>
        <row r="305">
          <cell r="A305">
            <v>6100</v>
          </cell>
          <cell r="B305" t="str">
            <v>114004300240</v>
          </cell>
          <cell r="C305" t="str">
            <v>114</v>
          </cell>
          <cell r="D305" t="str">
            <v>114004</v>
          </cell>
          <cell r="E305" t="str">
            <v>ساير حسابها و اسناد دريافتني</v>
          </cell>
          <cell r="F305" t="str">
            <v>وام ضروري كاركنان</v>
          </cell>
          <cell r="G305" t="str">
            <v>300240</v>
          </cell>
          <cell r="H305" t="str">
            <v>شاهد قراملكي ابوالقاسم</v>
          </cell>
          <cell r="P305" t="str">
            <v>610</v>
          </cell>
        </row>
        <row r="306">
          <cell r="A306">
            <v>6100</v>
          </cell>
          <cell r="B306" t="str">
            <v>114004300248</v>
          </cell>
          <cell r="C306" t="str">
            <v>114</v>
          </cell>
          <cell r="D306" t="str">
            <v>114004</v>
          </cell>
          <cell r="E306" t="str">
            <v>ساير حسابها و اسناد دريافتني</v>
          </cell>
          <cell r="F306" t="str">
            <v>وام ضروري كاركنان</v>
          </cell>
          <cell r="G306" t="str">
            <v>300248</v>
          </cell>
          <cell r="H306" t="str">
            <v>واحدي باويل محمدحسين</v>
          </cell>
          <cell r="P306" t="str">
            <v>610</v>
          </cell>
        </row>
        <row r="307">
          <cell r="A307">
            <v>6100</v>
          </cell>
          <cell r="B307" t="str">
            <v>114004300307</v>
          </cell>
          <cell r="C307" t="str">
            <v>114</v>
          </cell>
          <cell r="D307" t="str">
            <v>114004</v>
          </cell>
          <cell r="E307" t="str">
            <v>ساير حسابها و اسناد دريافتني</v>
          </cell>
          <cell r="F307" t="str">
            <v>وام ضروري كاركنان</v>
          </cell>
          <cell r="G307" t="str">
            <v>300307</v>
          </cell>
          <cell r="H307" t="str">
            <v>سعيدي قراملكي حسين</v>
          </cell>
          <cell r="P307" t="str">
            <v>610</v>
          </cell>
        </row>
        <row r="308">
          <cell r="A308">
            <v>6100</v>
          </cell>
          <cell r="B308" t="str">
            <v>114004300308</v>
          </cell>
          <cell r="C308" t="str">
            <v>114</v>
          </cell>
          <cell r="D308" t="str">
            <v>114004</v>
          </cell>
          <cell r="E308" t="str">
            <v>ساير حسابها و اسناد دريافتني</v>
          </cell>
          <cell r="F308" t="str">
            <v>وام ضروري كاركنان</v>
          </cell>
          <cell r="G308" t="str">
            <v>300308</v>
          </cell>
          <cell r="H308" t="str">
            <v>شاه قاسمي مهرداد</v>
          </cell>
          <cell r="P308" t="str">
            <v>610</v>
          </cell>
        </row>
        <row r="309">
          <cell r="A309">
            <v>6100</v>
          </cell>
          <cell r="B309" t="str">
            <v>114004300202</v>
          </cell>
          <cell r="C309" t="str">
            <v>114</v>
          </cell>
          <cell r="D309" t="str">
            <v>114004</v>
          </cell>
          <cell r="E309" t="str">
            <v>ساير حسابها و اسناد دريافتني</v>
          </cell>
          <cell r="F309" t="str">
            <v>وام ضروري كاركنان</v>
          </cell>
          <cell r="G309" t="str">
            <v>300202</v>
          </cell>
          <cell r="H309" t="str">
            <v>لك جواد</v>
          </cell>
          <cell r="P309" t="str">
            <v>610</v>
          </cell>
        </row>
        <row r="310">
          <cell r="A310">
            <v>6100</v>
          </cell>
          <cell r="B310" t="str">
            <v>114004300234</v>
          </cell>
          <cell r="C310" t="str">
            <v>114</v>
          </cell>
          <cell r="D310" t="str">
            <v>114004</v>
          </cell>
          <cell r="E310" t="str">
            <v>ساير حسابها و اسناد دريافتني</v>
          </cell>
          <cell r="F310" t="str">
            <v>وام ضروري كاركنان</v>
          </cell>
          <cell r="G310" t="str">
            <v>300234</v>
          </cell>
          <cell r="H310" t="str">
            <v>عبداله ميرشكارلو عليرضا</v>
          </cell>
          <cell r="P310" t="str">
            <v>610</v>
          </cell>
        </row>
        <row r="311">
          <cell r="A311">
            <v>6100</v>
          </cell>
          <cell r="B311" t="str">
            <v>114004300113</v>
          </cell>
          <cell r="C311" t="str">
            <v>114</v>
          </cell>
          <cell r="D311" t="str">
            <v>114004</v>
          </cell>
          <cell r="E311" t="str">
            <v>ساير حسابها و اسناد دريافتني</v>
          </cell>
          <cell r="F311" t="str">
            <v>وام ضروري كاركنان</v>
          </cell>
          <cell r="G311" t="str">
            <v>300113</v>
          </cell>
          <cell r="H311" t="str">
            <v>باغباني خضرلو منوچهر</v>
          </cell>
          <cell r="P311" t="str">
            <v>610</v>
          </cell>
        </row>
        <row r="312">
          <cell r="A312">
            <v>6100</v>
          </cell>
          <cell r="B312" t="str">
            <v>114004300076</v>
          </cell>
          <cell r="C312" t="str">
            <v>114</v>
          </cell>
          <cell r="D312" t="str">
            <v>114004</v>
          </cell>
          <cell r="E312" t="str">
            <v>ساير حسابها و اسناد دريافتني</v>
          </cell>
          <cell r="F312" t="str">
            <v>وام ضروري كاركنان</v>
          </cell>
          <cell r="G312" t="str">
            <v>300076</v>
          </cell>
          <cell r="H312" t="str">
            <v>همتي مسعود</v>
          </cell>
          <cell r="P312" t="str">
            <v>610</v>
          </cell>
        </row>
        <row r="313">
          <cell r="A313">
            <v>6100</v>
          </cell>
          <cell r="B313" t="str">
            <v>114004300101</v>
          </cell>
          <cell r="C313" t="str">
            <v>114</v>
          </cell>
          <cell r="D313" t="str">
            <v>114004</v>
          </cell>
          <cell r="E313" t="str">
            <v>ساير حسابها و اسناد دريافتني</v>
          </cell>
          <cell r="F313" t="str">
            <v>وام ضروري كاركنان</v>
          </cell>
          <cell r="G313" t="str">
            <v>300101</v>
          </cell>
          <cell r="H313" t="str">
            <v>شكري جليل</v>
          </cell>
          <cell r="P313" t="str">
            <v>610</v>
          </cell>
        </row>
        <row r="314">
          <cell r="A314">
            <v>6100</v>
          </cell>
          <cell r="B314" t="str">
            <v>114004300241</v>
          </cell>
          <cell r="C314" t="str">
            <v>114</v>
          </cell>
          <cell r="D314" t="str">
            <v>114004</v>
          </cell>
          <cell r="E314" t="str">
            <v>ساير حسابها و اسناد دريافتني</v>
          </cell>
          <cell r="F314" t="str">
            <v>وام ضروري كاركنان</v>
          </cell>
          <cell r="G314" t="str">
            <v>300241</v>
          </cell>
          <cell r="H314" t="str">
            <v>همتي قراملكي عليرضا</v>
          </cell>
          <cell r="P314" t="str">
            <v>610</v>
          </cell>
        </row>
        <row r="315">
          <cell r="A315">
            <v>6100</v>
          </cell>
          <cell r="B315" t="str">
            <v>114004300124</v>
          </cell>
          <cell r="C315" t="str">
            <v>114</v>
          </cell>
          <cell r="D315" t="str">
            <v>114004</v>
          </cell>
          <cell r="E315" t="str">
            <v>ساير حسابها و اسناد دريافتني</v>
          </cell>
          <cell r="F315" t="str">
            <v>وام ضروري كاركنان</v>
          </cell>
          <cell r="G315" t="str">
            <v>300124</v>
          </cell>
          <cell r="H315" t="str">
            <v>محب حق رحيم</v>
          </cell>
          <cell r="P315" t="str">
            <v>610</v>
          </cell>
        </row>
        <row r="316">
          <cell r="A316">
            <v>6100</v>
          </cell>
          <cell r="B316" t="str">
            <v>114004300169</v>
          </cell>
          <cell r="C316" t="str">
            <v>114</v>
          </cell>
          <cell r="D316" t="str">
            <v>114004</v>
          </cell>
          <cell r="E316" t="str">
            <v>ساير حسابها و اسناد دريافتني</v>
          </cell>
          <cell r="F316" t="str">
            <v>وام ضروري كاركنان</v>
          </cell>
          <cell r="G316" t="str">
            <v>300169</v>
          </cell>
          <cell r="H316" t="str">
            <v>منظر خسروشاهي اميرعلي</v>
          </cell>
          <cell r="P316" t="str">
            <v>610</v>
          </cell>
        </row>
        <row r="317">
          <cell r="A317">
            <v>6100</v>
          </cell>
          <cell r="B317" t="str">
            <v>114004300092</v>
          </cell>
          <cell r="C317" t="str">
            <v>114</v>
          </cell>
          <cell r="D317" t="str">
            <v>114004</v>
          </cell>
          <cell r="E317" t="str">
            <v>ساير حسابها و اسناد دريافتني</v>
          </cell>
          <cell r="F317" t="str">
            <v>وام ضروري كاركنان</v>
          </cell>
          <cell r="G317" t="str">
            <v>300092</v>
          </cell>
          <cell r="H317" t="str">
            <v>كولاب محمدحسين</v>
          </cell>
          <cell r="P317" t="str">
            <v>610</v>
          </cell>
        </row>
        <row r="318">
          <cell r="A318">
            <v>6100</v>
          </cell>
          <cell r="B318" t="str">
            <v>114004300096</v>
          </cell>
          <cell r="C318" t="str">
            <v>114</v>
          </cell>
          <cell r="D318" t="str">
            <v>114004</v>
          </cell>
          <cell r="E318" t="str">
            <v>ساير حسابها و اسناد دريافتني</v>
          </cell>
          <cell r="F318" t="str">
            <v>وام ضروري كاركنان</v>
          </cell>
          <cell r="G318" t="str">
            <v>300096</v>
          </cell>
          <cell r="H318" t="str">
            <v>امتحاني علي اكبر</v>
          </cell>
          <cell r="P318" t="str">
            <v>610</v>
          </cell>
        </row>
        <row r="319">
          <cell r="A319">
            <v>6100</v>
          </cell>
          <cell r="B319" t="str">
            <v>114004300071</v>
          </cell>
          <cell r="C319" t="str">
            <v>114</v>
          </cell>
          <cell r="D319" t="str">
            <v>114004</v>
          </cell>
          <cell r="E319" t="str">
            <v>ساير حسابها و اسناد دريافتني</v>
          </cell>
          <cell r="F319" t="str">
            <v>وام ضروري كاركنان</v>
          </cell>
          <cell r="G319" t="str">
            <v>300071</v>
          </cell>
          <cell r="H319" t="str">
            <v>ضياء سرابي اكبر</v>
          </cell>
          <cell r="P319" t="str">
            <v>610</v>
          </cell>
        </row>
        <row r="320">
          <cell r="A320">
            <v>6100</v>
          </cell>
          <cell r="B320" t="str">
            <v>114004300118</v>
          </cell>
          <cell r="C320" t="str">
            <v>114</v>
          </cell>
          <cell r="D320" t="str">
            <v>114004</v>
          </cell>
          <cell r="E320" t="str">
            <v>ساير حسابها و اسناد دريافتني</v>
          </cell>
          <cell r="F320" t="str">
            <v>وام ضروري كاركنان</v>
          </cell>
          <cell r="G320" t="str">
            <v>300118</v>
          </cell>
          <cell r="H320" t="str">
            <v>جعفرزاده بهروز</v>
          </cell>
          <cell r="P320" t="str">
            <v>610</v>
          </cell>
        </row>
        <row r="321">
          <cell r="A321">
            <v>6100</v>
          </cell>
          <cell r="B321" t="str">
            <v>114004300148</v>
          </cell>
          <cell r="C321" t="str">
            <v>114</v>
          </cell>
          <cell r="D321" t="str">
            <v>114004</v>
          </cell>
          <cell r="E321" t="str">
            <v>ساير حسابها و اسناد دريافتني</v>
          </cell>
          <cell r="F321" t="str">
            <v>وام ضروري كاركنان</v>
          </cell>
          <cell r="G321" t="str">
            <v>300148</v>
          </cell>
          <cell r="H321" t="str">
            <v>شفيعي عنصرودي داريوش</v>
          </cell>
          <cell r="P321" t="str">
            <v>610</v>
          </cell>
        </row>
        <row r="322">
          <cell r="A322">
            <v>6100</v>
          </cell>
          <cell r="B322" t="str">
            <v>114004300151</v>
          </cell>
          <cell r="C322" t="str">
            <v>114</v>
          </cell>
          <cell r="D322" t="str">
            <v>114004</v>
          </cell>
          <cell r="E322" t="str">
            <v>ساير حسابها و اسناد دريافتني</v>
          </cell>
          <cell r="F322" t="str">
            <v>وام ضروري كاركنان</v>
          </cell>
          <cell r="G322" t="str">
            <v>300151</v>
          </cell>
          <cell r="H322" t="str">
            <v>امجدي رحيم</v>
          </cell>
          <cell r="P322" t="str">
            <v>610</v>
          </cell>
        </row>
        <row r="323">
          <cell r="A323">
            <v>6100</v>
          </cell>
          <cell r="B323" t="str">
            <v>114004300152</v>
          </cell>
          <cell r="C323" t="str">
            <v>114</v>
          </cell>
          <cell r="D323" t="str">
            <v>114004</v>
          </cell>
          <cell r="E323" t="str">
            <v>ساير حسابها و اسناد دريافتني</v>
          </cell>
          <cell r="F323" t="str">
            <v>وام ضروري كاركنان</v>
          </cell>
          <cell r="G323" t="str">
            <v>300152</v>
          </cell>
          <cell r="H323" t="str">
            <v>حسن زاده حميد</v>
          </cell>
          <cell r="P323" t="str">
            <v>610</v>
          </cell>
        </row>
        <row r="324">
          <cell r="A324">
            <v>6100</v>
          </cell>
          <cell r="B324" t="str">
            <v>114004300156</v>
          </cell>
          <cell r="C324" t="str">
            <v>114</v>
          </cell>
          <cell r="D324" t="str">
            <v>114004</v>
          </cell>
          <cell r="E324" t="str">
            <v>ساير حسابها و اسناد دريافتني</v>
          </cell>
          <cell r="F324" t="str">
            <v>وام ضروري كاركنان</v>
          </cell>
          <cell r="G324" t="str">
            <v>300156</v>
          </cell>
          <cell r="H324" t="str">
            <v>حسينيان سيروس</v>
          </cell>
          <cell r="P324" t="str">
            <v>610</v>
          </cell>
        </row>
        <row r="325">
          <cell r="A325">
            <v>6100</v>
          </cell>
          <cell r="B325" t="str">
            <v>114004300162</v>
          </cell>
          <cell r="C325" t="str">
            <v>114</v>
          </cell>
          <cell r="D325" t="str">
            <v>114004</v>
          </cell>
          <cell r="E325" t="str">
            <v>ساير حسابها و اسناد دريافتني</v>
          </cell>
          <cell r="F325" t="str">
            <v>وام ضروري كاركنان</v>
          </cell>
          <cell r="G325" t="str">
            <v>300162</v>
          </cell>
          <cell r="H325" t="str">
            <v>محمدي جابر</v>
          </cell>
          <cell r="P325" t="str">
            <v>610</v>
          </cell>
        </row>
        <row r="326">
          <cell r="A326">
            <v>6100</v>
          </cell>
          <cell r="B326" t="str">
            <v>114004300170</v>
          </cell>
          <cell r="C326" t="str">
            <v>114</v>
          </cell>
          <cell r="D326" t="str">
            <v>114004</v>
          </cell>
          <cell r="E326" t="str">
            <v>ساير حسابها و اسناد دريافتني</v>
          </cell>
          <cell r="F326" t="str">
            <v>وام ضروري كاركنان</v>
          </cell>
          <cell r="G326" t="str">
            <v>300170</v>
          </cell>
          <cell r="H326" t="str">
            <v>فتحي سياوش</v>
          </cell>
          <cell r="P326" t="str">
            <v>610</v>
          </cell>
        </row>
        <row r="327">
          <cell r="A327">
            <v>6100</v>
          </cell>
          <cell r="B327" t="str">
            <v>114004300187</v>
          </cell>
          <cell r="C327" t="str">
            <v>114</v>
          </cell>
          <cell r="D327" t="str">
            <v>114004</v>
          </cell>
          <cell r="E327" t="str">
            <v>ساير حسابها و اسناد دريافتني</v>
          </cell>
          <cell r="F327" t="str">
            <v>وام ضروري كاركنان</v>
          </cell>
          <cell r="G327" t="str">
            <v>300187</v>
          </cell>
          <cell r="H327" t="str">
            <v>حاجي حيدري ممقاني مهدي</v>
          </cell>
          <cell r="P327" t="str">
            <v>610</v>
          </cell>
        </row>
        <row r="328">
          <cell r="A328">
            <v>6100</v>
          </cell>
          <cell r="B328" t="str">
            <v>114004300195</v>
          </cell>
          <cell r="C328" t="str">
            <v>114</v>
          </cell>
          <cell r="D328" t="str">
            <v>114004</v>
          </cell>
          <cell r="E328" t="str">
            <v>ساير حسابها و اسناد دريافتني</v>
          </cell>
          <cell r="F328" t="str">
            <v>وام ضروري كاركنان</v>
          </cell>
          <cell r="G328" t="str">
            <v>300195</v>
          </cell>
          <cell r="H328" t="str">
            <v>حريري كهنموئي علي</v>
          </cell>
          <cell r="P328" t="str">
            <v>610</v>
          </cell>
        </row>
        <row r="329">
          <cell r="A329">
            <v>6100</v>
          </cell>
          <cell r="B329" t="str">
            <v>114004300198</v>
          </cell>
          <cell r="C329" t="str">
            <v>114</v>
          </cell>
          <cell r="D329" t="str">
            <v>114004</v>
          </cell>
          <cell r="E329" t="str">
            <v>ساير حسابها و اسناد دريافتني</v>
          </cell>
          <cell r="F329" t="str">
            <v>وام ضروري كاركنان</v>
          </cell>
          <cell r="G329" t="str">
            <v>300198</v>
          </cell>
          <cell r="H329" t="str">
            <v>ميرزائي شكور</v>
          </cell>
          <cell r="P329" t="str">
            <v>610</v>
          </cell>
        </row>
        <row r="330">
          <cell r="A330">
            <v>6100</v>
          </cell>
          <cell r="B330" t="str">
            <v>114004300199</v>
          </cell>
          <cell r="C330" t="str">
            <v>114</v>
          </cell>
          <cell r="D330" t="str">
            <v>114004</v>
          </cell>
          <cell r="E330" t="str">
            <v>ساير حسابها و اسناد دريافتني</v>
          </cell>
          <cell r="F330" t="str">
            <v>وام ضروري كاركنان</v>
          </cell>
          <cell r="G330" t="str">
            <v>300199</v>
          </cell>
          <cell r="H330" t="str">
            <v>ناصح قراملكي مهدي</v>
          </cell>
          <cell r="P330" t="str">
            <v>610</v>
          </cell>
        </row>
        <row r="331">
          <cell r="A331">
            <v>6100</v>
          </cell>
          <cell r="B331" t="str">
            <v>114004300220</v>
          </cell>
          <cell r="C331" t="str">
            <v>114</v>
          </cell>
          <cell r="D331" t="str">
            <v>114004</v>
          </cell>
          <cell r="E331" t="str">
            <v>ساير حسابها و اسناد دريافتني</v>
          </cell>
          <cell r="F331" t="str">
            <v>وام ضروري كاركنان</v>
          </cell>
          <cell r="G331" t="str">
            <v>300220</v>
          </cell>
          <cell r="H331" t="str">
            <v>صحت مند قره بابا يوسف</v>
          </cell>
          <cell r="P331" t="str">
            <v>610</v>
          </cell>
        </row>
        <row r="332">
          <cell r="A332">
            <v>6100</v>
          </cell>
          <cell r="B332" t="str">
            <v>114004300306</v>
          </cell>
          <cell r="C332" t="str">
            <v>114</v>
          </cell>
          <cell r="D332" t="str">
            <v>114004</v>
          </cell>
          <cell r="E332" t="str">
            <v>ساير حسابها و اسناد دريافتني</v>
          </cell>
          <cell r="F332" t="str">
            <v>وام ضروري كاركنان</v>
          </cell>
          <cell r="G332" t="str">
            <v>300306</v>
          </cell>
          <cell r="H332" t="str">
            <v>نوري بهروز</v>
          </cell>
          <cell r="P332" t="str">
            <v>610</v>
          </cell>
        </row>
        <row r="333">
          <cell r="A333">
            <v>6100</v>
          </cell>
          <cell r="B333" t="str">
            <v>114004300280</v>
          </cell>
          <cell r="C333" t="str">
            <v>114</v>
          </cell>
          <cell r="D333" t="str">
            <v>114004</v>
          </cell>
          <cell r="E333" t="str">
            <v>ساير حسابها و اسناد دريافتني</v>
          </cell>
          <cell r="F333" t="str">
            <v>وام ضروري كاركنان</v>
          </cell>
          <cell r="G333" t="str">
            <v>300280</v>
          </cell>
          <cell r="H333" t="str">
            <v>طهماسبيان سجاد</v>
          </cell>
          <cell r="P333" t="str">
            <v>610</v>
          </cell>
        </row>
        <row r="334">
          <cell r="A334">
            <v>6100</v>
          </cell>
          <cell r="B334" t="str">
            <v>114004300191</v>
          </cell>
          <cell r="C334" t="str">
            <v>114</v>
          </cell>
          <cell r="D334" t="str">
            <v>114004</v>
          </cell>
          <cell r="E334" t="str">
            <v>ساير حسابها و اسناد دريافتني</v>
          </cell>
          <cell r="F334" t="str">
            <v>وام ضروري كاركنان</v>
          </cell>
          <cell r="G334" t="str">
            <v>300191</v>
          </cell>
          <cell r="H334" t="str">
            <v>باقر قازيار رشيد</v>
          </cell>
          <cell r="P334" t="str">
            <v>610</v>
          </cell>
        </row>
        <row r="335">
          <cell r="A335">
            <v>6100</v>
          </cell>
          <cell r="B335" t="str">
            <v>114004300245</v>
          </cell>
          <cell r="C335" t="str">
            <v>114</v>
          </cell>
          <cell r="D335" t="str">
            <v>114004</v>
          </cell>
          <cell r="E335" t="str">
            <v>ساير حسابها و اسناد دريافتني</v>
          </cell>
          <cell r="F335" t="str">
            <v>وام ضروري كاركنان</v>
          </cell>
          <cell r="G335" t="str">
            <v>300245</v>
          </cell>
          <cell r="H335" t="str">
            <v>غفاري افشرد كريم</v>
          </cell>
          <cell r="P335" t="str">
            <v>610</v>
          </cell>
        </row>
        <row r="336">
          <cell r="A336">
            <v>6100</v>
          </cell>
          <cell r="B336" t="str">
            <v>114004300081</v>
          </cell>
          <cell r="C336" t="str">
            <v>114</v>
          </cell>
          <cell r="D336" t="str">
            <v>114004</v>
          </cell>
          <cell r="E336" t="str">
            <v>ساير حسابها و اسناد دريافتني</v>
          </cell>
          <cell r="F336" t="str">
            <v>وام ضروري كاركنان</v>
          </cell>
          <cell r="G336" t="str">
            <v>300081</v>
          </cell>
          <cell r="H336" t="str">
            <v>بهاري قراجه مرادعلي</v>
          </cell>
          <cell r="P336" t="str">
            <v>610</v>
          </cell>
        </row>
        <row r="337">
          <cell r="A337">
            <v>6100</v>
          </cell>
          <cell r="B337" t="str">
            <v>114004300288</v>
          </cell>
          <cell r="C337" t="str">
            <v>114</v>
          </cell>
          <cell r="D337" t="str">
            <v>114004</v>
          </cell>
          <cell r="E337" t="str">
            <v>ساير حسابها و اسناد دريافتني</v>
          </cell>
          <cell r="F337" t="str">
            <v>وام ضروري كاركنان</v>
          </cell>
          <cell r="G337" t="str">
            <v>300288</v>
          </cell>
          <cell r="H337" t="str">
            <v>حاتملو محمد</v>
          </cell>
          <cell r="P337" t="str">
            <v>610</v>
          </cell>
        </row>
        <row r="338">
          <cell r="A338">
            <v>6100</v>
          </cell>
          <cell r="B338" t="str">
            <v>114004300074</v>
          </cell>
          <cell r="C338" t="str">
            <v>114</v>
          </cell>
          <cell r="D338" t="str">
            <v>114004</v>
          </cell>
          <cell r="E338" t="str">
            <v>ساير حسابها و اسناد دريافتني</v>
          </cell>
          <cell r="F338" t="str">
            <v>وام ضروري كاركنان</v>
          </cell>
          <cell r="G338" t="str">
            <v>300074</v>
          </cell>
          <cell r="H338" t="str">
            <v>ميرزا عليزاده پهر آباد فريبا</v>
          </cell>
          <cell r="P338" t="str">
            <v>610</v>
          </cell>
        </row>
        <row r="339">
          <cell r="A339">
            <v>6100</v>
          </cell>
          <cell r="B339" t="str">
            <v>114004300298</v>
          </cell>
          <cell r="C339" t="str">
            <v>114</v>
          </cell>
          <cell r="D339" t="str">
            <v>114004</v>
          </cell>
          <cell r="E339" t="str">
            <v>ساير حسابها و اسناد دريافتني</v>
          </cell>
          <cell r="F339" t="str">
            <v>وام ضروري كاركنان</v>
          </cell>
          <cell r="G339" t="str">
            <v>300298</v>
          </cell>
          <cell r="H339" t="str">
            <v>جبرئيلي اميد</v>
          </cell>
          <cell r="P339" t="str">
            <v>610</v>
          </cell>
        </row>
        <row r="340">
          <cell r="A340">
            <v>6100</v>
          </cell>
          <cell r="B340" t="str">
            <v>114004300110</v>
          </cell>
          <cell r="C340" t="str">
            <v>114</v>
          </cell>
          <cell r="D340" t="str">
            <v>114004</v>
          </cell>
          <cell r="E340" t="str">
            <v>ساير حسابها و اسناد دريافتني</v>
          </cell>
          <cell r="F340" t="str">
            <v>وام ضروري كاركنان</v>
          </cell>
          <cell r="G340" t="str">
            <v>300110</v>
          </cell>
          <cell r="H340" t="str">
            <v>فروغي زهرا</v>
          </cell>
          <cell r="P340" t="str">
            <v>610</v>
          </cell>
        </row>
        <row r="341">
          <cell r="A341">
            <v>6100</v>
          </cell>
          <cell r="B341" t="str">
            <v>114004300257</v>
          </cell>
          <cell r="C341" t="str">
            <v>114</v>
          </cell>
          <cell r="D341" t="str">
            <v>114004</v>
          </cell>
          <cell r="E341" t="str">
            <v>ساير حسابها و اسناد دريافتني</v>
          </cell>
          <cell r="F341" t="str">
            <v>وام ضروري كاركنان</v>
          </cell>
          <cell r="G341" t="str">
            <v>300257</v>
          </cell>
          <cell r="H341" t="str">
            <v>برادران حسن زاده وحيد</v>
          </cell>
          <cell r="P341" t="str">
            <v>610</v>
          </cell>
        </row>
        <row r="342">
          <cell r="A342">
            <v>6100</v>
          </cell>
          <cell r="B342" t="str">
            <v>114004300244</v>
          </cell>
          <cell r="C342" t="str">
            <v>114</v>
          </cell>
          <cell r="D342" t="str">
            <v>114004</v>
          </cell>
          <cell r="E342" t="str">
            <v>ساير حسابها و اسناد دريافتني</v>
          </cell>
          <cell r="F342" t="str">
            <v>وام ضروري كاركنان</v>
          </cell>
          <cell r="G342" t="str">
            <v>300244</v>
          </cell>
          <cell r="H342" t="str">
            <v>بزمي حسن</v>
          </cell>
          <cell r="P342" t="str">
            <v>610</v>
          </cell>
        </row>
        <row r="343">
          <cell r="A343">
            <v>6100</v>
          </cell>
          <cell r="B343" t="str">
            <v>114004300181</v>
          </cell>
          <cell r="C343" t="str">
            <v>114</v>
          </cell>
          <cell r="D343" t="str">
            <v>114004</v>
          </cell>
          <cell r="E343" t="str">
            <v>ساير حسابها و اسناد دريافتني</v>
          </cell>
          <cell r="F343" t="str">
            <v>وام ضروري كاركنان</v>
          </cell>
          <cell r="G343" t="str">
            <v>300181</v>
          </cell>
          <cell r="H343" t="str">
            <v>وظيفه واثق مهدي</v>
          </cell>
          <cell r="P343" t="str">
            <v>610</v>
          </cell>
        </row>
        <row r="344">
          <cell r="A344">
            <v>6100</v>
          </cell>
          <cell r="B344" t="str">
            <v>114004300125</v>
          </cell>
          <cell r="C344" t="str">
            <v>114</v>
          </cell>
          <cell r="D344" t="str">
            <v>114004</v>
          </cell>
          <cell r="E344" t="str">
            <v>ساير حسابها و اسناد دريافتني</v>
          </cell>
          <cell r="F344" t="str">
            <v>وام ضروري كاركنان</v>
          </cell>
          <cell r="G344" t="str">
            <v>300125</v>
          </cell>
          <cell r="H344" t="str">
            <v>سلطاني حسين</v>
          </cell>
          <cell r="P344" t="str">
            <v>610</v>
          </cell>
        </row>
        <row r="345">
          <cell r="A345">
            <v>6100</v>
          </cell>
          <cell r="B345" t="str">
            <v>114004300132</v>
          </cell>
          <cell r="C345" t="str">
            <v>114</v>
          </cell>
          <cell r="D345" t="str">
            <v>114004</v>
          </cell>
          <cell r="E345" t="str">
            <v>ساير حسابها و اسناد دريافتني</v>
          </cell>
          <cell r="F345" t="str">
            <v>وام ضروري كاركنان</v>
          </cell>
          <cell r="G345" t="str">
            <v>300132</v>
          </cell>
          <cell r="H345" t="str">
            <v>مهرابي افشار عباس</v>
          </cell>
          <cell r="P345" t="str">
            <v>610</v>
          </cell>
        </row>
        <row r="346">
          <cell r="A346">
            <v>6100</v>
          </cell>
          <cell r="B346" t="str">
            <v>114004300136</v>
          </cell>
          <cell r="C346" t="str">
            <v>114</v>
          </cell>
          <cell r="D346" t="str">
            <v>114004</v>
          </cell>
          <cell r="E346" t="str">
            <v>ساير حسابها و اسناد دريافتني</v>
          </cell>
          <cell r="F346" t="str">
            <v>وام ضروري كاركنان</v>
          </cell>
          <cell r="G346" t="str">
            <v>300136</v>
          </cell>
          <cell r="H346" t="str">
            <v>تقي پور كهاني محمدرضا</v>
          </cell>
          <cell r="P346" t="str">
            <v>610</v>
          </cell>
        </row>
        <row r="347">
          <cell r="A347">
            <v>6100</v>
          </cell>
          <cell r="B347" t="str">
            <v>114004300137</v>
          </cell>
          <cell r="C347" t="str">
            <v>114</v>
          </cell>
          <cell r="D347" t="str">
            <v>114004</v>
          </cell>
          <cell r="E347" t="str">
            <v>ساير حسابها و اسناد دريافتني</v>
          </cell>
          <cell r="F347" t="str">
            <v>وام ضروري كاركنان</v>
          </cell>
          <cell r="G347" t="str">
            <v>300137</v>
          </cell>
          <cell r="H347" t="str">
            <v>ستاري ميرهاشم</v>
          </cell>
          <cell r="P347" t="str">
            <v>610</v>
          </cell>
        </row>
        <row r="348">
          <cell r="A348">
            <v>6100</v>
          </cell>
          <cell r="B348" t="str">
            <v>114004300144</v>
          </cell>
          <cell r="C348" t="str">
            <v>114</v>
          </cell>
          <cell r="D348" t="str">
            <v>114004</v>
          </cell>
          <cell r="E348" t="str">
            <v>ساير حسابها و اسناد دريافتني</v>
          </cell>
          <cell r="F348" t="str">
            <v>وام ضروري كاركنان</v>
          </cell>
          <cell r="G348" t="str">
            <v>300144</v>
          </cell>
          <cell r="H348" t="str">
            <v>آقائي كومله نادر</v>
          </cell>
          <cell r="P348" t="str">
            <v>610</v>
          </cell>
        </row>
        <row r="349">
          <cell r="A349">
            <v>6100</v>
          </cell>
          <cell r="B349" t="str">
            <v>114004300146</v>
          </cell>
          <cell r="C349" t="str">
            <v>114</v>
          </cell>
          <cell r="D349" t="str">
            <v>114004</v>
          </cell>
          <cell r="E349" t="str">
            <v>ساير حسابها و اسناد دريافتني</v>
          </cell>
          <cell r="F349" t="str">
            <v>وام ضروري كاركنان</v>
          </cell>
          <cell r="G349" t="str">
            <v>300146</v>
          </cell>
          <cell r="H349" t="str">
            <v>شمس آذر ميرعلي</v>
          </cell>
          <cell r="P349" t="str">
            <v>610</v>
          </cell>
        </row>
        <row r="350">
          <cell r="A350">
            <v>6100</v>
          </cell>
          <cell r="B350" t="str">
            <v>114004300155</v>
          </cell>
          <cell r="C350" t="str">
            <v>114</v>
          </cell>
          <cell r="D350" t="str">
            <v>114004</v>
          </cell>
          <cell r="E350" t="str">
            <v>ساير حسابها و اسناد دريافتني</v>
          </cell>
          <cell r="F350" t="str">
            <v>وام ضروري كاركنان</v>
          </cell>
          <cell r="G350" t="str">
            <v>300155</v>
          </cell>
          <cell r="H350" t="str">
            <v>قليپور سفيداني حسين</v>
          </cell>
          <cell r="P350" t="str">
            <v>610</v>
          </cell>
        </row>
        <row r="351">
          <cell r="A351">
            <v>6100</v>
          </cell>
          <cell r="B351" t="str">
            <v>114004300157</v>
          </cell>
          <cell r="C351" t="str">
            <v>114</v>
          </cell>
          <cell r="D351" t="str">
            <v>114004</v>
          </cell>
          <cell r="E351" t="str">
            <v>ساير حسابها و اسناد دريافتني</v>
          </cell>
          <cell r="F351" t="str">
            <v>وام ضروري كاركنان</v>
          </cell>
          <cell r="G351" t="str">
            <v>300157</v>
          </cell>
          <cell r="H351" t="str">
            <v>معصومي خدايار</v>
          </cell>
          <cell r="P351" t="str">
            <v>610</v>
          </cell>
        </row>
        <row r="352">
          <cell r="A352">
            <v>6100</v>
          </cell>
          <cell r="B352" t="str">
            <v>114004300160</v>
          </cell>
          <cell r="C352" t="str">
            <v>114</v>
          </cell>
          <cell r="D352" t="str">
            <v>114004</v>
          </cell>
          <cell r="E352" t="str">
            <v>ساير حسابها و اسناد دريافتني</v>
          </cell>
          <cell r="F352" t="str">
            <v>وام ضروري كاركنان</v>
          </cell>
          <cell r="G352" t="str">
            <v>300160</v>
          </cell>
          <cell r="H352" t="str">
            <v>عالم وحيد</v>
          </cell>
          <cell r="P352" t="str">
            <v>610</v>
          </cell>
        </row>
        <row r="353">
          <cell r="A353">
            <v>6100</v>
          </cell>
          <cell r="B353" t="str">
            <v>114004300204</v>
          </cell>
          <cell r="C353" t="str">
            <v>114</v>
          </cell>
          <cell r="D353" t="str">
            <v>114004</v>
          </cell>
          <cell r="E353" t="str">
            <v>ساير حسابها و اسناد دريافتني</v>
          </cell>
          <cell r="F353" t="str">
            <v>وام ضروري كاركنان</v>
          </cell>
          <cell r="G353" t="str">
            <v>300204</v>
          </cell>
          <cell r="H353" t="str">
            <v>قازانچائي جواد</v>
          </cell>
          <cell r="P353" t="str">
            <v>610</v>
          </cell>
        </row>
        <row r="354">
          <cell r="A354">
            <v>6100</v>
          </cell>
          <cell r="B354" t="str">
            <v>114004300208</v>
          </cell>
          <cell r="C354" t="str">
            <v>114</v>
          </cell>
          <cell r="D354" t="str">
            <v>114004</v>
          </cell>
          <cell r="E354" t="str">
            <v>ساير حسابها و اسناد دريافتني</v>
          </cell>
          <cell r="F354" t="str">
            <v>وام ضروري كاركنان</v>
          </cell>
          <cell r="G354" t="str">
            <v>300208</v>
          </cell>
          <cell r="H354" t="str">
            <v>جعفرزاده رسول</v>
          </cell>
          <cell r="P354" t="str">
            <v>610</v>
          </cell>
        </row>
        <row r="355">
          <cell r="A355">
            <v>6100</v>
          </cell>
          <cell r="B355" t="str">
            <v>114004300226</v>
          </cell>
          <cell r="C355" t="str">
            <v>114</v>
          </cell>
          <cell r="D355" t="str">
            <v>114004</v>
          </cell>
          <cell r="E355" t="str">
            <v>ساير حسابها و اسناد دريافتني</v>
          </cell>
          <cell r="F355" t="str">
            <v>وام ضروري كاركنان</v>
          </cell>
          <cell r="G355" t="str">
            <v>300226</v>
          </cell>
          <cell r="H355" t="str">
            <v>طاهباز هادي</v>
          </cell>
          <cell r="P355" t="str">
            <v>610</v>
          </cell>
        </row>
        <row r="356">
          <cell r="A356">
            <v>6100</v>
          </cell>
          <cell r="B356" t="str">
            <v>114004300247</v>
          </cell>
          <cell r="C356" t="str">
            <v>114</v>
          </cell>
          <cell r="D356" t="str">
            <v>114004</v>
          </cell>
          <cell r="E356" t="str">
            <v>ساير حسابها و اسناد دريافتني</v>
          </cell>
          <cell r="F356" t="str">
            <v>وام ضروري كاركنان</v>
          </cell>
          <cell r="G356" t="str">
            <v>300247</v>
          </cell>
          <cell r="H356" t="str">
            <v>حسن زاده علي بيك كندي مطلب</v>
          </cell>
          <cell r="P356" t="str">
            <v>610</v>
          </cell>
        </row>
        <row r="357">
          <cell r="A357">
            <v>6100</v>
          </cell>
          <cell r="B357" t="str">
            <v>114004300260</v>
          </cell>
          <cell r="C357" t="str">
            <v>114</v>
          </cell>
          <cell r="D357" t="str">
            <v>114004</v>
          </cell>
          <cell r="E357" t="str">
            <v>ساير حسابها و اسناد دريافتني</v>
          </cell>
          <cell r="F357" t="str">
            <v>وام ضروري كاركنان</v>
          </cell>
          <cell r="G357" t="str">
            <v>300260</v>
          </cell>
          <cell r="H357" t="str">
            <v>منزوي صوفياني مسعود</v>
          </cell>
          <cell r="P357" t="str">
            <v>610</v>
          </cell>
        </row>
        <row r="358">
          <cell r="A358">
            <v>6100</v>
          </cell>
          <cell r="B358" t="str">
            <v>114004300261</v>
          </cell>
          <cell r="C358" t="str">
            <v>114</v>
          </cell>
          <cell r="D358" t="str">
            <v>114004</v>
          </cell>
          <cell r="E358" t="str">
            <v>ساير حسابها و اسناد دريافتني</v>
          </cell>
          <cell r="F358" t="str">
            <v>وام ضروري كاركنان</v>
          </cell>
          <cell r="G358" t="str">
            <v>300261</v>
          </cell>
          <cell r="H358" t="str">
            <v>دليري اقدم وحيد</v>
          </cell>
          <cell r="P358" t="str">
            <v>610</v>
          </cell>
        </row>
        <row r="359">
          <cell r="A359">
            <v>6100</v>
          </cell>
          <cell r="B359" t="str">
            <v>114004300062</v>
          </cell>
          <cell r="C359" t="str">
            <v>114</v>
          </cell>
          <cell r="D359" t="str">
            <v>114004</v>
          </cell>
          <cell r="E359" t="str">
            <v>ساير حسابها و اسناد دريافتني</v>
          </cell>
          <cell r="F359" t="str">
            <v>وام ضروري كاركنان</v>
          </cell>
          <cell r="G359" t="str">
            <v>300062</v>
          </cell>
          <cell r="H359" t="str">
            <v>شاه رسالي صالح</v>
          </cell>
          <cell r="P359" t="str">
            <v>610</v>
          </cell>
        </row>
        <row r="360">
          <cell r="A360">
            <v>6100</v>
          </cell>
          <cell r="B360" t="str">
            <v>114004300069</v>
          </cell>
          <cell r="C360" t="str">
            <v>114</v>
          </cell>
          <cell r="D360" t="str">
            <v>114004</v>
          </cell>
          <cell r="E360" t="str">
            <v>ساير حسابها و اسناد دريافتني</v>
          </cell>
          <cell r="F360" t="str">
            <v>وام ضروري كاركنان</v>
          </cell>
          <cell r="G360" t="str">
            <v>300069</v>
          </cell>
          <cell r="H360" t="str">
            <v>دلمقاني زاده عليرضا</v>
          </cell>
          <cell r="P360" t="str">
            <v>610</v>
          </cell>
        </row>
        <row r="361">
          <cell r="A361">
            <v>6100</v>
          </cell>
          <cell r="B361" t="str">
            <v>114004300119</v>
          </cell>
          <cell r="C361" t="str">
            <v>114</v>
          </cell>
          <cell r="D361" t="str">
            <v>114004</v>
          </cell>
          <cell r="E361" t="str">
            <v>ساير حسابها و اسناد دريافتني</v>
          </cell>
          <cell r="F361" t="str">
            <v>وام ضروري كاركنان</v>
          </cell>
          <cell r="G361" t="str">
            <v>300119</v>
          </cell>
          <cell r="H361" t="str">
            <v>رستم پور مشكنبر حسن</v>
          </cell>
          <cell r="P361" t="str">
            <v>610</v>
          </cell>
        </row>
        <row r="362">
          <cell r="A362">
            <v>6100</v>
          </cell>
          <cell r="B362" t="str">
            <v>114004300128</v>
          </cell>
          <cell r="C362" t="str">
            <v>114</v>
          </cell>
          <cell r="D362" t="str">
            <v>114004</v>
          </cell>
          <cell r="E362" t="str">
            <v>ساير حسابها و اسناد دريافتني</v>
          </cell>
          <cell r="F362" t="str">
            <v>وام ضروري كاركنان</v>
          </cell>
          <cell r="G362" t="str">
            <v>300128</v>
          </cell>
          <cell r="H362" t="str">
            <v>محمدباقري لاهوت كريم</v>
          </cell>
          <cell r="P362" t="str">
            <v>610</v>
          </cell>
        </row>
        <row r="363">
          <cell r="A363">
            <v>6100</v>
          </cell>
          <cell r="B363" t="str">
            <v>114004300131</v>
          </cell>
          <cell r="C363" t="str">
            <v>114</v>
          </cell>
          <cell r="D363" t="str">
            <v>114004</v>
          </cell>
          <cell r="E363" t="str">
            <v>ساير حسابها و اسناد دريافتني</v>
          </cell>
          <cell r="F363" t="str">
            <v>وام ضروري كاركنان</v>
          </cell>
          <cell r="G363" t="str">
            <v>300131</v>
          </cell>
          <cell r="H363" t="str">
            <v>شكوهي علي</v>
          </cell>
          <cell r="P363" t="str">
            <v>610</v>
          </cell>
        </row>
        <row r="364">
          <cell r="A364">
            <v>6100</v>
          </cell>
          <cell r="B364" t="str">
            <v>114004300182</v>
          </cell>
          <cell r="C364" t="str">
            <v>114</v>
          </cell>
          <cell r="D364" t="str">
            <v>114004</v>
          </cell>
          <cell r="E364" t="str">
            <v>ساير حسابها و اسناد دريافتني</v>
          </cell>
          <cell r="F364" t="str">
            <v>وام ضروري كاركنان</v>
          </cell>
          <cell r="G364" t="str">
            <v>300182</v>
          </cell>
          <cell r="H364" t="str">
            <v>اصلاني مقدم علي</v>
          </cell>
          <cell r="P364" t="str">
            <v>610</v>
          </cell>
        </row>
        <row r="365">
          <cell r="A365">
            <v>6100</v>
          </cell>
          <cell r="B365" t="str">
            <v>114004300103</v>
          </cell>
          <cell r="C365" t="str">
            <v>114</v>
          </cell>
          <cell r="D365" t="str">
            <v>114004</v>
          </cell>
          <cell r="E365" t="str">
            <v>ساير حسابها و اسناد دريافتني</v>
          </cell>
          <cell r="F365" t="str">
            <v>وام ضروري كاركنان</v>
          </cell>
          <cell r="G365" t="str">
            <v>300103</v>
          </cell>
          <cell r="H365" t="str">
            <v>چابك شاهرخ</v>
          </cell>
          <cell r="P365" t="str">
            <v>610</v>
          </cell>
        </row>
        <row r="366">
          <cell r="A366">
            <v>6100</v>
          </cell>
          <cell r="B366" t="str">
            <v>114004300134</v>
          </cell>
          <cell r="C366" t="str">
            <v>114</v>
          </cell>
          <cell r="D366" t="str">
            <v>114004</v>
          </cell>
          <cell r="E366" t="str">
            <v>ساير حسابها و اسناد دريافتني</v>
          </cell>
          <cell r="F366" t="str">
            <v>وام ضروري كاركنان</v>
          </cell>
          <cell r="G366" t="str">
            <v>300134</v>
          </cell>
          <cell r="H366" t="str">
            <v>نكوئي فائق</v>
          </cell>
          <cell r="P366" t="str">
            <v>610</v>
          </cell>
        </row>
        <row r="367">
          <cell r="A367">
            <v>6100</v>
          </cell>
          <cell r="B367" t="str">
            <v>114004300008</v>
          </cell>
          <cell r="C367" t="str">
            <v>114</v>
          </cell>
          <cell r="D367" t="str">
            <v>114004</v>
          </cell>
          <cell r="E367" t="str">
            <v>ساير حسابها و اسناد دريافتني</v>
          </cell>
          <cell r="F367" t="str">
            <v>وام ضروري كاركنان</v>
          </cell>
          <cell r="G367" t="str">
            <v>300008</v>
          </cell>
          <cell r="H367" t="str">
            <v>واحد ابراهيم</v>
          </cell>
          <cell r="P367" t="str">
            <v>610</v>
          </cell>
        </row>
        <row r="368">
          <cell r="A368">
            <v>6100</v>
          </cell>
          <cell r="B368" t="str">
            <v>114004300196</v>
          </cell>
          <cell r="C368" t="str">
            <v>114</v>
          </cell>
          <cell r="D368" t="str">
            <v>114004</v>
          </cell>
          <cell r="E368" t="str">
            <v>ساير حسابها و اسناد دريافتني</v>
          </cell>
          <cell r="F368" t="str">
            <v>وام ضروري كاركنان</v>
          </cell>
          <cell r="G368" t="str">
            <v>300196</v>
          </cell>
          <cell r="H368" t="str">
            <v>حسيني سيد جواد</v>
          </cell>
          <cell r="P368" t="str">
            <v>610</v>
          </cell>
        </row>
        <row r="369">
          <cell r="A369">
            <v>6100</v>
          </cell>
          <cell r="B369" t="str">
            <v>114004300210</v>
          </cell>
          <cell r="C369" t="str">
            <v>114</v>
          </cell>
          <cell r="D369" t="str">
            <v>114004</v>
          </cell>
          <cell r="E369" t="str">
            <v>ساير حسابها و اسناد دريافتني</v>
          </cell>
          <cell r="F369" t="str">
            <v>وام ضروري كاركنان</v>
          </cell>
          <cell r="G369" t="str">
            <v>300210</v>
          </cell>
          <cell r="H369" t="str">
            <v>احمدي نژاد مجيد</v>
          </cell>
          <cell r="P369" t="str">
            <v>610</v>
          </cell>
        </row>
        <row r="370">
          <cell r="A370">
            <v>6100</v>
          </cell>
          <cell r="B370" t="str">
            <v>114004300223</v>
          </cell>
          <cell r="C370" t="str">
            <v>114</v>
          </cell>
          <cell r="D370" t="str">
            <v>114004</v>
          </cell>
          <cell r="E370" t="str">
            <v>ساير حسابها و اسناد دريافتني</v>
          </cell>
          <cell r="F370" t="str">
            <v>وام ضروري كاركنان</v>
          </cell>
          <cell r="G370" t="str">
            <v>300223</v>
          </cell>
          <cell r="H370" t="str">
            <v>حسيني ميرصمد</v>
          </cell>
          <cell r="P370" t="str">
            <v>610</v>
          </cell>
        </row>
        <row r="371">
          <cell r="A371">
            <v>6100</v>
          </cell>
          <cell r="B371" t="str">
            <v>114006300107</v>
          </cell>
          <cell r="C371" t="str">
            <v>114</v>
          </cell>
          <cell r="D371" t="str">
            <v>114006</v>
          </cell>
          <cell r="E371" t="str">
            <v>ساير حسابها و اسناد دريافتني</v>
          </cell>
          <cell r="F371" t="str">
            <v>وام خريدخودرو</v>
          </cell>
          <cell r="G371" t="str">
            <v>300107</v>
          </cell>
          <cell r="H371" t="str">
            <v>روحي مهر سياوش</v>
          </cell>
          <cell r="P371" t="str">
            <v>610</v>
          </cell>
        </row>
        <row r="372">
          <cell r="A372">
            <v>6100</v>
          </cell>
          <cell r="B372" t="str">
            <v>114006300200</v>
          </cell>
          <cell r="C372" t="str">
            <v>114</v>
          </cell>
          <cell r="D372" t="str">
            <v>114006</v>
          </cell>
          <cell r="E372" t="str">
            <v>ساير حسابها و اسناد دريافتني</v>
          </cell>
          <cell r="F372" t="str">
            <v>وام خريدخودرو</v>
          </cell>
          <cell r="G372" t="str">
            <v>300200</v>
          </cell>
          <cell r="H372" t="str">
            <v>محمد كريمي حامد</v>
          </cell>
          <cell r="P372" t="str">
            <v>610</v>
          </cell>
        </row>
        <row r="373">
          <cell r="A373">
            <v>6100</v>
          </cell>
          <cell r="B373" t="str">
            <v>114006300274</v>
          </cell>
          <cell r="C373" t="str">
            <v>114</v>
          </cell>
          <cell r="D373" t="str">
            <v>114006</v>
          </cell>
          <cell r="E373" t="str">
            <v>ساير حسابها و اسناد دريافتني</v>
          </cell>
          <cell r="F373" t="str">
            <v>وام خريدخودرو</v>
          </cell>
          <cell r="G373" t="str">
            <v>300274</v>
          </cell>
          <cell r="H373" t="str">
            <v>مومني ميرمسعود</v>
          </cell>
          <cell r="P373" t="str">
            <v>610</v>
          </cell>
        </row>
        <row r="374">
          <cell r="A374">
            <v>6100</v>
          </cell>
          <cell r="B374" t="str">
            <v>114006300263</v>
          </cell>
          <cell r="C374" t="str">
            <v>114</v>
          </cell>
          <cell r="D374" t="str">
            <v>114006</v>
          </cell>
          <cell r="E374" t="str">
            <v>ساير حسابها و اسناد دريافتني</v>
          </cell>
          <cell r="F374" t="str">
            <v>وام خريدخودرو</v>
          </cell>
          <cell r="G374" t="str">
            <v>300263</v>
          </cell>
          <cell r="H374" t="str">
            <v>خدائي محمودي رضا</v>
          </cell>
          <cell r="P374" t="str">
            <v>610</v>
          </cell>
        </row>
        <row r="375">
          <cell r="A375">
            <v>6100</v>
          </cell>
          <cell r="B375" t="str">
            <v>114006300264</v>
          </cell>
          <cell r="C375" t="str">
            <v>114</v>
          </cell>
          <cell r="D375" t="str">
            <v>114006</v>
          </cell>
          <cell r="E375" t="str">
            <v>ساير حسابها و اسناد دريافتني</v>
          </cell>
          <cell r="F375" t="str">
            <v>وام خريدخودرو</v>
          </cell>
          <cell r="G375" t="str">
            <v>300264</v>
          </cell>
          <cell r="H375" t="str">
            <v>جليل پور صابرجوي حسين</v>
          </cell>
          <cell r="P375" t="str">
            <v>610</v>
          </cell>
        </row>
        <row r="376">
          <cell r="A376">
            <v>6100</v>
          </cell>
          <cell r="B376" t="str">
            <v>114006300235</v>
          </cell>
          <cell r="C376" t="str">
            <v>114</v>
          </cell>
          <cell r="D376" t="str">
            <v>114006</v>
          </cell>
          <cell r="E376" t="str">
            <v>ساير حسابها و اسناد دريافتني</v>
          </cell>
          <cell r="F376" t="str">
            <v>وام خريدخودرو</v>
          </cell>
          <cell r="G376" t="str">
            <v>300235</v>
          </cell>
          <cell r="H376" t="str">
            <v>حدادپوربدر محمدرضا</v>
          </cell>
          <cell r="P376" t="str">
            <v>610</v>
          </cell>
        </row>
        <row r="377">
          <cell r="A377">
            <v>6100</v>
          </cell>
          <cell r="B377" t="str">
            <v>114006300094</v>
          </cell>
          <cell r="C377" t="str">
            <v>114</v>
          </cell>
          <cell r="D377" t="str">
            <v>114006</v>
          </cell>
          <cell r="E377" t="str">
            <v>ساير حسابها و اسناد دريافتني</v>
          </cell>
          <cell r="F377" t="str">
            <v>وام خريدخودرو</v>
          </cell>
          <cell r="G377" t="str">
            <v>300094</v>
          </cell>
          <cell r="H377" t="str">
            <v>محمود شريعتي مهرداد</v>
          </cell>
          <cell r="P377" t="str">
            <v>610</v>
          </cell>
        </row>
        <row r="378">
          <cell r="A378">
            <v>6100</v>
          </cell>
          <cell r="B378" t="str">
            <v>114007</v>
          </cell>
          <cell r="C378" t="str">
            <v>114</v>
          </cell>
          <cell r="D378" t="str">
            <v>114007</v>
          </cell>
          <cell r="E378" t="str">
            <v>ساير حسابها و اسناد دريافتني</v>
          </cell>
          <cell r="F378" t="str">
            <v>رند ماه</v>
          </cell>
          <cell r="G378" t="str">
            <v/>
          </cell>
          <cell r="H378" t="str">
            <v/>
          </cell>
          <cell r="P378" t="str">
            <v>610</v>
          </cell>
        </row>
        <row r="379">
          <cell r="A379">
            <v>6300</v>
          </cell>
          <cell r="B379" t="str">
            <v>114008100109</v>
          </cell>
          <cell r="C379" t="str">
            <v>114</v>
          </cell>
          <cell r="D379" t="str">
            <v>114008</v>
          </cell>
          <cell r="E379" t="str">
            <v>ساير حسابها و اسناد دريافتني</v>
          </cell>
          <cell r="F379" t="str">
            <v>سپرده ها و ودايع</v>
          </cell>
          <cell r="G379" t="str">
            <v>100109</v>
          </cell>
          <cell r="H379" t="str">
            <v>بانک ملت پروين جاري96656582(جام)</v>
          </cell>
          <cell r="P379" t="str">
            <v>630</v>
          </cell>
        </row>
        <row r="380">
          <cell r="A380">
            <v>6300</v>
          </cell>
          <cell r="B380" t="str">
            <v>114008101482</v>
          </cell>
          <cell r="C380" t="str">
            <v>114</v>
          </cell>
          <cell r="D380" t="str">
            <v>114008</v>
          </cell>
          <cell r="E380" t="str">
            <v>ساير حسابها و اسناد دريافتني</v>
          </cell>
          <cell r="F380" t="str">
            <v>سپرده ها و ودايع</v>
          </cell>
          <cell r="G380" t="str">
            <v>101482</v>
          </cell>
          <cell r="H380" t="str">
            <v>شرکت نفت</v>
          </cell>
          <cell r="P380" t="str">
            <v>630</v>
          </cell>
        </row>
        <row r="381">
          <cell r="A381">
            <v>1160</v>
          </cell>
          <cell r="B381" t="str">
            <v>114009101954</v>
          </cell>
          <cell r="C381" t="str">
            <v>114</v>
          </cell>
          <cell r="D381" t="str">
            <v>114009</v>
          </cell>
          <cell r="E381" t="str">
            <v>ساير حسابها و اسناد دريافتني</v>
          </cell>
          <cell r="F381" t="str">
            <v>ساير بدهكاران</v>
          </cell>
          <cell r="G381" t="str">
            <v>101954</v>
          </cell>
          <cell r="H381" t="str">
            <v>شركت كارگزاري بانك مسكن</v>
          </cell>
          <cell r="P381" t="str">
            <v>116</v>
          </cell>
        </row>
        <row r="382">
          <cell r="A382">
            <v>6000</v>
          </cell>
          <cell r="B382" t="str">
            <v>114009101220</v>
          </cell>
          <cell r="C382" t="str">
            <v>114</v>
          </cell>
          <cell r="D382" t="str">
            <v>114009</v>
          </cell>
          <cell r="E382" t="str">
            <v>ساير حسابها و اسناد دريافتني</v>
          </cell>
          <cell r="F382" t="str">
            <v>ساير بدهكاران</v>
          </cell>
          <cell r="G382" t="str">
            <v>101220</v>
          </cell>
          <cell r="H382" t="str">
            <v>سازمان گسترش ونوسازي صنايع ايران</v>
          </cell>
          <cell r="P382" t="str">
            <v>600</v>
          </cell>
        </row>
        <row r="383">
          <cell r="A383">
            <v>6000</v>
          </cell>
          <cell r="B383" t="str">
            <v>114009300018</v>
          </cell>
          <cell r="C383" t="str">
            <v>114</v>
          </cell>
          <cell r="D383" t="str">
            <v>114009</v>
          </cell>
          <cell r="E383" t="str">
            <v>ساير حسابها و اسناد دريافتني</v>
          </cell>
          <cell r="F383" t="str">
            <v>ساير بدهكاران</v>
          </cell>
          <cell r="G383" t="str">
            <v>300018</v>
          </cell>
          <cell r="H383" t="str">
            <v>عليپور فيروزي صمد</v>
          </cell>
          <cell r="P383" t="str">
            <v>600</v>
          </cell>
        </row>
        <row r="384">
          <cell r="A384">
            <v>6000</v>
          </cell>
          <cell r="B384" t="str">
            <v>114009101249</v>
          </cell>
          <cell r="C384" t="str">
            <v>114</v>
          </cell>
          <cell r="D384" t="str">
            <v>114009</v>
          </cell>
          <cell r="E384" t="str">
            <v>ساير حسابها و اسناد دريافتني</v>
          </cell>
          <cell r="F384" t="str">
            <v>ساير بدهكاران</v>
          </cell>
          <cell r="G384" t="str">
            <v>101249</v>
          </cell>
          <cell r="H384" t="str">
            <v>پاوند</v>
          </cell>
          <cell r="P384" t="str">
            <v>600</v>
          </cell>
        </row>
        <row r="385">
          <cell r="A385">
            <v>6000</v>
          </cell>
          <cell r="B385" t="str">
            <v>114009101699</v>
          </cell>
          <cell r="C385" t="str">
            <v>114</v>
          </cell>
          <cell r="D385" t="str">
            <v>114009</v>
          </cell>
          <cell r="E385" t="str">
            <v>ساير حسابها و اسناد دريافتني</v>
          </cell>
          <cell r="F385" t="str">
            <v>ساير بدهكاران</v>
          </cell>
          <cell r="G385" t="str">
            <v>101699</v>
          </cell>
          <cell r="H385" t="str">
            <v>متفرقه</v>
          </cell>
          <cell r="P385" t="str">
            <v>600</v>
          </cell>
        </row>
        <row r="386">
          <cell r="A386">
            <v>6000</v>
          </cell>
          <cell r="B386" t="str">
            <v>114009101719</v>
          </cell>
          <cell r="C386" t="str">
            <v>114</v>
          </cell>
          <cell r="D386" t="str">
            <v>114009</v>
          </cell>
          <cell r="E386" t="str">
            <v>ساير حسابها و اسناد دريافتني</v>
          </cell>
          <cell r="F386" t="str">
            <v>ساير بدهكاران</v>
          </cell>
          <cell r="G386" t="str">
            <v>101719</v>
          </cell>
          <cell r="H386" t="str">
            <v>كاظم سياباني</v>
          </cell>
          <cell r="P386" t="str">
            <v>600</v>
          </cell>
        </row>
        <row r="387">
          <cell r="A387">
            <v>6000</v>
          </cell>
          <cell r="B387" t="str">
            <v>114009101349</v>
          </cell>
          <cell r="C387" t="str">
            <v>114</v>
          </cell>
          <cell r="D387" t="str">
            <v>114009</v>
          </cell>
          <cell r="E387" t="str">
            <v>ساير حسابها و اسناد دريافتني</v>
          </cell>
          <cell r="F387" t="str">
            <v>ساير بدهكاران</v>
          </cell>
          <cell r="G387" t="str">
            <v>101349</v>
          </cell>
          <cell r="H387" t="str">
            <v>حاجي مهدي صباغ</v>
          </cell>
          <cell r="P387" t="str">
            <v>600</v>
          </cell>
        </row>
        <row r="388">
          <cell r="A388">
            <v>6000</v>
          </cell>
          <cell r="B388" t="str">
            <v>114009101258</v>
          </cell>
          <cell r="C388" t="str">
            <v>114</v>
          </cell>
          <cell r="D388" t="str">
            <v>114009</v>
          </cell>
          <cell r="E388" t="str">
            <v>ساير حسابها و اسناد دريافتني</v>
          </cell>
          <cell r="F388" t="str">
            <v>ساير بدهكاران</v>
          </cell>
          <cell r="G388" t="str">
            <v>101258</v>
          </cell>
          <cell r="H388" t="str">
            <v>كارگاه توليدي امين (حسينلو)</v>
          </cell>
          <cell r="P388" t="str">
            <v>600</v>
          </cell>
        </row>
        <row r="389">
          <cell r="A389">
            <v>6000</v>
          </cell>
          <cell r="B389" t="str">
            <v>114009101227</v>
          </cell>
          <cell r="C389" t="str">
            <v>114</v>
          </cell>
          <cell r="D389" t="str">
            <v>114009</v>
          </cell>
          <cell r="E389" t="str">
            <v>ساير حسابها و اسناد دريافتني</v>
          </cell>
          <cell r="F389" t="str">
            <v>ساير بدهكاران</v>
          </cell>
          <cell r="G389" t="str">
            <v>101227</v>
          </cell>
          <cell r="H389" t="str">
            <v>پيوند صنايع فردا</v>
          </cell>
          <cell r="P389" t="str">
            <v>600</v>
          </cell>
        </row>
        <row r="390">
          <cell r="A390">
            <v>6000</v>
          </cell>
          <cell r="B390" t="str">
            <v>114009101811</v>
          </cell>
          <cell r="C390" t="str">
            <v>114</v>
          </cell>
          <cell r="D390" t="str">
            <v>114009</v>
          </cell>
          <cell r="E390" t="str">
            <v>ساير حسابها و اسناد دريافتني</v>
          </cell>
          <cell r="F390" t="str">
            <v>ساير بدهكاران</v>
          </cell>
          <cell r="G390" t="str">
            <v>101811</v>
          </cell>
          <cell r="H390" t="str">
            <v>خسارت درمان بيمه تكميلي پرسنل</v>
          </cell>
          <cell r="P390" t="str">
            <v>600</v>
          </cell>
        </row>
        <row r="391">
          <cell r="A391">
            <v>6000</v>
          </cell>
          <cell r="B391" t="str">
            <v>114009101502</v>
          </cell>
          <cell r="C391" t="str">
            <v>114</v>
          </cell>
          <cell r="D391" t="str">
            <v>114009</v>
          </cell>
          <cell r="E391" t="str">
            <v>ساير حسابها و اسناد دريافتني</v>
          </cell>
          <cell r="F391" t="str">
            <v>ساير بدهكاران</v>
          </cell>
          <cell r="G391" t="str">
            <v>101502</v>
          </cell>
          <cell r="H391" t="str">
            <v>شركت فرايند ابتكار امين (اقاي وزير نظام)</v>
          </cell>
          <cell r="P391" t="str">
            <v>600</v>
          </cell>
        </row>
        <row r="392">
          <cell r="A392">
            <v>1302</v>
          </cell>
          <cell r="B392" t="str">
            <v>114010101001</v>
          </cell>
          <cell r="C392" t="str">
            <v>114</v>
          </cell>
          <cell r="D392" t="str">
            <v>114010</v>
          </cell>
          <cell r="E392" t="str">
            <v>ساير حسابها و اسناد دريافتني</v>
          </cell>
          <cell r="F392" t="str">
            <v>ماليات بر ارزش افزوده(خريد)</v>
          </cell>
          <cell r="G392" t="str">
            <v>101001</v>
          </cell>
          <cell r="H392" t="str">
            <v>شرکت مگا موتورفروش قطعات خودرو</v>
          </cell>
          <cell r="P392" t="str">
            <v>130</v>
          </cell>
        </row>
        <row r="393">
          <cell r="A393">
            <v>1302</v>
          </cell>
          <cell r="B393" t="str">
            <v>114010101676</v>
          </cell>
          <cell r="C393" t="str">
            <v>114</v>
          </cell>
          <cell r="D393" t="str">
            <v>114010</v>
          </cell>
          <cell r="E393" t="str">
            <v>ساير حسابها و اسناد دريافتني</v>
          </cell>
          <cell r="F393" t="str">
            <v>ماليات بر ارزش افزوده(خريد)</v>
          </cell>
          <cell r="G393" t="str">
            <v>101676</v>
          </cell>
          <cell r="H393" t="str">
            <v>طاها صنعت تبريز</v>
          </cell>
          <cell r="P393" t="str">
            <v>130</v>
          </cell>
        </row>
        <row r="394">
          <cell r="A394">
            <v>1302</v>
          </cell>
          <cell r="B394" t="str">
            <v>114010101699</v>
          </cell>
          <cell r="C394" t="str">
            <v>114</v>
          </cell>
          <cell r="D394" t="str">
            <v>114010</v>
          </cell>
          <cell r="E394" t="str">
            <v>ساير حسابها و اسناد دريافتني</v>
          </cell>
          <cell r="F394" t="str">
            <v>ماليات بر ارزش افزوده(خريد)</v>
          </cell>
          <cell r="G394" t="str">
            <v>101699</v>
          </cell>
          <cell r="H394" t="str">
            <v>متفرقه</v>
          </cell>
          <cell r="P394" t="str">
            <v>130</v>
          </cell>
        </row>
        <row r="395">
          <cell r="A395">
            <v>1302</v>
          </cell>
          <cell r="B395" t="str">
            <v>114010101252</v>
          </cell>
          <cell r="C395" t="str">
            <v>114</v>
          </cell>
          <cell r="D395" t="str">
            <v>114010</v>
          </cell>
          <cell r="E395" t="str">
            <v>ساير حسابها و اسناد دريافتني</v>
          </cell>
          <cell r="F395" t="str">
            <v>ماليات بر ارزش افزوده(خريد)</v>
          </cell>
          <cell r="G395" t="str">
            <v>101252</v>
          </cell>
          <cell r="H395" t="str">
            <v>شرکت مهندسي لاستيك يمين خراسان</v>
          </cell>
          <cell r="P395" t="str">
            <v>130</v>
          </cell>
        </row>
        <row r="396">
          <cell r="A396">
            <v>1302</v>
          </cell>
          <cell r="B396" t="str">
            <v>114010101279</v>
          </cell>
          <cell r="C396" t="str">
            <v>114</v>
          </cell>
          <cell r="D396" t="str">
            <v>114010</v>
          </cell>
          <cell r="E396" t="str">
            <v>ساير حسابها و اسناد دريافتني</v>
          </cell>
          <cell r="F396" t="str">
            <v>ماليات بر ارزش افزوده(خريد)</v>
          </cell>
          <cell r="G396" t="str">
            <v>101279</v>
          </cell>
          <cell r="H396" t="str">
            <v>جبارپور بنيادي مهندس محمد</v>
          </cell>
          <cell r="P396" t="str">
            <v>130</v>
          </cell>
        </row>
        <row r="397">
          <cell r="A397">
            <v>1302</v>
          </cell>
          <cell r="B397" t="str">
            <v>114010101748</v>
          </cell>
          <cell r="C397" t="str">
            <v>114</v>
          </cell>
          <cell r="D397" t="str">
            <v>114010</v>
          </cell>
          <cell r="E397" t="str">
            <v>ساير حسابها و اسناد دريافتني</v>
          </cell>
          <cell r="F397" t="str">
            <v>ماليات بر ارزش افزوده(خريد)</v>
          </cell>
          <cell r="G397" t="str">
            <v>101748</v>
          </cell>
          <cell r="H397" t="str">
            <v>شركت سهند پولاد</v>
          </cell>
          <cell r="P397" t="str">
            <v>130</v>
          </cell>
        </row>
        <row r="398">
          <cell r="A398">
            <v>1302</v>
          </cell>
          <cell r="B398" t="str">
            <v>114010101414</v>
          </cell>
          <cell r="C398" t="str">
            <v>114</v>
          </cell>
          <cell r="D398" t="str">
            <v>114010</v>
          </cell>
          <cell r="E398" t="str">
            <v>ساير حسابها و اسناد دريافتني</v>
          </cell>
          <cell r="F398" t="str">
            <v>ماليات بر ارزش افزوده(خريد)</v>
          </cell>
          <cell r="G398" t="str">
            <v>101414</v>
          </cell>
          <cell r="H398" t="str">
            <v>شركت آذردنده تبريز</v>
          </cell>
          <cell r="P398" t="str">
            <v>130</v>
          </cell>
        </row>
        <row r="399">
          <cell r="A399">
            <v>1302</v>
          </cell>
          <cell r="B399" t="str">
            <v>114010101799</v>
          </cell>
          <cell r="C399" t="str">
            <v>114</v>
          </cell>
          <cell r="D399" t="str">
            <v>114010</v>
          </cell>
          <cell r="E399" t="str">
            <v>ساير حسابها و اسناد دريافتني</v>
          </cell>
          <cell r="F399" t="str">
            <v>ماليات بر ارزش افزوده(خريد)</v>
          </cell>
          <cell r="G399" t="str">
            <v>101799</v>
          </cell>
          <cell r="H399" t="str">
            <v>شركت ريخته گري چشمه سار زنجان</v>
          </cell>
          <cell r="P399" t="str">
            <v>130</v>
          </cell>
        </row>
        <row r="400">
          <cell r="A400">
            <v>1302</v>
          </cell>
          <cell r="B400" t="str">
            <v>114010101505</v>
          </cell>
          <cell r="C400" t="str">
            <v>114</v>
          </cell>
          <cell r="D400" t="str">
            <v>114010</v>
          </cell>
          <cell r="E400" t="str">
            <v>ساير حسابها و اسناد دريافتني</v>
          </cell>
          <cell r="F400" t="str">
            <v>ماليات بر ارزش افزوده(خريد)</v>
          </cell>
          <cell r="G400" t="str">
            <v>101505</v>
          </cell>
          <cell r="H400" t="str">
            <v>لوله هاي صنعتي دقيق كاوه</v>
          </cell>
          <cell r="P400" t="str">
            <v>130</v>
          </cell>
        </row>
        <row r="401">
          <cell r="A401">
            <v>1302</v>
          </cell>
          <cell r="B401" t="str">
            <v>114010101933</v>
          </cell>
          <cell r="C401" t="str">
            <v>114</v>
          </cell>
          <cell r="D401" t="str">
            <v>114010</v>
          </cell>
          <cell r="E401" t="str">
            <v>ساير حسابها و اسناد دريافتني</v>
          </cell>
          <cell r="F401" t="str">
            <v>ماليات بر ارزش افزوده(خريد)</v>
          </cell>
          <cell r="G401" t="str">
            <v>101933</v>
          </cell>
          <cell r="H401" t="str">
            <v>شركت طرح ريزان پروژه ساز آذر ميهن</v>
          </cell>
          <cell r="P401" t="str">
            <v>130</v>
          </cell>
        </row>
        <row r="402">
          <cell r="A402">
            <v>1302</v>
          </cell>
          <cell r="B402" t="str">
            <v>114010101589</v>
          </cell>
          <cell r="C402" t="str">
            <v>114</v>
          </cell>
          <cell r="D402" t="str">
            <v>114010</v>
          </cell>
          <cell r="E402" t="str">
            <v>ساير حسابها و اسناد دريافتني</v>
          </cell>
          <cell r="F402" t="str">
            <v>ماليات بر ارزش افزوده(خريد)</v>
          </cell>
          <cell r="G402" t="str">
            <v>101589</v>
          </cell>
          <cell r="H402" t="str">
            <v>ريخته گري سهند آذرين</v>
          </cell>
          <cell r="P402" t="str">
            <v>130</v>
          </cell>
        </row>
        <row r="403">
          <cell r="A403">
            <v>1302</v>
          </cell>
          <cell r="B403" t="str">
            <v>114010101238</v>
          </cell>
          <cell r="C403" t="str">
            <v>114</v>
          </cell>
          <cell r="D403" t="str">
            <v>114010</v>
          </cell>
          <cell r="E403" t="str">
            <v>ساير حسابها و اسناد دريافتني</v>
          </cell>
          <cell r="F403" t="str">
            <v>ماليات بر ارزش افزوده(خريد)</v>
          </cell>
          <cell r="G403" t="str">
            <v>101238</v>
          </cell>
          <cell r="H403" t="str">
            <v>شرکت ريخته گري تراکتورسازي ايران(سهامي عام)</v>
          </cell>
          <cell r="P403" t="str">
            <v>130</v>
          </cell>
        </row>
        <row r="404">
          <cell r="A404">
            <v>1302</v>
          </cell>
          <cell r="B404" t="str">
            <v>114010101606</v>
          </cell>
          <cell r="C404" t="str">
            <v>114</v>
          </cell>
          <cell r="D404" t="str">
            <v>114010</v>
          </cell>
          <cell r="E404" t="str">
            <v>ساير حسابها و اسناد دريافتني</v>
          </cell>
          <cell r="F404" t="str">
            <v>ماليات بر ارزش افزوده(خريد)</v>
          </cell>
          <cell r="G404" t="str">
            <v>101606</v>
          </cell>
          <cell r="H404" t="str">
            <v>شركت معماران توسعه صنعت آلومينيوم(متصا)</v>
          </cell>
          <cell r="P404" t="str">
            <v>130</v>
          </cell>
        </row>
        <row r="405">
          <cell r="A405">
            <v>1302</v>
          </cell>
          <cell r="B405" t="str">
            <v>114010101224</v>
          </cell>
          <cell r="C405" t="str">
            <v>114</v>
          </cell>
          <cell r="D405" t="str">
            <v>114010</v>
          </cell>
          <cell r="E405" t="str">
            <v>ساير حسابها و اسناد دريافتني</v>
          </cell>
          <cell r="F405" t="str">
            <v>ماليات بر ارزش افزوده(خريد)</v>
          </cell>
          <cell r="G405" t="str">
            <v>101224</v>
          </cell>
          <cell r="H405" t="str">
            <v>شرکت فولاد فرايند شهريار</v>
          </cell>
          <cell r="P405" t="str">
            <v>130</v>
          </cell>
        </row>
        <row r="406">
          <cell r="A406">
            <v>1302</v>
          </cell>
          <cell r="B406" t="str">
            <v>114010101468</v>
          </cell>
          <cell r="C406" t="str">
            <v>114</v>
          </cell>
          <cell r="D406" t="str">
            <v>114010</v>
          </cell>
          <cell r="E406" t="str">
            <v>ساير حسابها و اسناد دريافتني</v>
          </cell>
          <cell r="F406" t="str">
            <v>ماليات بر ارزش افزوده(خريد)</v>
          </cell>
          <cell r="G406" t="str">
            <v>101468</v>
          </cell>
          <cell r="H406" t="str">
            <v>شرکت خدمات بيمه اي رايان سايپا(بيمه درماني و تکميلي)</v>
          </cell>
          <cell r="P406" t="str">
            <v>130</v>
          </cell>
        </row>
        <row r="407">
          <cell r="A407">
            <v>1302</v>
          </cell>
          <cell r="B407" t="str">
            <v>114010101629</v>
          </cell>
          <cell r="C407" t="str">
            <v>114</v>
          </cell>
          <cell r="D407" t="str">
            <v>114010</v>
          </cell>
          <cell r="E407" t="str">
            <v>ساير حسابها و اسناد دريافتني</v>
          </cell>
          <cell r="F407" t="str">
            <v>ماليات بر ارزش افزوده(خريد)</v>
          </cell>
          <cell r="G407" t="str">
            <v>101629</v>
          </cell>
          <cell r="H407" t="str">
            <v>شركت الماسه ساز</v>
          </cell>
          <cell r="P407" t="str">
            <v>130</v>
          </cell>
        </row>
        <row r="408">
          <cell r="A408">
            <v>1302</v>
          </cell>
          <cell r="B408" t="str">
            <v>114010101690</v>
          </cell>
          <cell r="C408" t="str">
            <v>114</v>
          </cell>
          <cell r="D408" t="str">
            <v>114010</v>
          </cell>
          <cell r="E408" t="str">
            <v>ساير حسابها و اسناد دريافتني</v>
          </cell>
          <cell r="F408" t="str">
            <v>ماليات بر ارزش افزوده(خريد)</v>
          </cell>
          <cell r="G408" t="str">
            <v>101690</v>
          </cell>
          <cell r="H408" t="str">
            <v>شركت پيشگام لاستيك بارثاوا</v>
          </cell>
          <cell r="P408" t="str">
            <v>130</v>
          </cell>
        </row>
        <row r="409">
          <cell r="A409">
            <v>1302</v>
          </cell>
          <cell r="B409" t="str">
            <v>114010101649</v>
          </cell>
          <cell r="C409" t="str">
            <v>114</v>
          </cell>
          <cell r="D409" t="str">
            <v>114010</v>
          </cell>
          <cell r="E409" t="str">
            <v>ساير حسابها و اسناد دريافتني</v>
          </cell>
          <cell r="F409" t="str">
            <v>ماليات بر ارزش افزوده(خريد)</v>
          </cell>
          <cell r="G409" t="str">
            <v>101649</v>
          </cell>
          <cell r="H409" t="str">
            <v>شركت حمل و نقل زربار</v>
          </cell>
          <cell r="P409" t="str">
            <v>130</v>
          </cell>
        </row>
        <row r="410">
          <cell r="A410">
            <v>1302</v>
          </cell>
          <cell r="B410" t="str">
            <v>114010101501</v>
          </cell>
          <cell r="C410" t="str">
            <v>114</v>
          </cell>
          <cell r="D410" t="str">
            <v>114010</v>
          </cell>
          <cell r="E410" t="str">
            <v>ساير حسابها و اسناد دريافتني</v>
          </cell>
          <cell r="F410" t="str">
            <v>ماليات بر ارزش افزوده(خريد)</v>
          </cell>
          <cell r="G410" t="str">
            <v>101501</v>
          </cell>
          <cell r="H410" t="str">
            <v>شركت خدمات بيمه اي رايان سايپا(بيمه مدني كارفرما)</v>
          </cell>
          <cell r="P410" t="str">
            <v>130</v>
          </cell>
        </row>
        <row r="411">
          <cell r="A411">
            <v>1302</v>
          </cell>
          <cell r="B411" t="str">
            <v>114010101453</v>
          </cell>
          <cell r="C411" t="str">
            <v>114</v>
          </cell>
          <cell r="D411" t="str">
            <v>114010</v>
          </cell>
          <cell r="E411" t="str">
            <v>ساير حسابها و اسناد دريافتني</v>
          </cell>
          <cell r="F411" t="str">
            <v>ماليات بر ارزش افزوده(خريد)</v>
          </cell>
          <cell r="G411" t="str">
            <v>101453</v>
          </cell>
          <cell r="H411" t="str">
            <v>شرکت بيمه رايان سايپا(حريق)</v>
          </cell>
          <cell r="P411" t="str">
            <v>130</v>
          </cell>
        </row>
        <row r="412">
          <cell r="A412">
            <v>1302</v>
          </cell>
          <cell r="B412" t="str">
            <v>114010101761</v>
          </cell>
          <cell r="C412" t="str">
            <v>114</v>
          </cell>
          <cell r="D412" t="str">
            <v>114010</v>
          </cell>
          <cell r="E412" t="str">
            <v>ساير حسابها و اسناد دريافتني</v>
          </cell>
          <cell r="F412" t="str">
            <v>ماليات بر ارزش افزوده(خريد)</v>
          </cell>
          <cell r="G412" t="str">
            <v>101761</v>
          </cell>
          <cell r="H412" t="str">
            <v>شركت فامور مهرگان</v>
          </cell>
          <cell r="P412" t="str">
            <v>130</v>
          </cell>
        </row>
        <row r="413">
          <cell r="A413">
            <v>1302</v>
          </cell>
          <cell r="B413" t="str">
            <v>114010101250</v>
          </cell>
          <cell r="C413" t="str">
            <v>114</v>
          </cell>
          <cell r="D413" t="str">
            <v>114010</v>
          </cell>
          <cell r="E413" t="str">
            <v>ساير حسابها و اسناد دريافتني</v>
          </cell>
          <cell r="F413" t="str">
            <v>ماليات بر ارزش افزوده(خريد)</v>
          </cell>
          <cell r="G413" t="str">
            <v>101250</v>
          </cell>
          <cell r="H413" t="str">
            <v>شرکت مهندسي آذر بسامد</v>
          </cell>
          <cell r="P413" t="str">
            <v>130</v>
          </cell>
        </row>
        <row r="414">
          <cell r="A414">
            <v>1302</v>
          </cell>
          <cell r="B414" t="str">
            <v>114010101323</v>
          </cell>
          <cell r="C414" t="str">
            <v>114</v>
          </cell>
          <cell r="D414" t="str">
            <v>114010</v>
          </cell>
          <cell r="E414" t="str">
            <v>ساير حسابها و اسناد دريافتني</v>
          </cell>
          <cell r="F414" t="str">
            <v>ماليات بر ارزش افزوده(خريد)</v>
          </cell>
          <cell r="G414" t="str">
            <v>101323</v>
          </cell>
          <cell r="H414" t="str">
            <v>بازرگاني روغنكار ناظم .</v>
          </cell>
          <cell r="P414" t="str">
            <v>130</v>
          </cell>
        </row>
        <row r="415">
          <cell r="A415">
            <v>1302</v>
          </cell>
          <cell r="B415" t="str">
            <v>114010101218</v>
          </cell>
          <cell r="C415" t="str">
            <v>114</v>
          </cell>
          <cell r="D415" t="str">
            <v>114010</v>
          </cell>
          <cell r="E415" t="str">
            <v>ساير حسابها و اسناد دريافتني</v>
          </cell>
          <cell r="F415" t="str">
            <v>ماليات بر ارزش افزوده(خريد)</v>
          </cell>
          <cell r="G415" t="str">
            <v>101218</v>
          </cell>
          <cell r="H415" t="str">
            <v>شرکت ريخته گري ماشين سازي تبريز</v>
          </cell>
          <cell r="P415" t="str">
            <v>130</v>
          </cell>
        </row>
        <row r="416">
          <cell r="A416">
            <v>1302</v>
          </cell>
          <cell r="B416" t="str">
            <v>114010101885</v>
          </cell>
          <cell r="C416" t="str">
            <v>114</v>
          </cell>
          <cell r="D416" t="str">
            <v>114010</v>
          </cell>
          <cell r="E416" t="str">
            <v>ساير حسابها و اسناد دريافتني</v>
          </cell>
          <cell r="F416" t="str">
            <v>ماليات بر ارزش افزوده(خريد)</v>
          </cell>
          <cell r="G416" t="str">
            <v>101885</v>
          </cell>
          <cell r="H416" t="str">
            <v>گروه صنعتي آذر جست (قدير مهري)</v>
          </cell>
          <cell r="P416" t="str">
            <v>130</v>
          </cell>
        </row>
        <row r="417">
          <cell r="A417">
            <v>1302</v>
          </cell>
          <cell r="B417" t="str">
            <v>114010101422</v>
          </cell>
          <cell r="C417" t="str">
            <v>114</v>
          </cell>
          <cell r="D417" t="str">
            <v>114010</v>
          </cell>
          <cell r="E417" t="str">
            <v>ساير حسابها و اسناد دريافتني</v>
          </cell>
          <cell r="F417" t="str">
            <v>ماليات بر ارزش افزوده(خريد)</v>
          </cell>
          <cell r="G417" t="str">
            <v>101422</v>
          </cell>
          <cell r="H417" t="str">
            <v>موسسه حسابرسي ارکان سيستم</v>
          </cell>
          <cell r="P417" t="str">
            <v>130</v>
          </cell>
        </row>
        <row r="418">
          <cell r="A418">
            <v>1302</v>
          </cell>
          <cell r="B418" t="str">
            <v>114010101937</v>
          </cell>
          <cell r="C418" t="str">
            <v>114</v>
          </cell>
          <cell r="D418" t="str">
            <v>114010</v>
          </cell>
          <cell r="E418" t="str">
            <v>ساير حسابها و اسناد دريافتني</v>
          </cell>
          <cell r="F418" t="str">
            <v>ماليات بر ارزش افزوده(خريد)</v>
          </cell>
          <cell r="G418" t="str">
            <v>101937</v>
          </cell>
          <cell r="H418" t="str">
            <v>شركت مدلسازي تبريز</v>
          </cell>
          <cell r="P418" t="str">
            <v>130</v>
          </cell>
        </row>
        <row r="419">
          <cell r="A419">
            <v>1302</v>
          </cell>
          <cell r="B419" t="str">
            <v>114010101373</v>
          </cell>
          <cell r="C419" t="str">
            <v>114</v>
          </cell>
          <cell r="D419" t="str">
            <v>114010</v>
          </cell>
          <cell r="E419" t="str">
            <v>ساير حسابها و اسناد دريافتني</v>
          </cell>
          <cell r="F419" t="str">
            <v>ماليات بر ارزش افزوده(خريد)</v>
          </cell>
          <cell r="G419" t="str">
            <v>101373</v>
          </cell>
          <cell r="H419" t="str">
            <v>شرکت درخشش افرنگ</v>
          </cell>
          <cell r="P419" t="str">
            <v>130</v>
          </cell>
        </row>
        <row r="420">
          <cell r="A420">
            <v>1302</v>
          </cell>
          <cell r="B420" t="str">
            <v>114010101432</v>
          </cell>
          <cell r="C420" t="str">
            <v>114</v>
          </cell>
          <cell r="D420" t="str">
            <v>114010</v>
          </cell>
          <cell r="E420" t="str">
            <v>ساير حسابها و اسناد دريافتني</v>
          </cell>
          <cell r="F420" t="str">
            <v>ماليات بر ارزش افزوده(خريد)</v>
          </cell>
          <cell r="G420" t="str">
            <v>101432</v>
          </cell>
          <cell r="H420" t="str">
            <v>فروشگاه هنگامي</v>
          </cell>
          <cell r="P420" t="str">
            <v>130</v>
          </cell>
        </row>
        <row r="421">
          <cell r="A421">
            <v>1302</v>
          </cell>
          <cell r="B421" t="str">
            <v>114010101262</v>
          </cell>
          <cell r="C421" t="str">
            <v>114</v>
          </cell>
          <cell r="D421" t="str">
            <v>114010</v>
          </cell>
          <cell r="E421" t="str">
            <v>ساير حسابها و اسناد دريافتني</v>
          </cell>
          <cell r="F421" t="str">
            <v>ماليات بر ارزش افزوده(خريد)</v>
          </cell>
          <cell r="G421" t="str">
            <v>101262</v>
          </cell>
          <cell r="H421" t="str">
            <v>شركت صنايع لاستيك توس</v>
          </cell>
          <cell r="P421" t="str">
            <v>130</v>
          </cell>
        </row>
        <row r="422">
          <cell r="A422">
            <v>1302</v>
          </cell>
          <cell r="B422" t="str">
            <v>114010101853</v>
          </cell>
          <cell r="C422" t="str">
            <v>114</v>
          </cell>
          <cell r="D422" t="str">
            <v>114010</v>
          </cell>
          <cell r="E422" t="str">
            <v>ساير حسابها و اسناد دريافتني</v>
          </cell>
          <cell r="F422" t="str">
            <v>ماليات بر ارزش افزوده(خريد)</v>
          </cell>
          <cell r="G422" t="str">
            <v>101853</v>
          </cell>
          <cell r="H422" t="str">
            <v>شركت سهند رايان افق</v>
          </cell>
          <cell r="P422" t="str">
            <v>130</v>
          </cell>
        </row>
        <row r="423">
          <cell r="A423">
            <v>1302</v>
          </cell>
          <cell r="B423" t="str">
            <v>114010101648</v>
          </cell>
          <cell r="C423" t="str">
            <v>114</v>
          </cell>
          <cell r="D423" t="str">
            <v>114010</v>
          </cell>
          <cell r="E423" t="str">
            <v>ساير حسابها و اسناد دريافتني</v>
          </cell>
          <cell r="F423" t="str">
            <v>ماليات بر ارزش افزوده(خريد)</v>
          </cell>
          <cell r="G423" t="str">
            <v>101648</v>
          </cell>
          <cell r="H423" t="str">
            <v>شركت حمل و نقل آذر فجر شمس</v>
          </cell>
          <cell r="P423" t="str">
            <v>130</v>
          </cell>
        </row>
        <row r="424">
          <cell r="A424">
            <v>1302</v>
          </cell>
          <cell r="B424" t="str">
            <v>114010101288</v>
          </cell>
          <cell r="C424" t="str">
            <v>114</v>
          </cell>
          <cell r="D424" t="str">
            <v>114010</v>
          </cell>
          <cell r="E424" t="str">
            <v>ساير حسابها و اسناد دريافتني</v>
          </cell>
          <cell r="F424" t="str">
            <v>ماليات بر ارزش افزوده(خريد)</v>
          </cell>
          <cell r="G424" t="str">
            <v>101288</v>
          </cell>
          <cell r="H424" t="str">
            <v>توفيق صنعت</v>
          </cell>
          <cell r="P424" t="str">
            <v>130</v>
          </cell>
        </row>
        <row r="425">
          <cell r="A425">
            <v>1302</v>
          </cell>
          <cell r="B425" t="str">
            <v>114010101467</v>
          </cell>
          <cell r="C425" t="str">
            <v>114</v>
          </cell>
          <cell r="D425" t="str">
            <v>114010</v>
          </cell>
          <cell r="E425" t="str">
            <v>ساير حسابها و اسناد دريافتني</v>
          </cell>
          <cell r="F425" t="str">
            <v>ماليات بر ارزش افزوده(خريد)</v>
          </cell>
          <cell r="G425" t="str">
            <v>101467</v>
          </cell>
          <cell r="H425" t="str">
            <v>شرکت خدمات بيمه اي رايان سايپا(بيمه عمروحوادث)</v>
          </cell>
          <cell r="P425" t="str">
            <v>130</v>
          </cell>
        </row>
        <row r="426">
          <cell r="A426">
            <v>1302</v>
          </cell>
          <cell r="B426" t="str">
            <v>114010101855</v>
          </cell>
          <cell r="C426" t="str">
            <v>114</v>
          </cell>
          <cell r="D426" t="str">
            <v>114010</v>
          </cell>
          <cell r="E426" t="str">
            <v>ساير حسابها و اسناد دريافتني</v>
          </cell>
          <cell r="F426" t="str">
            <v>ماليات بر ارزش افزوده(خريد)</v>
          </cell>
          <cell r="G426" t="str">
            <v>101855</v>
          </cell>
          <cell r="H426" t="str">
            <v>شركت صنعت ياران</v>
          </cell>
          <cell r="P426" t="str">
            <v>130</v>
          </cell>
        </row>
        <row r="427">
          <cell r="A427">
            <v>1302</v>
          </cell>
          <cell r="B427" t="str">
            <v>114010101828</v>
          </cell>
          <cell r="C427" t="str">
            <v>114</v>
          </cell>
          <cell r="D427" t="str">
            <v>114010</v>
          </cell>
          <cell r="E427" t="str">
            <v>ساير حسابها و اسناد دريافتني</v>
          </cell>
          <cell r="F427" t="str">
            <v>ماليات بر ارزش افزوده(خريد)</v>
          </cell>
          <cell r="G427" t="str">
            <v>101828</v>
          </cell>
          <cell r="H427" t="str">
            <v>شركت بيمه رايان سايپا (طرح مخصوص ليفتراك)</v>
          </cell>
          <cell r="P427" t="str">
            <v>130</v>
          </cell>
        </row>
        <row r="428">
          <cell r="A428">
            <v>6100</v>
          </cell>
          <cell r="B428" t="str">
            <v>114012300055</v>
          </cell>
          <cell r="C428" t="str">
            <v>114</v>
          </cell>
          <cell r="D428" t="str">
            <v>114012</v>
          </cell>
          <cell r="E428" t="str">
            <v>ساير حسابها و اسناد دريافتني</v>
          </cell>
          <cell r="F428" t="str">
            <v>علي الحساب سنوات</v>
          </cell>
          <cell r="G428" t="str">
            <v>300055</v>
          </cell>
          <cell r="H428" t="str">
            <v>نبوي علمداري شاپور</v>
          </cell>
          <cell r="P428" t="str">
            <v>610</v>
          </cell>
        </row>
        <row r="429">
          <cell r="A429">
            <v>6100</v>
          </cell>
          <cell r="B429" t="str">
            <v>114012300062</v>
          </cell>
          <cell r="C429" t="str">
            <v>114</v>
          </cell>
          <cell r="D429" t="str">
            <v>114012</v>
          </cell>
          <cell r="E429" t="str">
            <v>ساير حسابها و اسناد دريافتني</v>
          </cell>
          <cell r="F429" t="str">
            <v>علي الحساب سنوات</v>
          </cell>
          <cell r="G429" t="str">
            <v>300062</v>
          </cell>
          <cell r="H429" t="str">
            <v>شاه رسالي صالح</v>
          </cell>
          <cell r="P429" t="str">
            <v>610</v>
          </cell>
        </row>
        <row r="430">
          <cell r="A430">
            <v>6100</v>
          </cell>
          <cell r="B430" t="str">
            <v>114012300254</v>
          </cell>
          <cell r="C430" t="str">
            <v>114</v>
          </cell>
          <cell r="D430" t="str">
            <v>114012</v>
          </cell>
          <cell r="E430" t="str">
            <v>ساير حسابها و اسناد دريافتني</v>
          </cell>
          <cell r="F430" t="str">
            <v>علي الحساب سنوات</v>
          </cell>
          <cell r="G430" t="str">
            <v>300254</v>
          </cell>
          <cell r="H430" t="str">
            <v>زمانلو مهدي</v>
          </cell>
          <cell r="P430" t="str">
            <v>610</v>
          </cell>
        </row>
        <row r="431">
          <cell r="A431">
            <v>6100</v>
          </cell>
          <cell r="B431" t="str">
            <v>114012300159</v>
          </cell>
          <cell r="C431" t="str">
            <v>114</v>
          </cell>
          <cell r="D431" t="str">
            <v>114012</v>
          </cell>
          <cell r="E431" t="str">
            <v>ساير حسابها و اسناد دريافتني</v>
          </cell>
          <cell r="F431" t="str">
            <v>علي الحساب سنوات</v>
          </cell>
          <cell r="G431" t="str">
            <v>300159</v>
          </cell>
          <cell r="H431" t="str">
            <v>شيرزاده اكبر</v>
          </cell>
          <cell r="P431" t="str">
            <v>610</v>
          </cell>
        </row>
        <row r="432">
          <cell r="A432">
            <v>6100</v>
          </cell>
          <cell r="B432" t="str">
            <v>114012300070</v>
          </cell>
          <cell r="C432" t="str">
            <v>114</v>
          </cell>
          <cell r="D432" t="str">
            <v>114012</v>
          </cell>
          <cell r="E432" t="str">
            <v>ساير حسابها و اسناد دريافتني</v>
          </cell>
          <cell r="F432" t="str">
            <v>علي الحساب سنوات</v>
          </cell>
          <cell r="G432" t="str">
            <v>300070</v>
          </cell>
          <cell r="H432" t="str">
            <v>فريدي نسب كريم</v>
          </cell>
          <cell r="P432" t="str">
            <v>610</v>
          </cell>
        </row>
        <row r="433">
          <cell r="A433">
            <v>6000</v>
          </cell>
          <cell r="B433" t="str">
            <v>114013101213</v>
          </cell>
          <cell r="C433" t="str">
            <v>114</v>
          </cell>
          <cell r="D433" t="str">
            <v>114013</v>
          </cell>
          <cell r="E433" t="str">
            <v>ساير حسابها و اسناد دريافتني</v>
          </cell>
          <cell r="F433" t="str">
            <v>ذخيره مطالبات مشكوك الوصول</v>
          </cell>
          <cell r="G433" t="str">
            <v>101213</v>
          </cell>
          <cell r="H433" t="str">
            <v>شرکت ثامن تراش مشهد</v>
          </cell>
          <cell r="P433" t="str">
            <v>600</v>
          </cell>
        </row>
        <row r="434">
          <cell r="A434">
            <v>6000</v>
          </cell>
          <cell r="B434" t="str">
            <v>114013101344</v>
          </cell>
          <cell r="C434" t="str">
            <v>114</v>
          </cell>
          <cell r="D434" t="str">
            <v>114013</v>
          </cell>
          <cell r="E434" t="str">
            <v>ساير حسابها و اسناد دريافتني</v>
          </cell>
          <cell r="F434" t="str">
            <v>ذخيره مطالبات مشكوك الوصول</v>
          </cell>
          <cell r="G434" t="str">
            <v>101344</v>
          </cell>
          <cell r="H434" t="str">
            <v>كارگاه فاخري</v>
          </cell>
          <cell r="P434" t="str">
            <v>600</v>
          </cell>
        </row>
        <row r="435">
          <cell r="A435">
            <v>6000</v>
          </cell>
          <cell r="B435" t="str">
            <v>114013101227</v>
          </cell>
          <cell r="C435" t="str">
            <v>114</v>
          </cell>
          <cell r="D435" t="str">
            <v>114013</v>
          </cell>
          <cell r="E435" t="str">
            <v>ساير حسابها و اسناد دريافتني</v>
          </cell>
          <cell r="F435" t="str">
            <v>ذخيره مطالبات مشكوك الوصول</v>
          </cell>
          <cell r="G435" t="str">
            <v>101227</v>
          </cell>
          <cell r="H435" t="str">
            <v>پيوند صنايع فردا</v>
          </cell>
          <cell r="P435" t="str">
            <v>600</v>
          </cell>
        </row>
        <row r="436">
          <cell r="A436">
            <v>6000</v>
          </cell>
          <cell r="B436" t="str">
            <v>114013101343</v>
          </cell>
          <cell r="C436" t="str">
            <v>114</v>
          </cell>
          <cell r="D436" t="str">
            <v>114013</v>
          </cell>
          <cell r="E436" t="str">
            <v>ساير حسابها و اسناد دريافتني</v>
          </cell>
          <cell r="F436" t="str">
            <v>ذخيره مطالبات مشكوك الوصول</v>
          </cell>
          <cell r="G436" t="str">
            <v>101343</v>
          </cell>
          <cell r="H436" t="str">
            <v>شرکت آسيکو</v>
          </cell>
          <cell r="P436" t="str">
            <v>600</v>
          </cell>
        </row>
        <row r="437">
          <cell r="A437">
            <v>6000</v>
          </cell>
          <cell r="B437" t="str">
            <v>114013101211</v>
          </cell>
          <cell r="C437" t="str">
            <v>114</v>
          </cell>
          <cell r="D437" t="str">
            <v>114013</v>
          </cell>
          <cell r="E437" t="str">
            <v>ساير حسابها و اسناد دريافتني</v>
          </cell>
          <cell r="F437" t="str">
            <v>ذخيره مطالبات مشكوك الوصول</v>
          </cell>
          <cell r="G437" t="str">
            <v>101211</v>
          </cell>
          <cell r="H437" t="str">
            <v>شرکت رينگ سازي مشهد</v>
          </cell>
          <cell r="P437" t="str">
            <v>600</v>
          </cell>
        </row>
        <row r="438">
          <cell r="A438">
            <v>6000</v>
          </cell>
          <cell r="B438" t="str">
            <v>114013101348</v>
          </cell>
          <cell r="C438" t="str">
            <v>114</v>
          </cell>
          <cell r="D438" t="str">
            <v>114013</v>
          </cell>
          <cell r="E438" t="str">
            <v>ساير حسابها و اسناد دريافتني</v>
          </cell>
          <cell r="F438" t="str">
            <v>ذخيره مطالبات مشكوك الوصول</v>
          </cell>
          <cell r="G438" t="str">
            <v>101348</v>
          </cell>
          <cell r="H438" t="str">
            <v>دمير پولاد (آذرکي)</v>
          </cell>
          <cell r="P438" t="str">
            <v>600</v>
          </cell>
        </row>
        <row r="439">
          <cell r="A439">
            <v>6000</v>
          </cell>
          <cell r="B439" t="str">
            <v>114013101214</v>
          </cell>
          <cell r="C439" t="str">
            <v>114</v>
          </cell>
          <cell r="D439" t="str">
            <v>114013</v>
          </cell>
          <cell r="E439" t="str">
            <v>ساير حسابها و اسناد دريافتني</v>
          </cell>
          <cell r="F439" t="str">
            <v>ذخيره مطالبات مشكوك الوصول</v>
          </cell>
          <cell r="G439" t="str">
            <v>101214</v>
          </cell>
          <cell r="H439" t="str">
            <v>ديسکي لنت</v>
          </cell>
          <cell r="P439" t="str">
            <v>600</v>
          </cell>
        </row>
        <row r="440">
          <cell r="A440">
            <v>6000</v>
          </cell>
          <cell r="B440" t="str">
            <v>114013101342</v>
          </cell>
          <cell r="C440" t="str">
            <v>114</v>
          </cell>
          <cell r="D440" t="str">
            <v>114013</v>
          </cell>
          <cell r="E440" t="str">
            <v>ساير حسابها و اسناد دريافتني</v>
          </cell>
          <cell r="F440" t="str">
            <v>ذخيره مطالبات مشكوك الوصول</v>
          </cell>
          <cell r="G440" t="str">
            <v>101342</v>
          </cell>
          <cell r="H440" t="str">
            <v>شرکت راشا</v>
          </cell>
          <cell r="P440" t="str">
            <v>600</v>
          </cell>
        </row>
        <row r="441">
          <cell r="A441">
            <v>6000</v>
          </cell>
          <cell r="B441" t="str">
            <v>114013101202</v>
          </cell>
          <cell r="C441" t="str">
            <v>114</v>
          </cell>
          <cell r="D441" t="str">
            <v>114013</v>
          </cell>
          <cell r="E441" t="str">
            <v>ساير حسابها و اسناد دريافتني</v>
          </cell>
          <cell r="F441" t="str">
            <v>ذخيره مطالبات مشكوك الوصول</v>
          </cell>
          <cell r="G441" t="str">
            <v>101202</v>
          </cell>
          <cell r="H441" t="str">
            <v>شرکت محورسازان ايران خودرو</v>
          </cell>
          <cell r="P441" t="str">
            <v>600</v>
          </cell>
        </row>
        <row r="442">
          <cell r="A442">
            <v>6000</v>
          </cell>
          <cell r="B442" t="str">
            <v>114013101345</v>
          </cell>
          <cell r="C442" t="str">
            <v>114</v>
          </cell>
          <cell r="D442" t="str">
            <v>114013</v>
          </cell>
          <cell r="E442" t="str">
            <v>ساير حسابها و اسناد دريافتني</v>
          </cell>
          <cell r="F442" t="str">
            <v>ذخيره مطالبات مشكوك الوصول</v>
          </cell>
          <cell r="G442" t="str">
            <v>101345</v>
          </cell>
          <cell r="H442" t="str">
            <v>تکنوفرم</v>
          </cell>
          <cell r="P442" t="str">
            <v>600</v>
          </cell>
        </row>
        <row r="443">
          <cell r="A443">
            <v>6000</v>
          </cell>
          <cell r="B443" t="str">
            <v>114013101352</v>
          </cell>
          <cell r="C443" t="str">
            <v>114</v>
          </cell>
          <cell r="D443" t="str">
            <v>114013</v>
          </cell>
          <cell r="E443" t="str">
            <v>ساير حسابها و اسناد دريافتني</v>
          </cell>
          <cell r="F443" t="str">
            <v>ذخيره مطالبات مشكوك الوصول</v>
          </cell>
          <cell r="G443" t="str">
            <v>101352</v>
          </cell>
          <cell r="H443" t="str">
            <v>شرکت برين ساز</v>
          </cell>
          <cell r="P443" t="str">
            <v>600</v>
          </cell>
        </row>
        <row r="444">
          <cell r="A444">
            <v>6000</v>
          </cell>
          <cell r="B444" t="str">
            <v>114013101346</v>
          </cell>
          <cell r="C444" t="str">
            <v>114</v>
          </cell>
          <cell r="D444" t="str">
            <v>114013</v>
          </cell>
          <cell r="E444" t="str">
            <v>ساير حسابها و اسناد دريافتني</v>
          </cell>
          <cell r="F444" t="str">
            <v>ذخيره مطالبات مشكوك الوصول</v>
          </cell>
          <cell r="G444" t="str">
            <v>101346</v>
          </cell>
          <cell r="H444" t="str">
            <v>دميرايش</v>
          </cell>
          <cell r="P444" t="str">
            <v>600</v>
          </cell>
        </row>
        <row r="445">
          <cell r="A445">
            <v>6000</v>
          </cell>
          <cell r="B445" t="str">
            <v>114013101339</v>
          </cell>
          <cell r="C445" t="str">
            <v>114</v>
          </cell>
          <cell r="D445" t="str">
            <v>114013</v>
          </cell>
          <cell r="E445" t="str">
            <v>ساير حسابها و اسناد دريافتني</v>
          </cell>
          <cell r="F445" t="str">
            <v>ذخيره مطالبات مشكوك الوصول</v>
          </cell>
          <cell r="G445" t="str">
            <v>101339</v>
          </cell>
          <cell r="H445" t="str">
            <v>ايران خودرو</v>
          </cell>
          <cell r="P445" t="str">
            <v>600</v>
          </cell>
        </row>
        <row r="446">
          <cell r="A446">
            <v>6000</v>
          </cell>
          <cell r="B446" t="str">
            <v>114013101341</v>
          </cell>
          <cell r="C446" t="str">
            <v>114</v>
          </cell>
          <cell r="D446" t="str">
            <v>114013</v>
          </cell>
          <cell r="E446" t="str">
            <v>ساير حسابها و اسناد دريافتني</v>
          </cell>
          <cell r="F446" t="str">
            <v>ذخيره مطالبات مشكوك الوصول</v>
          </cell>
          <cell r="G446" t="str">
            <v>101341</v>
          </cell>
          <cell r="H446" t="str">
            <v>ذکرياذوقي</v>
          </cell>
          <cell r="P446" t="str">
            <v>600</v>
          </cell>
        </row>
        <row r="447">
          <cell r="A447">
            <v>6000</v>
          </cell>
          <cell r="B447" t="str">
            <v>114013101245</v>
          </cell>
          <cell r="C447" t="str">
            <v>114</v>
          </cell>
          <cell r="D447" t="str">
            <v>114013</v>
          </cell>
          <cell r="E447" t="str">
            <v>ساير حسابها و اسناد دريافتني</v>
          </cell>
          <cell r="F447" t="str">
            <v>ذخيره مطالبات مشكوك الوصول</v>
          </cell>
          <cell r="G447" t="str">
            <v>101245</v>
          </cell>
          <cell r="H447" t="str">
            <v>پارسي ساخت فن آور</v>
          </cell>
          <cell r="P447" t="str">
            <v>600</v>
          </cell>
        </row>
        <row r="448">
          <cell r="A448">
            <v>6000</v>
          </cell>
          <cell r="B448" t="str">
            <v>114013101208</v>
          </cell>
          <cell r="C448" t="str">
            <v>114</v>
          </cell>
          <cell r="D448" t="str">
            <v>114013</v>
          </cell>
          <cell r="E448" t="str">
            <v>ساير حسابها و اسناد دريافتني</v>
          </cell>
          <cell r="F448" t="str">
            <v>ذخيره مطالبات مشكوك الوصول</v>
          </cell>
          <cell r="G448" t="str">
            <v>101208</v>
          </cell>
          <cell r="H448" t="str">
            <v>شرکت پمپ ايران</v>
          </cell>
          <cell r="P448" t="str">
            <v>600</v>
          </cell>
        </row>
        <row r="449">
          <cell r="A449">
            <v>6000</v>
          </cell>
          <cell r="B449" t="str">
            <v>114013101215</v>
          </cell>
          <cell r="C449" t="str">
            <v>114</v>
          </cell>
          <cell r="D449" t="str">
            <v>114013</v>
          </cell>
          <cell r="E449" t="str">
            <v>ساير حسابها و اسناد دريافتني</v>
          </cell>
          <cell r="F449" t="str">
            <v>ذخيره مطالبات مشكوك الوصول</v>
          </cell>
          <cell r="G449" t="str">
            <v>101215</v>
          </cell>
          <cell r="H449" t="str">
            <v>آذر يدک</v>
          </cell>
          <cell r="P449" t="str">
            <v>600</v>
          </cell>
        </row>
        <row r="450">
          <cell r="A450">
            <v>6000</v>
          </cell>
          <cell r="B450" t="str">
            <v>114013101294</v>
          </cell>
          <cell r="C450" t="str">
            <v>114</v>
          </cell>
          <cell r="D450" t="str">
            <v>114013</v>
          </cell>
          <cell r="E450" t="str">
            <v>ساير حسابها و اسناد دريافتني</v>
          </cell>
          <cell r="F450" t="str">
            <v>ذخيره مطالبات مشكوك الوصول</v>
          </cell>
          <cell r="G450" t="str">
            <v>101294</v>
          </cell>
          <cell r="H450" t="str">
            <v>كارگاه غلامي</v>
          </cell>
          <cell r="P450" t="str">
            <v>600</v>
          </cell>
        </row>
        <row r="451">
          <cell r="A451">
            <v>6000</v>
          </cell>
          <cell r="B451" t="str">
            <v>114013101034</v>
          </cell>
          <cell r="C451" t="str">
            <v>114</v>
          </cell>
          <cell r="D451" t="str">
            <v>114013</v>
          </cell>
          <cell r="E451" t="str">
            <v>ساير حسابها و اسناد دريافتني</v>
          </cell>
          <cell r="F451" t="str">
            <v>ذخيره مطالبات مشكوك الوصول</v>
          </cell>
          <cell r="G451" t="str">
            <v>101034</v>
          </cell>
          <cell r="H451" t="str">
            <v>مگاموتور نمايندگي تبريز</v>
          </cell>
          <cell r="P451" t="str">
            <v>600</v>
          </cell>
        </row>
        <row r="452">
          <cell r="A452">
            <v>6000</v>
          </cell>
          <cell r="B452" t="str">
            <v>114013101351</v>
          </cell>
          <cell r="C452" t="str">
            <v>114</v>
          </cell>
          <cell r="D452" t="str">
            <v>114013</v>
          </cell>
          <cell r="E452" t="str">
            <v>ساير حسابها و اسناد دريافتني</v>
          </cell>
          <cell r="F452" t="str">
            <v>ذخيره مطالبات مشكوك الوصول</v>
          </cell>
          <cell r="G452" t="str">
            <v>101351</v>
          </cell>
          <cell r="H452" t="str">
            <v>حمل ونقل اطمينان آذرکاران</v>
          </cell>
          <cell r="P452" t="str">
            <v>600</v>
          </cell>
        </row>
        <row r="453">
          <cell r="A453">
            <v>6000</v>
          </cell>
          <cell r="B453" t="str">
            <v>114013101350</v>
          </cell>
          <cell r="C453" t="str">
            <v>114</v>
          </cell>
          <cell r="D453" t="str">
            <v>114013</v>
          </cell>
          <cell r="E453" t="str">
            <v>ساير حسابها و اسناد دريافتني</v>
          </cell>
          <cell r="F453" t="str">
            <v>ذخيره مطالبات مشكوك الوصول</v>
          </cell>
          <cell r="G453" t="str">
            <v>101350</v>
          </cell>
          <cell r="H453" t="str">
            <v>محمد چالپاپاق</v>
          </cell>
          <cell r="P453" t="str">
            <v>600</v>
          </cell>
        </row>
        <row r="454">
          <cell r="A454">
            <v>6000</v>
          </cell>
          <cell r="B454" t="str">
            <v>114013101240</v>
          </cell>
          <cell r="C454" t="str">
            <v>114</v>
          </cell>
          <cell r="D454" t="str">
            <v>114013</v>
          </cell>
          <cell r="E454" t="str">
            <v>ساير حسابها و اسناد دريافتني</v>
          </cell>
          <cell r="F454" t="str">
            <v>ذخيره مطالبات مشكوك الوصول</v>
          </cell>
          <cell r="G454" t="str">
            <v>101240</v>
          </cell>
          <cell r="H454" t="str">
            <v>هنر گستر آذر</v>
          </cell>
          <cell r="P454" t="str">
            <v>600</v>
          </cell>
        </row>
        <row r="455">
          <cell r="A455">
            <v>6000</v>
          </cell>
          <cell r="B455" t="str">
            <v>114013101558</v>
          </cell>
          <cell r="C455" t="str">
            <v>114</v>
          </cell>
          <cell r="D455" t="str">
            <v>114013</v>
          </cell>
          <cell r="E455" t="str">
            <v>ساير حسابها و اسناد دريافتني</v>
          </cell>
          <cell r="F455" t="str">
            <v>ذخيره مطالبات مشكوك الوصول</v>
          </cell>
          <cell r="G455" t="str">
            <v>101558</v>
          </cell>
          <cell r="H455" t="str">
            <v>صنايع قوطي تبريز</v>
          </cell>
          <cell r="P455" t="str">
            <v>600</v>
          </cell>
        </row>
        <row r="456">
          <cell r="A456">
            <v>6000</v>
          </cell>
          <cell r="B456" t="str">
            <v>114013101347</v>
          </cell>
          <cell r="C456" t="str">
            <v>114</v>
          </cell>
          <cell r="D456" t="str">
            <v>114013</v>
          </cell>
          <cell r="E456" t="str">
            <v>ساير حسابها و اسناد دريافتني</v>
          </cell>
          <cell r="F456" t="str">
            <v>ذخيره مطالبات مشكوك الوصول</v>
          </cell>
          <cell r="G456" t="str">
            <v>101347</v>
          </cell>
          <cell r="H456" t="str">
            <v>جواد فرجيان</v>
          </cell>
          <cell r="P456" t="str">
            <v>600</v>
          </cell>
        </row>
        <row r="457">
          <cell r="A457">
            <v>6100</v>
          </cell>
          <cell r="B457" t="str">
            <v>114014300197</v>
          </cell>
          <cell r="C457" t="str">
            <v>114</v>
          </cell>
          <cell r="D457" t="str">
            <v>114014</v>
          </cell>
          <cell r="E457" t="str">
            <v>ساير حسابها و اسناد دريافتني</v>
          </cell>
          <cell r="F457" t="str">
            <v>سهام خريداري شده  پرسنل</v>
          </cell>
          <cell r="G457" t="str">
            <v>300197</v>
          </cell>
          <cell r="H457" t="str">
            <v>عمراني عبدالناصر</v>
          </cell>
          <cell r="P457" t="str">
            <v>610</v>
          </cell>
        </row>
        <row r="458">
          <cell r="A458">
            <v>6100</v>
          </cell>
          <cell r="B458" t="str">
            <v>114014300235</v>
          </cell>
          <cell r="C458" t="str">
            <v>114</v>
          </cell>
          <cell r="D458" t="str">
            <v>114014</v>
          </cell>
          <cell r="E458" t="str">
            <v>ساير حسابها و اسناد دريافتني</v>
          </cell>
          <cell r="F458" t="str">
            <v>سهام خريداري شده  پرسنل</v>
          </cell>
          <cell r="G458" t="str">
            <v>300235</v>
          </cell>
          <cell r="H458" t="str">
            <v>حدادپوربدر محمدرضا</v>
          </cell>
          <cell r="P458" t="str">
            <v>610</v>
          </cell>
        </row>
        <row r="459">
          <cell r="A459">
            <v>6100</v>
          </cell>
          <cell r="B459" t="str">
            <v>114014300102</v>
          </cell>
          <cell r="C459" t="str">
            <v>114</v>
          </cell>
          <cell r="D459" t="str">
            <v>114014</v>
          </cell>
          <cell r="E459" t="str">
            <v>ساير حسابها و اسناد دريافتني</v>
          </cell>
          <cell r="F459" t="str">
            <v>سهام خريداري شده  پرسنل</v>
          </cell>
          <cell r="G459" t="str">
            <v>300102</v>
          </cell>
          <cell r="H459" t="str">
            <v>صفري آذر جعفر</v>
          </cell>
          <cell r="P459" t="str">
            <v>610</v>
          </cell>
        </row>
        <row r="460">
          <cell r="A460">
            <v>6100</v>
          </cell>
          <cell r="B460" t="str">
            <v>114014300107</v>
          </cell>
          <cell r="C460" t="str">
            <v>114</v>
          </cell>
          <cell r="D460" t="str">
            <v>114014</v>
          </cell>
          <cell r="E460" t="str">
            <v>ساير حسابها و اسناد دريافتني</v>
          </cell>
          <cell r="F460" t="str">
            <v>سهام خريداري شده  پرسنل</v>
          </cell>
          <cell r="G460" t="str">
            <v>300107</v>
          </cell>
          <cell r="H460" t="str">
            <v>روحي مهر سياوش</v>
          </cell>
          <cell r="P460" t="str">
            <v>610</v>
          </cell>
        </row>
        <row r="461">
          <cell r="A461">
            <v>6100</v>
          </cell>
          <cell r="B461" t="str">
            <v>114014300113</v>
          </cell>
          <cell r="C461" t="str">
            <v>114</v>
          </cell>
          <cell r="D461" t="str">
            <v>114014</v>
          </cell>
          <cell r="E461" t="str">
            <v>ساير حسابها و اسناد دريافتني</v>
          </cell>
          <cell r="F461" t="str">
            <v>سهام خريداري شده  پرسنل</v>
          </cell>
          <cell r="G461" t="str">
            <v>300113</v>
          </cell>
          <cell r="H461" t="str">
            <v>باغباني خضرلو منوچهر</v>
          </cell>
          <cell r="P461" t="str">
            <v>610</v>
          </cell>
        </row>
        <row r="462">
          <cell r="A462">
            <v>6100</v>
          </cell>
          <cell r="B462" t="str">
            <v>114014300202</v>
          </cell>
          <cell r="C462" t="str">
            <v>114</v>
          </cell>
          <cell r="D462" t="str">
            <v>114014</v>
          </cell>
          <cell r="E462" t="str">
            <v>ساير حسابها و اسناد دريافتني</v>
          </cell>
          <cell r="F462" t="str">
            <v>سهام خريداري شده  پرسنل</v>
          </cell>
          <cell r="G462" t="str">
            <v>300202</v>
          </cell>
          <cell r="H462" t="str">
            <v>لك جواد</v>
          </cell>
          <cell r="P462" t="str">
            <v>610</v>
          </cell>
        </row>
        <row r="463">
          <cell r="A463">
            <v>6100</v>
          </cell>
          <cell r="B463" t="str">
            <v>114014300057</v>
          </cell>
          <cell r="C463" t="str">
            <v>114</v>
          </cell>
          <cell r="D463" t="str">
            <v>114014</v>
          </cell>
          <cell r="E463" t="str">
            <v>ساير حسابها و اسناد دريافتني</v>
          </cell>
          <cell r="F463" t="str">
            <v>سهام خريداري شده  پرسنل</v>
          </cell>
          <cell r="G463" t="str">
            <v>300057</v>
          </cell>
          <cell r="H463" t="str">
            <v>سلطاني حميد</v>
          </cell>
          <cell r="P463" t="str">
            <v>610</v>
          </cell>
        </row>
        <row r="464">
          <cell r="A464">
            <v>6100</v>
          </cell>
          <cell r="B464" t="str">
            <v>114014300133</v>
          </cell>
          <cell r="C464" t="str">
            <v>114</v>
          </cell>
          <cell r="D464" t="str">
            <v>114014</v>
          </cell>
          <cell r="E464" t="str">
            <v>ساير حسابها و اسناد دريافتني</v>
          </cell>
          <cell r="F464" t="str">
            <v>سهام خريداري شده  پرسنل</v>
          </cell>
          <cell r="G464" t="str">
            <v>300133</v>
          </cell>
          <cell r="H464" t="str">
            <v>عليپور كمال</v>
          </cell>
          <cell r="P464" t="str">
            <v>610</v>
          </cell>
        </row>
        <row r="465">
          <cell r="A465">
            <v>6100</v>
          </cell>
          <cell r="B465" t="str">
            <v>114014300095</v>
          </cell>
          <cell r="C465" t="str">
            <v>114</v>
          </cell>
          <cell r="D465" t="str">
            <v>114014</v>
          </cell>
          <cell r="E465" t="str">
            <v>ساير حسابها و اسناد دريافتني</v>
          </cell>
          <cell r="F465" t="str">
            <v>سهام خريداري شده  پرسنل</v>
          </cell>
          <cell r="G465" t="str">
            <v>300095</v>
          </cell>
          <cell r="H465" t="str">
            <v>حسين پور فيضي محمد</v>
          </cell>
          <cell r="P465" t="str">
            <v>610</v>
          </cell>
        </row>
        <row r="466">
          <cell r="A466">
            <v>6100</v>
          </cell>
          <cell r="B466" t="str">
            <v>114014300077</v>
          </cell>
          <cell r="C466" t="str">
            <v>114</v>
          </cell>
          <cell r="D466" t="str">
            <v>114014</v>
          </cell>
          <cell r="E466" t="str">
            <v>ساير حسابها و اسناد دريافتني</v>
          </cell>
          <cell r="F466" t="str">
            <v>سهام خريداري شده  پرسنل</v>
          </cell>
          <cell r="G466" t="str">
            <v>300077</v>
          </cell>
          <cell r="H466" t="str">
            <v>واحديان وحيد</v>
          </cell>
          <cell r="P466" t="str">
            <v>610</v>
          </cell>
        </row>
        <row r="467">
          <cell r="A467">
            <v>6100</v>
          </cell>
          <cell r="B467" t="str">
            <v>114014300134</v>
          </cell>
          <cell r="C467" t="str">
            <v>114</v>
          </cell>
          <cell r="D467" t="str">
            <v>114014</v>
          </cell>
          <cell r="E467" t="str">
            <v>ساير حسابها و اسناد دريافتني</v>
          </cell>
          <cell r="F467" t="str">
            <v>سهام خريداري شده  پرسنل</v>
          </cell>
          <cell r="G467" t="str">
            <v>300134</v>
          </cell>
          <cell r="H467" t="str">
            <v>نكوئي فائق</v>
          </cell>
          <cell r="P467" t="str">
            <v>610</v>
          </cell>
        </row>
        <row r="468">
          <cell r="A468">
            <v>6100</v>
          </cell>
          <cell r="B468" t="str">
            <v>114014300237</v>
          </cell>
          <cell r="C468" t="str">
            <v>114</v>
          </cell>
          <cell r="D468" t="str">
            <v>114014</v>
          </cell>
          <cell r="E468" t="str">
            <v>ساير حسابها و اسناد دريافتني</v>
          </cell>
          <cell r="F468" t="str">
            <v>سهام خريداري شده  پرسنل</v>
          </cell>
          <cell r="G468" t="str">
            <v>300237</v>
          </cell>
          <cell r="H468" t="str">
            <v>رمضاني فريد مريم</v>
          </cell>
          <cell r="P468" t="str">
            <v>610</v>
          </cell>
        </row>
        <row r="469">
          <cell r="A469">
            <v>6100</v>
          </cell>
          <cell r="B469" t="str">
            <v>114014300213</v>
          </cell>
          <cell r="C469" t="str">
            <v>114</v>
          </cell>
          <cell r="D469" t="str">
            <v>114014</v>
          </cell>
          <cell r="E469" t="str">
            <v>ساير حسابها و اسناد دريافتني</v>
          </cell>
          <cell r="F469" t="str">
            <v>سهام خريداري شده  پرسنل</v>
          </cell>
          <cell r="G469" t="str">
            <v>300213</v>
          </cell>
          <cell r="H469" t="str">
            <v>وطني رضا</v>
          </cell>
          <cell r="P469" t="str">
            <v>610</v>
          </cell>
        </row>
        <row r="470">
          <cell r="A470">
            <v>6100</v>
          </cell>
          <cell r="B470" t="str">
            <v>114014300054</v>
          </cell>
          <cell r="C470" t="str">
            <v>114</v>
          </cell>
          <cell r="D470" t="str">
            <v>114014</v>
          </cell>
          <cell r="E470" t="str">
            <v>ساير حسابها و اسناد دريافتني</v>
          </cell>
          <cell r="F470" t="str">
            <v>سهام خريداري شده  پرسنل</v>
          </cell>
          <cell r="G470" t="str">
            <v>300054</v>
          </cell>
          <cell r="H470" t="str">
            <v>اميرحقيان يعقوب</v>
          </cell>
          <cell r="P470" t="str">
            <v>610</v>
          </cell>
        </row>
        <row r="471">
          <cell r="A471">
            <v>6100</v>
          </cell>
          <cell r="B471" t="str">
            <v>114014300263</v>
          </cell>
          <cell r="C471" t="str">
            <v>114</v>
          </cell>
          <cell r="D471" t="str">
            <v>114014</v>
          </cell>
          <cell r="E471" t="str">
            <v>ساير حسابها و اسناد دريافتني</v>
          </cell>
          <cell r="F471" t="str">
            <v>سهام خريداري شده  پرسنل</v>
          </cell>
          <cell r="G471" t="str">
            <v>300263</v>
          </cell>
          <cell r="H471" t="str">
            <v>خدائي محمودي رضا</v>
          </cell>
          <cell r="P471" t="str">
            <v>610</v>
          </cell>
        </row>
        <row r="472">
          <cell r="A472">
            <v>6100</v>
          </cell>
          <cell r="B472" t="str">
            <v>114014300072</v>
          </cell>
          <cell r="C472" t="str">
            <v>114</v>
          </cell>
          <cell r="D472" t="str">
            <v>114014</v>
          </cell>
          <cell r="E472" t="str">
            <v>ساير حسابها و اسناد دريافتني</v>
          </cell>
          <cell r="F472" t="str">
            <v>سهام خريداري شده  پرسنل</v>
          </cell>
          <cell r="G472" t="str">
            <v>300072</v>
          </cell>
          <cell r="H472" t="str">
            <v>داوري مجد محمدرضا</v>
          </cell>
          <cell r="P472" t="str">
            <v>610</v>
          </cell>
        </row>
        <row r="473">
          <cell r="A473">
            <v>6100</v>
          </cell>
          <cell r="B473" t="str">
            <v>114014300092</v>
          </cell>
          <cell r="C473" t="str">
            <v>114</v>
          </cell>
          <cell r="D473" t="str">
            <v>114014</v>
          </cell>
          <cell r="E473" t="str">
            <v>ساير حسابها و اسناد دريافتني</v>
          </cell>
          <cell r="F473" t="str">
            <v>سهام خريداري شده  پرسنل</v>
          </cell>
          <cell r="G473" t="str">
            <v>300092</v>
          </cell>
          <cell r="H473" t="str">
            <v>كولاب محمدحسين</v>
          </cell>
          <cell r="P473" t="str">
            <v>610</v>
          </cell>
        </row>
        <row r="474">
          <cell r="A474">
            <v>6100</v>
          </cell>
          <cell r="B474" t="str">
            <v>114014300063</v>
          </cell>
          <cell r="C474" t="str">
            <v>114</v>
          </cell>
          <cell r="D474" t="str">
            <v>114014</v>
          </cell>
          <cell r="E474" t="str">
            <v>ساير حسابها و اسناد دريافتني</v>
          </cell>
          <cell r="F474" t="str">
            <v>سهام خريداري شده  پرسنل</v>
          </cell>
          <cell r="G474" t="str">
            <v>300063</v>
          </cell>
          <cell r="H474" t="str">
            <v>ايرادي ميرداود</v>
          </cell>
          <cell r="P474" t="str">
            <v>610</v>
          </cell>
        </row>
        <row r="475">
          <cell r="A475">
            <v>6100</v>
          </cell>
          <cell r="B475" t="str">
            <v>114014300071</v>
          </cell>
          <cell r="C475" t="str">
            <v>114</v>
          </cell>
          <cell r="D475" t="str">
            <v>114014</v>
          </cell>
          <cell r="E475" t="str">
            <v>ساير حسابها و اسناد دريافتني</v>
          </cell>
          <cell r="F475" t="str">
            <v>سهام خريداري شده  پرسنل</v>
          </cell>
          <cell r="G475" t="str">
            <v>300071</v>
          </cell>
          <cell r="H475" t="str">
            <v>ضياء سرابي اكبر</v>
          </cell>
          <cell r="P475" t="str">
            <v>610</v>
          </cell>
        </row>
        <row r="476">
          <cell r="A476">
            <v>6100</v>
          </cell>
          <cell r="B476" t="str">
            <v>114014300075</v>
          </cell>
          <cell r="C476" t="str">
            <v>114</v>
          </cell>
          <cell r="D476" t="str">
            <v>114014</v>
          </cell>
          <cell r="E476" t="str">
            <v>ساير حسابها و اسناد دريافتني</v>
          </cell>
          <cell r="F476" t="str">
            <v>سهام خريداري شده  پرسنل</v>
          </cell>
          <cell r="G476" t="str">
            <v>300075</v>
          </cell>
          <cell r="H476" t="str">
            <v>نظامي سقين سرا يوسف</v>
          </cell>
          <cell r="P476" t="str">
            <v>610</v>
          </cell>
        </row>
        <row r="477">
          <cell r="A477">
            <v>6100</v>
          </cell>
          <cell r="B477" t="str">
            <v>114014300145</v>
          </cell>
          <cell r="C477" t="str">
            <v>114</v>
          </cell>
          <cell r="D477" t="str">
            <v>114014</v>
          </cell>
          <cell r="E477" t="str">
            <v>ساير حسابها و اسناد دريافتني</v>
          </cell>
          <cell r="F477" t="str">
            <v>سهام خريداري شده  پرسنل</v>
          </cell>
          <cell r="G477" t="str">
            <v>300145</v>
          </cell>
          <cell r="H477" t="str">
            <v>طريقت نيا يعقوب</v>
          </cell>
          <cell r="P477" t="str">
            <v>610</v>
          </cell>
        </row>
        <row r="478">
          <cell r="A478">
            <v>6100</v>
          </cell>
          <cell r="B478" t="str">
            <v>114014300068</v>
          </cell>
          <cell r="C478" t="str">
            <v>114</v>
          </cell>
          <cell r="D478" t="str">
            <v>114014</v>
          </cell>
          <cell r="E478" t="str">
            <v>ساير حسابها و اسناد دريافتني</v>
          </cell>
          <cell r="F478" t="str">
            <v>سهام خريداري شده  پرسنل</v>
          </cell>
          <cell r="G478" t="str">
            <v>300068</v>
          </cell>
          <cell r="H478" t="str">
            <v>صادق زاده سيد محمود</v>
          </cell>
          <cell r="P478" t="str">
            <v>610</v>
          </cell>
        </row>
        <row r="479">
          <cell r="A479">
            <v>6100</v>
          </cell>
          <cell r="B479" t="str">
            <v>114014300020</v>
          </cell>
          <cell r="C479" t="str">
            <v>114</v>
          </cell>
          <cell r="D479" t="str">
            <v>114014</v>
          </cell>
          <cell r="E479" t="str">
            <v>ساير حسابها و اسناد دريافتني</v>
          </cell>
          <cell r="F479" t="str">
            <v>سهام خريداري شده  پرسنل</v>
          </cell>
          <cell r="G479" t="str">
            <v>300020</v>
          </cell>
          <cell r="H479" t="str">
            <v>نورپورينگجه جعفر</v>
          </cell>
          <cell r="P479" t="str">
            <v>610</v>
          </cell>
        </row>
        <row r="480">
          <cell r="A480">
            <v>6100</v>
          </cell>
          <cell r="B480" t="str">
            <v>114014300080</v>
          </cell>
          <cell r="C480" t="str">
            <v>114</v>
          </cell>
          <cell r="D480" t="str">
            <v>114014</v>
          </cell>
          <cell r="E480" t="str">
            <v>ساير حسابها و اسناد دريافتني</v>
          </cell>
          <cell r="F480" t="str">
            <v>سهام خريداري شده  پرسنل</v>
          </cell>
          <cell r="G480" t="str">
            <v>300080</v>
          </cell>
          <cell r="H480" t="str">
            <v>ابراهيمي مهر آور رحيم</v>
          </cell>
          <cell r="P480" t="str">
            <v>610</v>
          </cell>
        </row>
        <row r="481">
          <cell r="A481">
            <v>6100</v>
          </cell>
          <cell r="B481" t="str">
            <v>114014300070</v>
          </cell>
          <cell r="C481" t="str">
            <v>114</v>
          </cell>
          <cell r="D481" t="str">
            <v>114014</v>
          </cell>
          <cell r="E481" t="str">
            <v>ساير حسابها و اسناد دريافتني</v>
          </cell>
          <cell r="F481" t="str">
            <v>سهام خريداري شده  پرسنل</v>
          </cell>
          <cell r="G481" t="str">
            <v>300070</v>
          </cell>
          <cell r="H481" t="str">
            <v>فريدي نسب كريم</v>
          </cell>
          <cell r="P481" t="str">
            <v>610</v>
          </cell>
        </row>
        <row r="482">
          <cell r="A482">
            <v>6100</v>
          </cell>
          <cell r="B482" t="str">
            <v>114014300129</v>
          </cell>
          <cell r="C482" t="str">
            <v>114</v>
          </cell>
          <cell r="D482" t="str">
            <v>114014</v>
          </cell>
          <cell r="E482" t="str">
            <v>ساير حسابها و اسناد دريافتني</v>
          </cell>
          <cell r="F482" t="str">
            <v>سهام خريداري شده  پرسنل</v>
          </cell>
          <cell r="G482" t="str">
            <v>300129</v>
          </cell>
          <cell r="H482" t="str">
            <v>بهاري ناصر</v>
          </cell>
          <cell r="P482" t="str">
            <v>610</v>
          </cell>
        </row>
        <row r="483">
          <cell r="A483">
            <v>6100</v>
          </cell>
          <cell r="B483" t="str">
            <v>114014300136</v>
          </cell>
          <cell r="C483" t="str">
            <v>114</v>
          </cell>
          <cell r="D483" t="str">
            <v>114014</v>
          </cell>
          <cell r="E483" t="str">
            <v>ساير حسابها و اسناد دريافتني</v>
          </cell>
          <cell r="F483" t="str">
            <v>سهام خريداري شده  پرسنل</v>
          </cell>
          <cell r="G483" t="str">
            <v>300136</v>
          </cell>
          <cell r="H483" t="str">
            <v>تقي پور كهاني محمدرضا</v>
          </cell>
          <cell r="P483" t="str">
            <v>610</v>
          </cell>
        </row>
        <row r="484">
          <cell r="A484">
            <v>6100</v>
          </cell>
          <cell r="B484" t="str">
            <v>114014300074</v>
          </cell>
          <cell r="C484" t="str">
            <v>114</v>
          </cell>
          <cell r="D484" t="str">
            <v>114014</v>
          </cell>
          <cell r="E484" t="str">
            <v>ساير حسابها و اسناد دريافتني</v>
          </cell>
          <cell r="F484" t="str">
            <v>سهام خريداري شده  پرسنل</v>
          </cell>
          <cell r="G484" t="str">
            <v>300074</v>
          </cell>
          <cell r="H484" t="str">
            <v>ميرزا عليزاده پهر آباد فريبا</v>
          </cell>
          <cell r="P484" t="str">
            <v>610</v>
          </cell>
        </row>
        <row r="485">
          <cell r="A485">
            <v>6100</v>
          </cell>
          <cell r="B485" t="str">
            <v>114014300126</v>
          </cell>
          <cell r="C485" t="str">
            <v>114</v>
          </cell>
          <cell r="D485" t="str">
            <v>114014</v>
          </cell>
          <cell r="E485" t="str">
            <v>ساير حسابها و اسناد دريافتني</v>
          </cell>
          <cell r="F485" t="str">
            <v>سهام خريداري شده  پرسنل</v>
          </cell>
          <cell r="G485" t="str">
            <v>300126</v>
          </cell>
          <cell r="H485" t="str">
            <v>جهاني رحيم</v>
          </cell>
          <cell r="P485" t="str">
            <v>610</v>
          </cell>
        </row>
        <row r="486">
          <cell r="A486">
            <v>6100</v>
          </cell>
          <cell r="B486" t="str">
            <v>114014300062</v>
          </cell>
          <cell r="C486" t="str">
            <v>114</v>
          </cell>
          <cell r="D486" t="str">
            <v>114014</v>
          </cell>
          <cell r="E486" t="str">
            <v>ساير حسابها و اسناد دريافتني</v>
          </cell>
          <cell r="F486" t="str">
            <v>سهام خريداري شده  پرسنل</v>
          </cell>
          <cell r="G486" t="str">
            <v>300062</v>
          </cell>
          <cell r="H486" t="str">
            <v>شاه رسالي صالح</v>
          </cell>
          <cell r="P486" t="str">
            <v>610</v>
          </cell>
        </row>
        <row r="487">
          <cell r="A487">
            <v>6100</v>
          </cell>
          <cell r="B487" t="str">
            <v>114014300055</v>
          </cell>
          <cell r="C487" t="str">
            <v>114</v>
          </cell>
          <cell r="D487" t="str">
            <v>114014</v>
          </cell>
          <cell r="E487" t="str">
            <v>ساير حسابها و اسناد دريافتني</v>
          </cell>
          <cell r="F487" t="str">
            <v>سهام خريداري شده  پرسنل</v>
          </cell>
          <cell r="G487" t="str">
            <v>300055</v>
          </cell>
          <cell r="H487" t="str">
            <v>نبوي علمداري شاپور</v>
          </cell>
          <cell r="P487" t="str">
            <v>610</v>
          </cell>
        </row>
        <row r="488">
          <cell r="A488">
            <v>6100</v>
          </cell>
          <cell r="B488" t="str">
            <v>114014300149</v>
          </cell>
          <cell r="C488" t="str">
            <v>114</v>
          </cell>
          <cell r="D488" t="str">
            <v>114014</v>
          </cell>
          <cell r="E488" t="str">
            <v>ساير حسابها و اسناد دريافتني</v>
          </cell>
          <cell r="F488" t="str">
            <v>سهام خريداري شده  پرسنل</v>
          </cell>
          <cell r="G488" t="str">
            <v>300149</v>
          </cell>
          <cell r="H488" t="str">
            <v>مردان پور دامن آباد خسرو</v>
          </cell>
          <cell r="P488" t="str">
            <v>610</v>
          </cell>
        </row>
        <row r="489">
          <cell r="A489">
            <v>6100</v>
          </cell>
          <cell r="B489" t="str">
            <v>114014300050</v>
          </cell>
          <cell r="C489" t="str">
            <v>114</v>
          </cell>
          <cell r="D489" t="str">
            <v>114014</v>
          </cell>
          <cell r="E489" t="str">
            <v>ساير حسابها و اسناد دريافتني</v>
          </cell>
          <cell r="F489" t="str">
            <v>سهام خريداري شده  پرسنل</v>
          </cell>
          <cell r="G489" t="str">
            <v>300050</v>
          </cell>
          <cell r="H489" t="str">
            <v>شاهد قراملكي علي</v>
          </cell>
          <cell r="P489" t="str">
            <v>610</v>
          </cell>
        </row>
        <row r="490">
          <cell r="A490">
            <v>6100</v>
          </cell>
          <cell r="B490" t="str">
            <v>114014300069</v>
          </cell>
          <cell r="C490" t="str">
            <v>114</v>
          </cell>
          <cell r="D490" t="str">
            <v>114014</v>
          </cell>
          <cell r="E490" t="str">
            <v>ساير حسابها و اسناد دريافتني</v>
          </cell>
          <cell r="F490" t="str">
            <v>سهام خريداري شده  پرسنل</v>
          </cell>
          <cell r="G490" t="str">
            <v>300069</v>
          </cell>
          <cell r="H490" t="str">
            <v>دلمقاني زاده عليرضا</v>
          </cell>
          <cell r="P490" t="str">
            <v>610</v>
          </cell>
        </row>
        <row r="491">
          <cell r="A491">
            <v>6100</v>
          </cell>
          <cell r="B491" t="str">
            <v>114014300128</v>
          </cell>
          <cell r="C491" t="str">
            <v>114</v>
          </cell>
          <cell r="D491" t="str">
            <v>114014</v>
          </cell>
          <cell r="E491" t="str">
            <v>ساير حسابها و اسناد دريافتني</v>
          </cell>
          <cell r="F491" t="str">
            <v>سهام خريداري شده  پرسنل</v>
          </cell>
          <cell r="G491" t="str">
            <v>300128</v>
          </cell>
          <cell r="H491" t="str">
            <v>محمدباقري لاهوت كريم</v>
          </cell>
          <cell r="P491" t="str">
            <v>610</v>
          </cell>
        </row>
        <row r="492">
          <cell r="A492">
            <v>6100</v>
          </cell>
          <cell r="B492" t="str">
            <v>114014300204</v>
          </cell>
          <cell r="C492" t="str">
            <v>114</v>
          </cell>
          <cell r="D492" t="str">
            <v>114014</v>
          </cell>
          <cell r="E492" t="str">
            <v>ساير حسابها و اسناد دريافتني</v>
          </cell>
          <cell r="F492" t="str">
            <v>سهام خريداري شده  پرسنل</v>
          </cell>
          <cell r="G492" t="str">
            <v>300204</v>
          </cell>
          <cell r="H492" t="str">
            <v>قازانچائي جواد</v>
          </cell>
          <cell r="P492" t="str">
            <v>610</v>
          </cell>
        </row>
        <row r="493">
          <cell r="A493">
            <v>6100</v>
          </cell>
          <cell r="B493" t="str">
            <v>114014300253</v>
          </cell>
          <cell r="C493" t="str">
            <v>114</v>
          </cell>
          <cell r="D493" t="str">
            <v>114014</v>
          </cell>
          <cell r="E493" t="str">
            <v>ساير حسابها و اسناد دريافتني</v>
          </cell>
          <cell r="F493" t="str">
            <v>سهام خريداري شده  پرسنل</v>
          </cell>
          <cell r="G493" t="str">
            <v>300253</v>
          </cell>
          <cell r="H493" t="str">
            <v>جعفريان حسن</v>
          </cell>
          <cell r="P493" t="str">
            <v>610</v>
          </cell>
        </row>
        <row r="494">
          <cell r="A494">
            <v>6100</v>
          </cell>
          <cell r="B494" t="str">
            <v>114014300131</v>
          </cell>
          <cell r="C494" t="str">
            <v>114</v>
          </cell>
          <cell r="D494" t="str">
            <v>114014</v>
          </cell>
          <cell r="E494" t="str">
            <v>ساير حسابها و اسناد دريافتني</v>
          </cell>
          <cell r="F494" t="str">
            <v>سهام خريداري شده  پرسنل</v>
          </cell>
          <cell r="G494" t="str">
            <v>300131</v>
          </cell>
          <cell r="H494" t="str">
            <v>شكوهي علي</v>
          </cell>
          <cell r="P494" t="str">
            <v>610</v>
          </cell>
        </row>
        <row r="495">
          <cell r="A495">
            <v>6100</v>
          </cell>
          <cell r="B495" t="str">
            <v>114014300125</v>
          </cell>
          <cell r="C495" t="str">
            <v>114</v>
          </cell>
          <cell r="D495" t="str">
            <v>114014</v>
          </cell>
          <cell r="E495" t="str">
            <v>ساير حسابها و اسناد دريافتني</v>
          </cell>
          <cell r="F495" t="str">
            <v>سهام خريداري شده  پرسنل</v>
          </cell>
          <cell r="G495" t="str">
            <v>300125</v>
          </cell>
          <cell r="H495" t="str">
            <v>سلطاني حسين</v>
          </cell>
          <cell r="P495" t="str">
            <v>610</v>
          </cell>
        </row>
        <row r="496">
          <cell r="A496">
            <v>6100</v>
          </cell>
          <cell r="B496" t="str">
            <v>114014300137</v>
          </cell>
          <cell r="C496" t="str">
            <v>114</v>
          </cell>
          <cell r="D496" t="str">
            <v>114014</v>
          </cell>
          <cell r="E496" t="str">
            <v>ساير حسابها و اسناد دريافتني</v>
          </cell>
          <cell r="F496" t="str">
            <v>سهام خريداري شده  پرسنل</v>
          </cell>
          <cell r="G496" t="str">
            <v>300137</v>
          </cell>
          <cell r="H496" t="str">
            <v>ستاري ميرهاشم</v>
          </cell>
          <cell r="P496" t="str">
            <v>610</v>
          </cell>
        </row>
        <row r="497">
          <cell r="A497">
            <v>6100</v>
          </cell>
          <cell r="B497" t="str">
            <v>114014300148</v>
          </cell>
          <cell r="C497" t="str">
            <v>114</v>
          </cell>
          <cell r="D497" t="str">
            <v>114014</v>
          </cell>
          <cell r="E497" t="str">
            <v>ساير حسابها و اسناد دريافتني</v>
          </cell>
          <cell r="F497" t="str">
            <v>سهام خريداري شده  پرسنل</v>
          </cell>
          <cell r="G497" t="str">
            <v>300148</v>
          </cell>
          <cell r="H497" t="str">
            <v>شفيعي عنصرودي داريوش</v>
          </cell>
          <cell r="P497" t="str">
            <v>610</v>
          </cell>
        </row>
        <row r="498">
          <cell r="A498">
            <v>6100</v>
          </cell>
          <cell r="B498" t="str">
            <v>114014300160</v>
          </cell>
          <cell r="C498" t="str">
            <v>114</v>
          </cell>
          <cell r="D498" t="str">
            <v>114014</v>
          </cell>
          <cell r="E498" t="str">
            <v>ساير حسابها و اسناد دريافتني</v>
          </cell>
          <cell r="F498" t="str">
            <v>سهام خريداري شده  پرسنل</v>
          </cell>
          <cell r="G498" t="str">
            <v>300160</v>
          </cell>
          <cell r="H498" t="str">
            <v>عالم وحيد</v>
          </cell>
          <cell r="P498" t="str">
            <v>610</v>
          </cell>
        </row>
        <row r="499">
          <cell r="A499">
            <v>6100</v>
          </cell>
          <cell r="B499" t="str">
            <v>114014300147</v>
          </cell>
          <cell r="C499" t="str">
            <v>114</v>
          </cell>
          <cell r="D499" t="str">
            <v>114014</v>
          </cell>
          <cell r="E499" t="str">
            <v>ساير حسابها و اسناد دريافتني</v>
          </cell>
          <cell r="F499" t="str">
            <v>سهام خريداري شده  پرسنل</v>
          </cell>
          <cell r="G499" t="str">
            <v>300147</v>
          </cell>
          <cell r="H499" t="str">
            <v>فرشباف عبهري يوسف</v>
          </cell>
          <cell r="P499" t="str">
            <v>610</v>
          </cell>
        </row>
        <row r="500">
          <cell r="A500">
            <v>6100</v>
          </cell>
          <cell r="B500" t="str">
            <v>114014300157</v>
          </cell>
          <cell r="C500" t="str">
            <v>114</v>
          </cell>
          <cell r="D500" t="str">
            <v>114014</v>
          </cell>
          <cell r="E500" t="str">
            <v>ساير حسابها و اسناد دريافتني</v>
          </cell>
          <cell r="F500" t="str">
            <v>سهام خريداري شده  پرسنل</v>
          </cell>
          <cell r="G500" t="str">
            <v>300157</v>
          </cell>
          <cell r="H500" t="str">
            <v>معصومي خدايار</v>
          </cell>
          <cell r="P500" t="str">
            <v>610</v>
          </cell>
        </row>
        <row r="501">
          <cell r="A501">
            <v>6100</v>
          </cell>
          <cell r="B501" t="str">
            <v>114014300051</v>
          </cell>
          <cell r="C501" t="str">
            <v>114</v>
          </cell>
          <cell r="D501" t="str">
            <v>114014</v>
          </cell>
          <cell r="E501" t="str">
            <v>ساير حسابها و اسناد دريافتني</v>
          </cell>
          <cell r="F501" t="str">
            <v>سهام خريداري شده  پرسنل</v>
          </cell>
          <cell r="G501" t="str">
            <v>300051</v>
          </cell>
          <cell r="H501" t="str">
            <v>فتحي نصرت</v>
          </cell>
          <cell r="P501" t="str">
            <v>610</v>
          </cell>
        </row>
        <row r="502">
          <cell r="A502">
            <v>6100</v>
          </cell>
          <cell r="B502" t="str">
            <v>114014300110</v>
          </cell>
          <cell r="C502" t="str">
            <v>114</v>
          </cell>
          <cell r="D502" t="str">
            <v>114014</v>
          </cell>
          <cell r="E502" t="str">
            <v>ساير حسابها و اسناد دريافتني</v>
          </cell>
          <cell r="F502" t="str">
            <v>سهام خريداري شده  پرسنل</v>
          </cell>
          <cell r="G502" t="str">
            <v>300110</v>
          </cell>
          <cell r="H502" t="str">
            <v>فروغي زهرا</v>
          </cell>
          <cell r="P502" t="str">
            <v>610</v>
          </cell>
        </row>
        <row r="503">
          <cell r="A503">
            <v>6100</v>
          </cell>
          <cell r="B503" t="str">
            <v>114014300124</v>
          </cell>
          <cell r="C503" t="str">
            <v>114</v>
          </cell>
          <cell r="D503" t="str">
            <v>114014</v>
          </cell>
          <cell r="E503" t="str">
            <v>ساير حسابها و اسناد دريافتني</v>
          </cell>
          <cell r="F503" t="str">
            <v>سهام خريداري شده  پرسنل</v>
          </cell>
          <cell r="G503" t="str">
            <v>300124</v>
          </cell>
          <cell r="H503" t="str">
            <v>محب حق رحيم</v>
          </cell>
          <cell r="P503" t="str">
            <v>610</v>
          </cell>
        </row>
        <row r="504">
          <cell r="A504">
            <v>6100</v>
          </cell>
          <cell r="B504" t="str">
            <v>114014300165</v>
          </cell>
          <cell r="C504" t="str">
            <v>114</v>
          </cell>
          <cell r="D504" t="str">
            <v>114014</v>
          </cell>
          <cell r="E504" t="str">
            <v>ساير حسابها و اسناد دريافتني</v>
          </cell>
          <cell r="F504" t="str">
            <v>سهام خريداري شده  پرسنل</v>
          </cell>
          <cell r="G504" t="str">
            <v>300165</v>
          </cell>
          <cell r="H504" t="str">
            <v>تهم بهنام</v>
          </cell>
          <cell r="P504" t="str">
            <v>610</v>
          </cell>
        </row>
        <row r="505">
          <cell r="A505">
            <v>6100</v>
          </cell>
          <cell r="B505" t="str">
            <v>114014300171</v>
          </cell>
          <cell r="C505" t="str">
            <v>114</v>
          </cell>
          <cell r="D505" t="str">
            <v>114014</v>
          </cell>
          <cell r="E505" t="str">
            <v>ساير حسابها و اسناد دريافتني</v>
          </cell>
          <cell r="F505" t="str">
            <v>سهام خريداري شده  پرسنل</v>
          </cell>
          <cell r="G505" t="str">
            <v>300171</v>
          </cell>
          <cell r="H505" t="str">
            <v>اميرحقيان سعيد</v>
          </cell>
          <cell r="P505" t="str">
            <v>610</v>
          </cell>
        </row>
        <row r="506">
          <cell r="A506">
            <v>6100</v>
          </cell>
          <cell r="B506" t="str">
            <v>114014300170</v>
          </cell>
          <cell r="C506" t="str">
            <v>114</v>
          </cell>
          <cell r="D506" t="str">
            <v>114014</v>
          </cell>
          <cell r="E506" t="str">
            <v>ساير حسابها و اسناد دريافتني</v>
          </cell>
          <cell r="F506" t="str">
            <v>سهام خريداري شده  پرسنل</v>
          </cell>
          <cell r="G506" t="str">
            <v>300170</v>
          </cell>
          <cell r="H506" t="str">
            <v>فتحي سياوش</v>
          </cell>
          <cell r="P506" t="str">
            <v>610</v>
          </cell>
        </row>
        <row r="507">
          <cell r="A507">
            <v>6100</v>
          </cell>
          <cell r="B507" t="str">
            <v>114014300067</v>
          </cell>
          <cell r="C507" t="str">
            <v>114</v>
          </cell>
          <cell r="D507" t="str">
            <v>114014</v>
          </cell>
          <cell r="E507" t="str">
            <v>ساير حسابها و اسناد دريافتني</v>
          </cell>
          <cell r="F507" t="str">
            <v>سهام خريداري شده  پرسنل</v>
          </cell>
          <cell r="G507" t="str">
            <v>300067</v>
          </cell>
          <cell r="H507" t="str">
            <v>صباغي جديد حسن</v>
          </cell>
          <cell r="P507" t="str">
            <v>610</v>
          </cell>
        </row>
        <row r="508">
          <cell r="A508">
            <v>6100</v>
          </cell>
          <cell r="B508" t="str">
            <v>114014300182</v>
          </cell>
          <cell r="C508" t="str">
            <v>114</v>
          </cell>
          <cell r="D508" t="str">
            <v>114014</v>
          </cell>
          <cell r="E508" t="str">
            <v>ساير حسابها و اسناد دريافتني</v>
          </cell>
          <cell r="F508" t="str">
            <v>سهام خريداري شده  پرسنل</v>
          </cell>
          <cell r="G508" t="str">
            <v>300182</v>
          </cell>
          <cell r="H508" t="str">
            <v>اصلاني مقدم علي</v>
          </cell>
          <cell r="P508" t="str">
            <v>610</v>
          </cell>
        </row>
        <row r="509">
          <cell r="A509">
            <v>6100</v>
          </cell>
          <cell r="B509" t="str">
            <v>114014300153</v>
          </cell>
          <cell r="C509" t="str">
            <v>114</v>
          </cell>
          <cell r="D509" t="str">
            <v>114014</v>
          </cell>
          <cell r="E509" t="str">
            <v>ساير حسابها و اسناد دريافتني</v>
          </cell>
          <cell r="F509" t="str">
            <v>سهام خريداري شده  پرسنل</v>
          </cell>
          <cell r="G509" t="str">
            <v>300153</v>
          </cell>
          <cell r="H509" t="str">
            <v>محمدپور مهدوي احمدرضا</v>
          </cell>
          <cell r="P509" t="str">
            <v>610</v>
          </cell>
        </row>
        <row r="510">
          <cell r="A510">
            <v>6100</v>
          </cell>
          <cell r="B510" t="str">
            <v>114014300187</v>
          </cell>
          <cell r="C510" t="str">
            <v>114</v>
          </cell>
          <cell r="D510" t="str">
            <v>114014</v>
          </cell>
          <cell r="E510" t="str">
            <v>ساير حسابها و اسناد دريافتني</v>
          </cell>
          <cell r="F510" t="str">
            <v>سهام خريداري شده  پرسنل</v>
          </cell>
          <cell r="G510" t="str">
            <v>300187</v>
          </cell>
          <cell r="H510" t="str">
            <v>حاجي حيدري ممقاني مهدي</v>
          </cell>
          <cell r="P510" t="str">
            <v>610</v>
          </cell>
        </row>
        <row r="511">
          <cell r="A511">
            <v>6100</v>
          </cell>
          <cell r="B511" t="str">
            <v>114014300248</v>
          </cell>
          <cell r="C511" t="str">
            <v>114</v>
          </cell>
          <cell r="D511" t="str">
            <v>114014</v>
          </cell>
          <cell r="E511" t="str">
            <v>ساير حسابها و اسناد دريافتني</v>
          </cell>
          <cell r="F511" t="str">
            <v>سهام خريداري شده  پرسنل</v>
          </cell>
          <cell r="G511" t="str">
            <v>300248</v>
          </cell>
          <cell r="H511" t="str">
            <v>واحدي باويل محمدحسين</v>
          </cell>
          <cell r="P511" t="str">
            <v>610</v>
          </cell>
        </row>
        <row r="512">
          <cell r="A512">
            <v>6100</v>
          </cell>
          <cell r="B512" t="str">
            <v>114014300168</v>
          </cell>
          <cell r="C512" t="str">
            <v>114</v>
          </cell>
          <cell r="D512" t="str">
            <v>114014</v>
          </cell>
          <cell r="E512" t="str">
            <v>ساير حسابها و اسناد دريافتني</v>
          </cell>
          <cell r="F512" t="str">
            <v>سهام خريداري شده  پرسنل</v>
          </cell>
          <cell r="G512" t="str">
            <v>300168</v>
          </cell>
          <cell r="H512" t="str">
            <v>بابكان ياشار</v>
          </cell>
          <cell r="P512" t="str">
            <v>610</v>
          </cell>
        </row>
        <row r="513">
          <cell r="A513">
            <v>6100</v>
          </cell>
          <cell r="B513" t="str">
            <v>114014300169</v>
          </cell>
          <cell r="C513" t="str">
            <v>114</v>
          </cell>
          <cell r="D513" t="str">
            <v>114014</v>
          </cell>
          <cell r="E513" t="str">
            <v>ساير حسابها و اسناد دريافتني</v>
          </cell>
          <cell r="F513" t="str">
            <v>سهام خريداري شده  پرسنل</v>
          </cell>
          <cell r="G513" t="str">
            <v>300169</v>
          </cell>
          <cell r="H513" t="str">
            <v>منظر خسروشاهي اميرعلي</v>
          </cell>
          <cell r="P513" t="str">
            <v>610</v>
          </cell>
        </row>
        <row r="514">
          <cell r="A514">
            <v>6100</v>
          </cell>
          <cell r="B514" t="str">
            <v>114014300090</v>
          </cell>
          <cell r="C514" t="str">
            <v>114</v>
          </cell>
          <cell r="D514" t="str">
            <v>114014</v>
          </cell>
          <cell r="E514" t="str">
            <v>ساير حسابها و اسناد دريافتني</v>
          </cell>
          <cell r="F514" t="str">
            <v>سهام خريداري شده  پرسنل</v>
          </cell>
          <cell r="G514" t="str">
            <v>300090</v>
          </cell>
          <cell r="H514" t="str">
            <v>شايان مهر ابراهيم</v>
          </cell>
          <cell r="P514" t="str">
            <v>610</v>
          </cell>
        </row>
        <row r="515">
          <cell r="A515">
            <v>6100</v>
          </cell>
          <cell r="B515" t="str">
            <v>114014300216</v>
          </cell>
          <cell r="C515" t="str">
            <v>114</v>
          </cell>
          <cell r="D515" t="str">
            <v>114014</v>
          </cell>
          <cell r="E515" t="str">
            <v>ساير حسابها و اسناد دريافتني</v>
          </cell>
          <cell r="F515" t="str">
            <v>سهام خريداري شده  پرسنل</v>
          </cell>
          <cell r="G515" t="str">
            <v>300216</v>
          </cell>
          <cell r="H515" t="str">
            <v>علي زاده اقبالي نژاد محمدباقر</v>
          </cell>
          <cell r="P515" t="str">
            <v>610</v>
          </cell>
        </row>
        <row r="516">
          <cell r="A516">
            <v>6100</v>
          </cell>
          <cell r="B516" t="str">
            <v>114014300181</v>
          </cell>
          <cell r="C516" t="str">
            <v>114</v>
          </cell>
          <cell r="D516" t="str">
            <v>114014</v>
          </cell>
          <cell r="E516" t="str">
            <v>ساير حسابها و اسناد دريافتني</v>
          </cell>
          <cell r="F516" t="str">
            <v>سهام خريداري شده  پرسنل</v>
          </cell>
          <cell r="G516" t="str">
            <v>300181</v>
          </cell>
          <cell r="H516" t="str">
            <v>وظيفه واثق مهدي</v>
          </cell>
          <cell r="P516" t="str">
            <v>610</v>
          </cell>
        </row>
        <row r="517">
          <cell r="A517">
            <v>6100</v>
          </cell>
          <cell r="B517" t="str">
            <v>114014300215</v>
          </cell>
          <cell r="C517" t="str">
            <v>114</v>
          </cell>
          <cell r="D517" t="str">
            <v>114014</v>
          </cell>
          <cell r="E517" t="str">
            <v>ساير حسابها و اسناد دريافتني</v>
          </cell>
          <cell r="F517" t="str">
            <v>سهام خريداري شده  پرسنل</v>
          </cell>
          <cell r="G517" t="str">
            <v>300215</v>
          </cell>
          <cell r="H517" t="str">
            <v>هژبر جواد</v>
          </cell>
          <cell r="P517" t="str">
            <v>610</v>
          </cell>
        </row>
        <row r="518">
          <cell r="A518">
            <v>6100</v>
          </cell>
          <cell r="B518" t="str">
            <v>114014300306</v>
          </cell>
          <cell r="C518" t="str">
            <v>114</v>
          </cell>
          <cell r="D518" t="str">
            <v>114014</v>
          </cell>
          <cell r="E518" t="str">
            <v>ساير حسابها و اسناد دريافتني</v>
          </cell>
          <cell r="F518" t="str">
            <v>سهام خريداري شده  پرسنل</v>
          </cell>
          <cell r="G518" t="str">
            <v>300306</v>
          </cell>
          <cell r="H518" t="str">
            <v>نوري بهروز</v>
          </cell>
          <cell r="P518" t="str">
            <v>610</v>
          </cell>
        </row>
        <row r="519">
          <cell r="A519">
            <v>6100</v>
          </cell>
          <cell r="B519" t="str">
            <v>114014300307</v>
          </cell>
          <cell r="C519" t="str">
            <v>114</v>
          </cell>
          <cell r="D519" t="str">
            <v>114014</v>
          </cell>
          <cell r="E519" t="str">
            <v>ساير حسابها و اسناد دريافتني</v>
          </cell>
          <cell r="F519" t="str">
            <v>سهام خريداري شده  پرسنل</v>
          </cell>
          <cell r="G519" t="str">
            <v>300307</v>
          </cell>
          <cell r="H519" t="str">
            <v>سعيدي قراملكي حسين</v>
          </cell>
          <cell r="P519" t="str">
            <v>610</v>
          </cell>
        </row>
        <row r="520">
          <cell r="A520">
            <v>6100</v>
          </cell>
          <cell r="B520" t="str">
            <v>114014300219</v>
          </cell>
          <cell r="C520" t="str">
            <v>114</v>
          </cell>
          <cell r="D520" t="str">
            <v>114014</v>
          </cell>
          <cell r="E520" t="str">
            <v>ساير حسابها و اسناد دريافتني</v>
          </cell>
          <cell r="F520" t="str">
            <v>سهام خريداري شده  پرسنل</v>
          </cell>
          <cell r="G520" t="str">
            <v>300219</v>
          </cell>
          <cell r="H520" t="str">
            <v>سلماني كريم</v>
          </cell>
          <cell r="P520" t="str">
            <v>610</v>
          </cell>
        </row>
        <row r="521">
          <cell r="A521">
            <v>6100</v>
          </cell>
          <cell r="B521" t="str">
            <v>114014300222</v>
          </cell>
          <cell r="C521" t="str">
            <v>114</v>
          </cell>
          <cell r="D521" t="str">
            <v>114014</v>
          </cell>
          <cell r="E521" t="str">
            <v>ساير حسابها و اسناد دريافتني</v>
          </cell>
          <cell r="F521" t="str">
            <v>سهام خريداري شده  پرسنل</v>
          </cell>
          <cell r="G521" t="str">
            <v>300222</v>
          </cell>
          <cell r="H521" t="str">
            <v>شكري احمد</v>
          </cell>
          <cell r="P521" t="str">
            <v>610</v>
          </cell>
        </row>
        <row r="522">
          <cell r="A522">
            <v>6100</v>
          </cell>
          <cell r="B522" t="str">
            <v>114014300208</v>
          </cell>
          <cell r="C522" t="str">
            <v>114</v>
          </cell>
          <cell r="D522" t="str">
            <v>114014</v>
          </cell>
          <cell r="E522" t="str">
            <v>ساير حسابها و اسناد دريافتني</v>
          </cell>
          <cell r="F522" t="str">
            <v>سهام خريداري شده  پرسنل</v>
          </cell>
          <cell r="G522" t="str">
            <v>300208</v>
          </cell>
          <cell r="H522" t="str">
            <v>جعفرزاده رسول</v>
          </cell>
          <cell r="P522" t="str">
            <v>610</v>
          </cell>
        </row>
        <row r="523">
          <cell r="A523">
            <v>6100</v>
          </cell>
          <cell r="B523" t="str">
            <v>114014300066</v>
          </cell>
          <cell r="C523" t="str">
            <v>114</v>
          </cell>
          <cell r="D523" t="str">
            <v>114014</v>
          </cell>
          <cell r="E523" t="str">
            <v>ساير حسابها و اسناد دريافتني</v>
          </cell>
          <cell r="F523" t="str">
            <v>سهام خريداري شده  پرسنل</v>
          </cell>
          <cell r="G523" t="str">
            <v>300066</v>
          </cell>
          <cell r="H523" t="str">
            <v>نيرومند يعقوب</v>
          </cell>
          <cell r="P523" t="str">
            <v>610</v>
          </cell>
        </row>
        <row r="524">
          <cell r="A524">
            <v>6100</v>
          </cell>
          <cell r="B524" t="str">
            <v>114014300001</v>
          </cell>
          <cell r="C524" t="str">
            <v>114</v>
          </cell>
          <cell r="D524" t="str">
            <v>114014</v>
          </cell>
          <cell r="E524" t="str">
            <v>ساير حسابها و اسناد دريافتني</v>
          </cell>
          <cell r="F524" t="str">
            <v>سهام خريداري شده  پرسنل</v>
          </cell>
          <cell r="G524" t="str">
            <v>300001</v>
          </cell>
          <cell r="H524" t="str">
            <v>فتاحي رسول</v>
          </cell>
          <cell r="P524" t="str">
            <v>610</v>
          </cell>
        </row>
        <row r="525">
          <cell r="A525">
            <v>6100</v>
          </cell>
          <cell r="B525" t="str">
            <v>114014300104</v>
          </cell>
          <cell r="C525" t="str">
            <v>114</v>
          </cell>
          <cell r="D525" t="str">
            <v>114014</v>
          </cell>
          <cell r="E525" t="str">
            <v>ساير حسابها و اسناد دريافتني</v>
          </cell>
          <cell r="F525" t="str">
            <v>سهام خريداري شده  پرسنل</v>
          </cell>
          <cell r="G525" t="str">
            <v>300104</v>
          </cell>
          <cell r="H525" t="str">
            <v>پور گل محمد جواد</v>
          </cell>
          <cell r="P525" t="str">
            <v>610</v>
          </cell>
        </row>
        <row r="526">
          <cell r="A526">
            <v>6100</v>
          </cell>
          <cell r="B526" t="str">
            <v>114014300135</v>
          </cell>
          <cell r="C526" t="str">
            <v>114</v>
          </cell>
          <cell r="D526" t="str">
            <v>114014</v>
          </cell>
          <cell r="E526" t="str">
            <v>ساير حسابها و اسناد دريافتني</v>
          </cell>
          <cell r="F526" t="str">
            <v>سهام خريداري شده  پرسنل</v>
          </cell>
          <cell r="G526" t="str">
            <v>300135</v>
          </cell>
          <cell r="H526" t="str">
            <v>سيفي ديزناب ابراهيم</v>
          </cell>
          <cell r="P526" t="str">
            <v>610</v>
          </cell>
        </row>
        <row r="527">
          <cell r="A527">
            <v>6100</v>
          </cell>
          <cell r="B527" t="str">
            <v>114014300142</v>
          </cell>
          <cell r="C527" t="str">
            <v>114</v>
          </cell>
          <cell r="D527" t="str">
            <v>114014</v>
          </cell>
          <cell r="E527" t="str">
            <v>ساير حسابها و اسناد دريافتني</v>
          </cell>
          <cell r="F527" t="str">
            <v>سهام خريداري شده  پرسنل</v>
          </cell>
          <cell r="G527" t="str">
            <v>300142</v>
          </cell>
          <cell r="H527" t="str">
            <v>فروتني قهرماني احمد</v>
          </cell>
          <cell r="P527" t="str">
            <v>610</v>
          </cell>
        </row>
        <row r="528">
          <cell r="A528">
            <v>6100</v>
          </cell>
          <cell r="B528" t="str">
            <v>114014300223</v>
          </cell>
          <cell r="C528" t="str">
            <v>114</v>
          </cell>
          <cell r="D528" t="str">
            <v>114014</v>
          </cell>
          <cell r="E528" t="str">
            <v>ساير حسابها و اسناد دريافتني</v>
          </cell>
          <cell r="F528" t="str">
            <v>سهام خريداري شده  پرسنل</v>
          </cell>
          <cell r="G528" t="str">
            <v>300223</v>
          </cell>
          <cell r="H528" t="str">
            <v>حسيني ميرصمد</v>
          </cell>
          <cell r="P528" t="str">
            <v>610</v>
          </cell>
        </row>
        <row r="529">
          <cell r="A529">
            <v>6100</v>
          </cell>
          <cell r="B529" t="str">
            <v>114014300052</v>
          </cell>
          <cell r="C529" t="str">
            <v>114</v>
          </cell>
          <cell r="D529" t="str">
            <v>114014</v>
          </cell>
          <cell r="E529" t="str">
            <v>ساير حسابها و اسناد دريافتني</v>
          </cell>
          <cell r="F529" t="str">
            <v>سهام خريداري شده  پرسنل</v>
          </cell>
          <cell r="G529" t="str">
            <v>300052</v>
          </cell>
          <cell r="H529" t="str">
            <v>بخش پور خيراله</v>
          </cell>
          <cell r="P529" t="str">
            <v>610</v>
          </cell>
        </row>
        <row r="530">
          <cell r="A530">
            <v>6100</v>
          </cell>
          <cell r="B530" t="str">
            <v>114014300234</v>
          </cell>
          <cell r="C530" t="str">
            <v>114</v>
          </cell>
          <cell r="D530" t="str">
            <v>114014</v>
          </cell>
          <cell r="E530" t="str">
            <v>ساير حسابها و اسناد دريافتني</v>
          </cell>
          <cell r="F530" t="str">
            <v>سهام خريداري شده  پرسنل</v>
          </cell>
          <cell r="G530" t="str">
            <v>300234</v>
          </cell>
          <cell r="H530" t="str">
            <v>عبداله ميرشكارلو عليرضا</v>
          </cell>
          <cell r="P530" t="str">
            <v>610</v>
          </cell>
        </row>
        <row r="531">
          <cell r="A531">
            <v>6100</v>
          </cell>
          <cell r="B531" t="str">
            <v>114014300005</v>
          </cell>
          <cell r="C531" t="str">
            <v>114</v>
          </cell>
          <cell r="D531" t="str">
            <v>114014</v>
          </cell>
          <cell r="E531" t="str">
            <v>ساير حسابها و اسناد دريافتني</v>
          </cell>
          <cell r="F531" t="str">
            <v>سهام خريداري شده  پرسنل</v>
          </cell>
          <cell r="G531" t="str">
            <v>300005</v>
          </cell>
          <cell r="H531" t="str">
            <v>زمانلو محمد رضا</v>
          </cell>
          <cell r="P531" t="str">
            <v>610</v>
          </cell>
        </row>
        <row r="532">
          <cell r="A532">
            <v>6100</v>
          </cell>
          <cell r="B532" t="str">
            <v>114014300254</v>
          </cell>
          <cell r="C532" t="str">
            <v>114</v>
          </cell>
          <cell r="D532" t="str">
            <v>114014</v>
          </cell>
          <cell r="E532" t="str">
            <v>ساير حسابها و اسناد دريافتني</v>
          </cell>
          <cell r="F532" t="str">
            <v>سهام خريداري شده  پرسنل</v>
          </cell>
          <cell r="G532" t="str">
            <v>300254</v>
          </cell>
          <cell r="H532" t="str">
            <v>زمانلو مهدي</v>
          </cell>
          <cell r="P532" t="str">
            <v>610</v>
          </cell>
        </row>
        <row r="533">
          <cell r="A533">
            <v>6100</v>
          </cell>
          <cell r="B533" t="str">
            <v>114014300154</v>
          </cell>
          <cell r="C533" t="str">
            <v>114</v>
          </cell>
          <cell r="D533" t="str">
            <v>114014</v>
          </cell>
          <cell r="E533" t="str">
            <v>ساير حسابها و اسناد دريافتني</v>
          </cell>
          <cell r="F533" t="str">
            <v>سهام خريداري شده  پرسنل</v>
          </cell>
          <cell r="G533" t="str">
            <v>300154</v>
          </cell>
          <cell r="H533" t="str">
            <v>زارعي ارزيل مصطفي</v>
          </cell>
          <cell r="P533" t="str">
            <v>610</v>
          </cell>
        </row>
        <row r="534">
          <cell r="A534">
            <v>6100</v>
          </cell>
          <cell r="B534" t="str">
            <v>114014300257</v>
          </cell>
          <cell r="C534" t="str">
            <v>114</v>
          </cell>
          <cell r="D534" t="str">
            <v>114014</v>
          </cell>
          <cell r="E534" t="str">
            <v>ساير حسابها و اسناد دريافتني</v>
          </cell>
          <cell r="F534" t="str">
            <v>سهام خريداري شده  پرسنل</v>
          </cell>
          <cell r="G534" t="str">
            <v>300257</v>
          </cell>
          <cell r="H534" t="str">
            <v>برادران حسن زاده وحيد</v>
          </cell>
          <cell r="P534" t="str">
            <v>610</v>
          </cell>
        </row>
        <row r="535">
          <cell r="A535">
            <v>6100</v>
          </cell>
          <cell r="B535" t="str">
            <v>114014300085</v>
          </cell>
          <cell r="C535" t="str">
            <v>114</v>
          </cell>
          <cell r="D535" t="str">
            <v>114014</v>
          </cell>
          <cell r="E535" t="str">
            <v>ساير حسابها و اسناد دريافتني</v>
          </cell>
          <cell r="F535" t="str">
            <v>سهام خريداري شده  پرسنل</v>
          </cell>
          <cell r="G535" t="str">
            <v>300085</v>
          </cell>
          <cell r="H535" t="str">
            <v>جبارپور يوسف</v>
          </cell>
          <cell r="P535" t="str">
            <v>610</v>
          </cell>
        </row>
        <row r="536">
          <cell r="A536">
            <v>6100</v>
          </cell>
          <cell r="B536" t="str">
            <v>114014300101</v>
          </cell>
          <cell r="C536" t="str">
            <v>114</v>
          </cell>
          <cell r="D536" t="str">
            <v>114014</v>
          </cell>
          <cell r="E536" t="str">
            <v>ساير حسابها و اسناد دريافتني</v>
          </cell>
          <cell r="F536" t="str">
            <v>سهام خريداري شده  پرسنل</v>
          </cell>
          <cell r="G536" t="str">
            <v>300101</v>
          </cell>
          <cell r="H536" t="str">
            <v>شكري جليل</v>
          </cell>
          <cell r="P536" t="str">
            <v>610</v>
          </cell>
        </row>
        <row r="537">
          <cell r="A537">
            <v>6100</v>
          </cell>
          <cell r="B537" t="str">
            <v>114014300172</v>
          </cell>
          <cell r="C537" t="str">
            <v>114</v>
          </cell>
          <cell r="D537" t="str">
            <v>114014</v>
          </cell>
          <cell r="E537" t="str">
            <v>ساير حسابها و اسناد دريافتني</v>
          </cell>
          <cell r="F537" t="str">
            <v>سهام خريداري شده  پرسنل</v>
          </cell>
          <cell r="G537" t="str">
            <v>300172</v>
          </cell>
          <cell r="H537" t="str">
            <v>عليزاد پورسعيدي حامد</v>
          </cell>
          <cell r="P537" t="str">
            <v>610</v>
          </cell>
        </row>
        <row r="538">
          <cell r="A538">
            <v>6100</v>
          </cell>
          <cell r="B538" t="str">
            <v>114014300259</v>
          </cell>
          <cell r="C538" t="str">
            <v>114</v>
          </cell>
          <cell r="D538" t="str">
            <v>114014</v>
          </cell>
          <cell r="E538" t="str">
            <v>ساير حسابها و اسناد دريافتني</v>
          </cell>
          <cell r="F538" t="str">
            <v>سهام خريداري شده  پرسنل</v>
          </cell>
          <cell r="G538" t="str">
            <v>300259</v>
          </cell>
          <cell r="H538" t="str">
            <v>ميلي علي</v>
          </cell>
          <cell r="P538" t="str">
            <v>610</v>
          </cell>
        </row>
        <row r="539">
          <cell r="A539">
            <v>7300</v>
          </cell>
          <cell r="B539" t="str">
            <v>115001201101</v>
          </cell>
          <cell r="C539" t="str">
            <v>115</v>
          </cell>
          <cell r="D539" t="str">
            <v>115001</v>
          </cell>
          <cell r="E539" t="str">
            <v>موجودي مواد وكالا</v>
          </cell>
          <cell r="F539" t="str">
            <v>مواد اوليه</v>
          </cell>
          <cell r="G539" t="str">
            <v>201101</v>
          </cell>
          <cell r="H539" t="str">
            <v>انبار مواد اوليه</v>
          </cell>
          <cell r="P539" t="str">
            <v>730</v>
          </cell>
        </row>
        <row r="540">
          <cell r="A540">
            <v>7300</v>
          </cell>
          <cell r="B540" t="str">
            <v>115001201102</v>
          </cell>
          <cell r="C540" t="str">
            <v>115</v>
          </cell>
          <cell r="D540" t="str">
            <v>115001</v>
          </cell>
          <cell r="E540" t="str">
            <v>موجودي مواد وكالا</v>
          </cell>
          <cell r="F540" t="str">
            <v>مواد اوليه</v>
          </cell>
          <cell r="G540" t="str">
            <v>201102</v>
          </cell>
          <cell r="H540" t="str">
            <v>انبار استاندارد</v>
          </cell>
          <cell r="P540" t="str">
            <v>730</v>
          </cell>
        </row>
        <row r="541">
          <cell r="A541">
            <v>7200</v>
          </cell>
          <cell r="B541" t="str">
            <v>115002205000</v>
          </cell>
          <cell r="C541" t="str">
            <v>115</v>
          </cell>
          <cell r="D541" t="str">
            <v>115002</v>
          </cell>
          <cell r="E541" t="str">
            <v>موجودي مواد وكالا</v>
          </cell>
          <cell r="F541" t="str">
            <v>كالاي در جريان ساخت</v>
          </cell>
          <cell r="G541" t="str">
            <v>205000</v>
          </cell>
          <cell r="H541" t="str">
            <v>کليپر پرايد</v>
          </cell>
          <cell r="P541" t="str">
            <v>720</v>
          </cell>
        </row>
        <row r="542">
          <cell r="A542">
            <v>7200</v>
          </cell>
          <cell r="B542" t="str">
            <v>115002205020</v>
          </cell>
          <cell r="C542" t="str">
            <v>115</v>
          </cell>
          <cell r="D542" t="str">
            <v>115002</v>
          </cell>
          <cell r="E542" t="str">
            <v>موجودي مواد وكالا</v>
          </cell>
          <cell r="F542" t="str">
            <v>كالاي در جريان ساخت</v>
          </cell>
          <cell r="G542" t="str">
            <v>205020</v>
          </cell>
          <cell r="H542" t="str">
            <v>سيلندر ترمز عقب نيسان</v>
          </cell>
          <cell r="P542" t="str">
            <v>720</v>
          </cell>
        </row>
        <row r="543">
          <cell r="A543">
            <v>7200</v>
          </cell>
          <cell r="B543" t="str">
            <v>115002205030</v>
          </cell>
          <cell r="C543" t="str">
            <v>115</v>
          </cell>
          <cell r="D543" t="str">
            <v>115002</v>
          </cell>
          <cell r="E543" t="str">
            <v>موجودي مواد وكالا</v>
          </cell>
          <cell r="F543" t="str">
            <v>كالاي در جريان ساخت</v>
          </cell>
          <cell r="G543" t="str">
            <v>205030</v>
          </cell>
          <cell r="H543" t="str">
            <v>گيج و خدمات سفارش مشتريان</v>
          </cell>
          <cell r="P543" t="str">
            <v>720</v>
          </cell>
        </row>
        <row r="544">
          <cell r="A544">
            <v>7200</v>
          </cell>
          <cell r="B544" t="str">
            <v>115002205010</v>
          </cell>
          <cell r="C544" t="str">
            <v>115</v>
          </cell>
          <cell r="D544" t="str">
            <v>115002</v>
          </cell>
          <cell r="E544" t="str">
            <v>موجودي مواد وكالا</v>
          </cell>
          <cell r="F544" t="str">
            <v>كالاي در جريان ساخت</v>
          </cell>
          <cell r="G544" t="str">
            <v>205010</v>
          </cell>
          <cell r="H544" t="str">
            <v>سيلندر ترمز جلوي نيسان</v>
          </cell>
          <cell r="P544" t="str">
            <v>720</v>
          </cell>
        </row>
        <row r="545">
          <cell r="A545">
            <v>7200</v>
          </cell>
          <cell r="B545" t="str">
            <v>115002205040</v>
          </cell>
          <cell r="C545" t="str">
            <v>115</v>
          </cell>
          <cell r="D545" t="str">
            <v>115002</v>
          </cell>
          <cell r="E545" t="str">
            <v>موجودي مواد وكالا</v>
          </cell>
          <cell r="F545" t="str">
            <v>كالاي در جريان ساخت</v>
          </cell>
          <cell r="G545" t="str">
            <v>205040</v>
          </cell>
          <cell r="H545" t="str">
            <v>كليپر تيبا</v>
          </cell>
          <cell r="P545" t="str">
            <v>720</v>
          </cell>
        </row>
        <row r="546">
          <cell r="A546">
            <v>7200</v>
          </cell>
          <cell r="B546" t="str">
            <v>115002205031</v>
          </cell>
          <cell r="C546" t="str">
            <v>115</v>
          </cell>
          <cell r="D546" t="str">
            <v>115002</v>
          </cell>
          <cell r="E546" t="str">
            <v>موجودي مواد وكالا</v>
          </cell>
          <cell r="F546" t="str">
            <v>كالاي در جريان ساخت</v>
          </cell>
          <cell r="G546" t="str">
            <v>205031</v>
          </cell>
          <cell r="H546" t="str">
            <v>گيج و خدمات سفارش داخل</v>
          </cell>
          <cell r="P546" t="str">
            <v>720</v>
          </cell>
        </row>
        <row r="547">
          <cell r="A547">
            <v>7100</v>
          </cell>
          <cell r="B547" t="str">
            <v>115003</v>
          </cell>
          <cell r="C547" t="str">
            <v>115</v>
          </cell>
          <cell r="D547" t="str">
            <v>115003</v>
          </cell>
          <cell r="E547" t="str">
            <v>موجودي مواد وكالا</v>
          </cell>
          <cell r="F547" t="str">
            <v>كالاي ساخته شده(محصول)</v>
          </cell>
          <cell r="G547" t="str">
            <v/>
          </cell>
          <cell r="H547" t="str">
            <v/>
          </cell>
          <cell r="P547" t="str">
            <v>710</v>
          </cell>
        </row>
        <row r="548">
          <cell r="A548">
            <v>7800</v>
          </cell>
          <cell r="B548" t="str">
            <v>115004201110</v>
          </cell>
          <cell r="C548" t="str">
            <v>115</v>
          </cell>
          <cell r="D548" t="str">
            <v>115004</v>
          </cell>
          <cell r="E548" t="str">
            <v>موجودي مواد وكالا</v>
          </cell>
          <cell r="F548" t="str">
            <v>ساير موجوديها</v>
          </cell>
          <cell r="G548" t="str">
            <v>201110</v>
          </cell>
          <cell r="H548" t="str">
            <v>موجودي کالاي ورودي</v>
          </cell>
          <cell r="P548" t="str">
            <v>780</v>
          </cell>
        </row>
        <row r="549">
          <cell r="A549">
            <v>7400</v>
          </cell>
          <cell r="B549" t="str">
            <v>115004201111</v>
          </cell>
          <cell r="C549" t="str">
            <v>115</v>
          </cell>
          <cell r="D549" t="str">
            <v>115004</v>
          </cell>
          <cell r="E549" t="str">
            <v>موجودي مواد وكالا</v>
          </cell>
          <cell r="F549" t="str">
            <v>ساير موجوديها</v>
          </cell>
          <cell r="G549" t="str">
            <v>201111</v>
          </cell>
          <cell r="H549" t="str">
            <v>انبار توزيع ابزا ر</v>
          </cell>
          <cell r="P549" t="str">
            <v>740</v>
          </cell>
        </row>
        <row r="550">
          <cell r="A550">
            <v>7400</v>
          </cell>
          <cell r="B550" t="str">
            <v>115004201104</v>
          </cell>
          <cell r="C550" t="str">
            <v>115</v>
          </cell>
          <cell r="D550" t="str">
            <v>115004</v>
          </cell>
          <cell r="E550" t="str">
            <v>موجودي مواد وكالا</v>
          </cell>
          <cell r="F550" t="str">
            <v>ساير موجوديها</v>
          </cell>
          <cell r="G550" t="str">
            <v>201104</v>
          </cell>
          <cell r="H550" t="str">
            <v>انبار ابزار</v>
          </cell>
          <cell r="P550" t="str">
            <v>740</v>
          </cell>
        </row>
        <row r="551">
          <cell r="A551">
            <v>7500</v>
          </cell>
          <cell r="B551" t="str">
            <v>115004201103</v>
          </cell>
          <cell r="C551" t="str">
            <v>115</v>
          </cell>
          <cell r="D551" t="str">
            <v>115004</v>
          </cell>
          <cell r="E551" t="str">
            <v>موجودي مواد وكالا</v>
          </cell>
          <cell r="F551" t="str">
            <v>ساير موجوديها</v>
          </cell>
          <cell r="G551" t="str">
            <v>201103</v>
          </cell>
          <cell r="H551" t="str">
            <v>انبار مصرفي</v>
          </cell>
          <cell r="P551" t="str">
            <v>750</v>
          </cell>
        </row>
        <row r="552">
          <cell r="A552">
            <v>7400</v>
          </cell>
          <cell r="B552" t="str">
            <v>115004201109</v>
          </cell>
          <cell r="C552" t="str">
            <v>115</v>
          </cell>
          <cell r="D552" t="str">
            <v>115004</v>
          </cell>
          <cell r="E552" t="str">
            <v>موجودي مواد وكالا</v>
          </cell>
          <cell r="F552" t="str">
            <v>ساير موجوديها</v>
          </cell>
          <cell r="G552" t="str">
            <v>201109</v>
          </cell>
          <cell r="H552" t="str">
            <v>انبار قطعات يدكي ماشين آلات</v>
          </cell>
          <cell r="P552" t="str">
            <v>740</v>
          </cell>
        </row>
        <row r="553">
          <cell r="A553">
            <v>7501</v>
          </cell>
          <cell r="B553" t="str">
            <v>115004101238</v>
          </cell>
          <cell r="C553" t="str">
            <v>115</v>
          </cell>
          <cell r="D553" t="str">
            <v>115004</v>
          </cell>
          <cell r="E553" t="str">
            <v>موجودي مواد وكالا</v>
          </cell>
          <cell r="F553" t="str">
            <v>ساير موجوديها</v>
          </cell>
          <cell r="G553" t="str">
            <v>101238</v>
          </cell>
          <cell r="H553" t="str">
            <v>شرکت ريخته گري تراکتورسازي ايران(سهامي عام)</v>
          </cell>
          <cell r="P553" t="str">
            <v>750</v>
          </cell>
        </row>
        <row r="554">
          <cell r="A554">
            <v>7501</v>
          </cell>
          <cell r="B554" t="str">
            <v>115004101278</v>
          </cell>
          <cell r="C554" t="str">
            <v>115</v>
          </cell>
          <cell r="D554" t="str">
            <v>115004</v>
          </cell>
          <cell r="E554" t="str">
            <v>موجودي مواد وكالا</v>
          </cell>
          <cell r="F554" t="str">
            <v>ساير موجوديها</v>
          </cell>
          <cell r="G554" t="str">
            <v>101278</v>
          </cell>
          <cell r="H554" t="str">
            <v>صنايع لاستيک ممتاز تهران</v>
          </cell>
          <cell r="P554" t="str">
            <v>750</v>
          </cell>
        </row>
        <row r="555">
          <cell r="A555">
            <v>7502</v>
          </cell>
          <cell r="B555" t="str">
            <v>115005</v>
          </cell>
          <cell r="C555" t="str">
            <v>115</v>
          </cell>
          <cell r="D555" t="str">
            <v>115005</v>
          </cell>
          <cell r="E555" t="str">
            <v>موجودي مواد وكالا</v>
          </cell>
          <cell r="F555" t="str">
            <v>اسكرپ</v>
          </cell>
          <cell r="G555" t="str">
            <v/>
          </cell>
          <cell r="H555" t="str">
            <v/>
          </cell>
          <cell r="P555" t="str">
            <v>750</v>
          </cell>
        </row>
        <row r="556">
          <cell r="A556">
            <v>7600</v>
          </cell>
          <cell r="B556" t="str">
            <v>115006101659</v>
          </cell>
          <cell r="C556" t="str">
            <v>115</v>
          </cell>
          <cell r="D556" t="str">
            <v>115006</v>
          </cell>
          <cell r="E556" t="str">
            <v>موجودي مواد وكالا</v>
          </cell>
          <cell r="F556" t="str">
            <v>كالاي اماني  ما نزد ديگران</v>
          </cell>
          <cell r="G556" t="str">
            <v>101659</v>
          </cell>
          <cell r="H556" t="str">
            <v>آبكاري آريا</v>
          </cell>
          <cell r="P556" t="str">
            <v>760</v>
          </cell>
        </row>
        <row r="557">
          <cell r="A557">
            <v>7600</v>
          </cell>
          <cell r="B557" t="str">
            <v>115006101818</v>
          </cell>
          <cell r="C557" t="str">
            <v>115</v>
          </cell>
          <cell r="D557" t="str">
            <v>115006</v>
          </cell>
          <cell r="E557" t="str">
            <v>موجودي مواد وكالا</v>
          </cell>
          <cell r="F557" t="str">
            <v>كالاي اماني  ما نزد ديگران</v>
          </cell>
          <cell r="G557" t="str">
            <v>101818</v>
          </cell>
          <cell r="H557" t="str">
            <v>آبكاري صدف</v>
          </cell>
          <cell r="P557" t="str">
            <v>760</v>
          </cell>
        </row>
        <row r="558">
          <cell r="A558">
            <v>7600</v>
          </cell>
          <cell r="B558" t="str">
            <v>115006101001</v>
          </cell>
          <cell r="C558" t="str">
            <v>115</v>
          </cell>
          <cell r="D558" t="str">
            <v>115006</v>
          </cell>
          <cell r="E558" t="str">
            <v>موجودي مواد وكالا</v>
          </cell>
          <cell r="F558" t="str">
            <v>كالاي اماني  ما نزد ديگران</v>
          </cell>
          <cell r="G558" t="str">
            <v>101001</v>
          </cell>
          <cell r="H558" t="str">
            <v>شرکت مگا موتورفروش قطعات خودرو</v>
          </cell>
          <cell r="P558" t="str">
            <v>760</v>
          </cell>
        </row>
        <row r="559">
          <cell r="A559">
            <v>7600</v>
          </cell>
          <cell r="B559" t="str">
            <v>115006101912</v>
          </cell>
          <cell r="C559" t="str">
            <v>115</v>
          </cell>
          <cell r="D559" t="str">
            <v>115006</v>
          </cell>
          <cell r="E559" t="str">
            <v>موجودي مواد وكالا</v>
          </cell>
          <cell r="F559" t="str">
            <v>كالاي اماني  ما نزد ديگران</v>
          </cell>
          <cell r="G559" t="str">
            <v>101912</v>
          </cell>
          <cell r="H559" t="str">
            <v>آبكاري تكنو آب</v>
          </cell>
          <cell r="P559" t="str">
            <v>760</v>
          </cell>
        </row>
        <row r="560">
          <cell r="A560">
            <v>7600</v>
          </cell>
          <cell r="B560" t="str">
            <v>115006101813</v>
          </cell>
          <cell r="C560" t="str">
            <v>115</v>
          </cell>
          <cell r="D560" t="str">
            <v>115006</v>
          </cell>
          <cell r="E560" t="str">
            <v>موجودي مواد وكالا</v>
          </cell>
          <cell r="F560" t="str">
            <v>كالاي اماني  ما نزد ديگران</v>
          </cell>
          <cell r="G560" t="str">
            <v>101813</v>
          </cell>
          <cell r="H560" t="str">
            <v>شركت مبتكران صنايع نوين</v>
          </cell>
          <cell r="P560" t="str">
            <v>760</v>
          </cell>
        </row>
        <row r="561">
          <cell r="A561">
            <v>7600</v>
          </cell>
          <cell r="B561" t="str">
            <v>115006101903</v>
          </cell>
          <cell r="C561" t="str">
            <v>115</v>
          </cell>
          <cell r="D561" t="str">
            <v>115006</v>
          </cell>
          <cell r="E561" t="str">
            <v>موجودي مواد وكالا</v>
          </cell>
          <cell r="F561" t="str">
            <v>كالاي اماني  ما نزد ديگران</v>
          </cell>
          <cell r="G561" t="str">
            <v>101903</v>
          </cell>
          <cell r="H561" t="str">
            <v>شركت تكسان (تهران)</v>
          </cell>
          <cell r="P561" t="str">
            <v>760</v>
          </cell>
        </row>
        <row r="562">
          <cell r="A562">
            <v>7600</v>
          </cell>
          <cell r="B562" t="str">
            <v>115006101867</v>
          </cell>
          <cell r="C562" t="str">
            <v>115</v>
          </cell>
          <cell r="D562" t="str">
            <v>115006</v>
          </cell>
          <cell r="E562" t="str">
            <v>موجودي مواد وكالا</v>
          </cell>
          <cell r="F562" t="str">
            <v>كالاي اماني  ما نزد ديگران</v>
          </cell>
          <cell r="G562" t="str">
            <v>101867</v>
          </cell>
          <cell r="H562" t="str">
            <v>كارگاه كات فن آذر</v>
          </cell>
          <cell r="P562" t="str">
            <v>760</v>
          </cell>
        </row>
        <row r="563">
          <cell r="A563">
            <v>7600</v>
          </cell>
          <cell r="B563" t="str">
            <v>115006101517</v>
          </cell>
          <cell r="C563" t="str">
            <v>115</v>
          </cell>
          <cell r="D563" t="str">
            <v>115006</v>
          </cell>
          <cell r="E563" t="str">
            <v>موجودي مواد وكالا</v>
          </cell>
          <cell r="F563" t="str">
            <v>كالاي اماني  ما نزد ديگران</v>
          </cell>
          <cell r="G563" t="str">
            <v>101517</v>
          </cell>
          <cell r="H563" t="str">
            <v>كارگاه توليدي صنعتي امين (سنگزني امين)</v>
          </cell>
          <cell r="P563" t="str">
            <v>760</v>
          </cell>
        </row>
        <row r="564">
          <cell r="A564">
            <v>7600</v>
          </cell>
          <cell r="B564" t="str">
            <v>115006101251</v>
          </cell>
          <cell r="C564" t="str">
            <v>115</v>
          </cell>
          <cell r="D564" t="str">
            <v>115006</v>
          </cell>
          <cell r="E564" t="str">
            <v>موجودي مواد وكالا</v>
          </cell>
          <cell r="F564" t="str">
            <v>كالاي اماني  ما نزد ديگران</v>
          </cell>
          <cell r="G564" t="str">
            <v>101251</v>
          </cell>
          <cell r="H564" t="str">
            <v>كارگاه آبكاري لوكس</v>
          </cell>
          <cell r="P564" t="str">
            <v>760</v>
          </cell>
        </row>
        <row r="565">
          <cell r="A565">
            <v>7600</v>
          </cell>
          <cell r="B565" t="str">
            <v>115006101806</v>
          </cell>
          <cell r="C565" t="str">
            <v>115</v>
          </cell>
          <cell r="D565" t="str">
            <v>115006</v>
          </cell>
          <cell r="E565" t="str">
            <v>موجودي مواد وكالا</v>
          </cell>
          <cell r="F565" t="str">
            <v>كالاي اماني  ما نزد ديگران</v>
          </cell>
          <cell r="G565" t="str">
            <v>101806</v>
          </cell>
          <cell r="H565" t="str">
            <v>تراشكاري دقيق صنعت</v>
          </cell>
          <cell r="P565" t="str">
            <v>760</v>
          </cell>
        </row>
        <row r="566">
          <cell r="A566">
            <v>7600</v>
          </cell>
          <cell r="B566" t="str">
            <v>115006101259</v>
          </cell>
          <cell r="C566" t="str">
            <v>115</v>
          </cell>
          <cell r="D566" t="str">
            <v>115006</v>
          </cell>
          <cell r="E566" t="str">
            <v>موجودي مواد وكالا</v>
          </cell>
          <cell r="F566" t="str">
            <v>كالاي اماني  ما نزد ديگران</v>
          </cell>
          <cell r="G566" t="str">
            <v>101259</v>
          </cell>
          <cell r="H566" t="str">
            <v>كارگاه حسينپور خيري</v>
          </cell>
          <cell r="P566" t="str">
            <v>760</v>
          </cell>
        </row>
        <row r="567">
          <cell r="A567">
            <v>7600</v>
          </cell>
          <cell r="B567" t="str">
            <v>115006101835</v>
          </cell>
          <cell r="C567" t="str">
            <v>115</v>
          </cell>
          <cell r="D567" t="str">
            <v>115006</v>
          </cell>
          <cell r="E567" t="str">
            <v>موجودي مواد وكالا</v>
          </cell>
          <cell r="F567" t="str">
            <v>كالاي اماني  ما نزد ديگران</v>
          </cell>
          <cell r="G567" t="str">
            <v>101835</v>
          </cell>
          <cell r="H567" t="str">
            <v>كارگاه فرامرزي</v>
          </cell>
          <cell r="P567" t="str">
            <v>760</v>
          </cell>
        </row>
        <row r="568">
          <cell r="A568">
            <v>7600</v>
          </cell>
          <cell r="B568" t="str">
            <v>115006101747</v>
          </cell>
          <cell r="C568" t="str">
            <v>115</v>
          </cell>
          <cell r="D568" t="str">
            <v>115006</v>
          </cell>
          <cell r="E568" t="str">
            <v>موجودي مواد وكالا</v>
          </cell>
          <cell r="F568" t="str">
            <v>كالاي اماني  ما نزد ديگران</v>
          </cell>
          <cell r="G568" t="str">
            <v>101747</v>
          </cell>
          <cell r="H568" t="str">
            <v>كارگاه پوريا صنعت</v>
          </cell>
          <cell r="P568" t="str">
            <v>760</v>
          </cell>
        </row>
        <row r="569">
          <cell r="A569">
            <v>7600</v>
          </cell>
          <cell r="B569" t="str">
            <v>115006101293</v>
          </cell>
          <cell r="C569" t="str">
            <v>115</v>
          </cell>
          <cell r="D569" t="str">
            <v>115006</v>
          </cell>
          <cell r="E569" t="str">
            <v>موجودي مواد وكالا</v>
          </cell>
          <cell r="F569" t="str">
            <v>كالاي اماني  ما نزد ديگران</v>
          </cell>
          <cell r="G569" t="str">
            <v>101293</v>
          </cell>
          <cell r="H569" t="str">
            <v>كارگاه المهدي</v>
          </cell>
          <cell r="P569" t="str">
            <v>760</v>
          </cell>
        </row>
        <row r="570">
          <cell r="A570">
            <v>7600</v>
          </cell>
          <cell r="B570" t="str">
            <v>115006101240</v>
          </cell>
          <cell r="C570" t="str">
            <v>115</v>
          </cell>
          <cell r="D570" t="str">
            <v>115006</v>
          </cell>
          <cell r="E570" t="str">
            <v>موجودي مواد وكالا</v>
          </cell>
          <cell r="F570" t="str">
            <v>كالاي اماني  ما نزد ديگران</v>
          </cell>
          <cell r="G570" t="str">
            <v>101240</v>
          </cell>
          <cell r="H570" t="str">
            <v>هنر گستر آذر</v>
          </cell>
          <cell r="P570" t="str">
            <v>760</v>
          </cell>
        </row>
        <row r="571">
          <cell r="A571">
            <v>7600</v>
          </cell>
          <cell r="B571" t="str">
            <v>115006101257</v>
          </cell>
          <cell r="C571" t="str">
            <v>115</v>
          </cell>
          <cell r="D571" t="str">
            <v>115006</v>
          </cell>
          <cell r="E571" t="str">
            <v>موجودي مواد وكالا</v>
          </cell>
          <cell r="F571" t="str">
            <v>كالاي اماني  ما نزد ديگران</v>
          </cell>
          <cell r="G571" t="str">
            <v>101257</v>
          </cell>
          <cell r="H571" t="str">
            <v>كارگاه فرجزاده</v>
          </cell>
          <cell r="P571" t="str">
            <v>760</v>
          </cell>
        </row>
        <row r="572">
          <cell r="A572">
            <v>7600</v>
          </cell>
          <cell r="B572" t="str">
            <v>115006101515</v>
          </cell>
          <cell r="C572" t="str">
            <v>115</v>
          </cell>
          <cell r="D572" t="str">
            <v>115006</v>
          </cell>
          <cell r="E572" t="str">
            <v>موجودي مواد وكالا</v>
          </cell>
          <cell r="F572" t="str">
            <v>كالاي اماني  ما نزد ديگران</v>
          </cell>
          <cell r="G572" t="str">
            <v>101515</v>
          </cell>
          <cell r="H572" t="str">
            <v>شرکت پارس صنعت تبريز</v>
          </cell>
          <cell r="P572" t="str">
            <v>760</v>
          </cell>
        </row>
        <row r="573">
          <cell r="A573">
            <v>7600</v>
          </cell>
          <cell r="B573" t="str">
            <v>115006101027</v>
          </cell>
          <cell r="C573" t="str">
            <v>115</v>
          </cell>
          <cell r="D573" t="str">
            <v>115006</v>
          </cell>
          <cell r="E573" t="str">
            <v>موجودي مواد وكالا</v>
          </cell>
          <cell r="F573" t="str">
            <v>كالاي اماني  ما نزد ديگران</v>
          </cell>
          <cell r="G573" t="str">
            <v>101027</v>
          </cell>
          <cell r="H573" t="str">
            <v>شرکت نساجي ايران</v>
          </cell>
          <cell r="P573" t="str">
            <v>760</v>
          </cell>
        </row>
        <row r="574">
          <cell r="A574">
            <v>7600</v>
          </cell>
          <cell r="B574" t="str">
            <v>115006101881</v>
          </cell>
          <cell r="C574" t="str">
            <v>115</v>
          </cell>
          <cell r="D574" t="str">
            <v>115006</v>
          </cell>
          <cell r="E574" t="str">
            <v>موجودي مواد وكالا</v>
          </cell>
          <cell r="F574" t="str">
            <v>كالاي اماني  ما نزد ديگران</v>
          </cell>
          <cell r="G574" t="str">
            <v>101881</v>
          </cell>
          <cell r="H574" t="str">
            <v>شركت مارال نقش آذربايجان</v>
          </cell>
          <cell r="P574" t="str">
            <v>760</v>
          </cell>
        </row>
        <row r="575">
          <cell r="A575">
            <v>7600</v>
          </cell>
          <cell r="B575" t="str">
            <v>115006101414</v>
          </cell>
          <cell r="C575" t="str">
            <v>115</v>
          </cell>
          <cell r="D575" t="str">
            <v>115006</v>
          </cell>
          <cell r="E575" t="str">
            <v>موجودي مواد وكالا</v>
          </cell>
          <cell r="F575" t="str">
            <v>كالاي اماني  ما نزد ديگران</v>
          </cell>
          <cell r="G575" t="str">
            <v>101414</v>
          </cell>
          <cell r="H575" t="str">
            <v>شركت آذردنده تبريز</v>
          </cell>
          <cell r="P575" t="str">
            <v>760</v>
          </cell>
        </row>
        <row r="576">
          <cell r="A576">
            <v>7600</v>
          </cell>
          <cell r="B576" t="str">
            <v>115006101916</v>
          </cell>
          <cell r="C576" t="str">
            <v>115</v>
          </cell>
          <cell r="D576" t="str">
            <v>115006</v>
          </cell>
          <cell r="E576" t="str">
            <v>موجودي مواد وكالا</v>
          </cell>
          <cell r="F576" t="str">
            <v>كالاي اماني  ما نزد ديگران</v>
          </cell>
          <cell r="G576" t="str">
            <v>101916</v>
          </cell>
          <cell r="H576" t="str">
            <v>شركت قطعه سازان ماد</v>
          </cell>
          <cell r="P576" t="str">
            <v>760</v>
          </cell>
        </row>
        <row r="577">
          <cell r="A577">
            <v>7600</v>
          </cell>
          <cell r="B577" t="str">
            <v>115006101686</v>
          </cell>
          <cell r="C577" t="str">
            <v>115</v>
          </cell>
          <cell r="D577" t="str">
            <v>115006</v>
          </cell>
          <cell r="E577" t="str">
            <v>موجودي مواد وكالا</v>
          </cell>
          <cell r="F577" t="str">
            <v>كالاي اماني  ما نزد ديگران</v>
          </cell>
          <cell r="G577" t="str">
            <v>101686</v>
          </cell>
          <cell r="H577" t="str">
            <v>شركت فن گستر</v>
          </cell>
          <cell r="P577" t="str">
            <v>760</v>
          </cell>
        </row>
        <row r="578">
          <cell r="A578">
            <v>7600</v>
          </cell>
          <cell r="B578" t="str">
            <v>115006101264</v>
          </cell>
          <cell r="C578" t="str">
            <v>115</v>
          </cell>
          <cell r="D578" t="str">
            <v>115006</v>
          </cell>
          <cell r="E578" t="str">
            <v>موجودي مواد وكالا</v>
          </cell>
          <cell r="F578" t="str">
            <v>كالاي اماني  ما نزد ديگران</v>
          </cell>
          <cell r="G578" t="str">
            <v>101264</v>
          </cell>
          <cell r="H578" t="str">
            <v>گروه توليدي وصنعتي قطعه فرم</v>
          </cell>
          <cell r="P578" t="str">
            <v>760</v>
          </cell>
        </row>
        <row r="579">
          <cell r="A579">
            <v>7600</v>
          </cell>
          <cell r="B579" t="str">
            <v>115006101607</v>
          </cell>
          <cell r="C579" t="str">
            <v>115</v>
          </cell>
          <cell r="D579" t="str">
            <v>115006</v>
          </cell>
          <cell r="E579" t="str">
            <v>موجودي مواد وكالا</v>
          </cell>
          <cell r="F579" t="str">
            <v>كالاي اماني  ما نزد ديگران</v>
          </cell>
          <cell r="G579" t="str">
            <v>101607</v>
          </cell>
          <cell r="H579" t="str">
            <v>كارگاه صنعتي پالاديم</v>
          </cell>
          <cell r="P579" t="str">
            <v>760</v>
          </cell>
        </row>
        <row r="580">
          <cell r="A580">
            <v>7600</v>
          </cell>
          <cell r="B580" t="str">
            <v>115006101827</v>
          </cell>
          <cell r="C580" t="str">
            <v>115</v>
          </cell>
          <cell r="D580" t="str">
            <v>115006</v>
          </cell>
          <cell r="E580" t="str">
            <v>موجودي مواد وكالا</v>
          </cell>
          <cell r="F580" t="str">
            <v>كالاي اماني  ما نزد ديگران</v>
          </cell>
          <cell r="G580" t="str">
            <v>101827</v>
          </cell>
          <cell r="H580" t="str">
            <v>گروه صنعتي آذر پارت</v>
          </cell>
          <cell r="P580" t="str">
            <v>760</v>
          </cell>
        </row>
        <row r="581">
          <cell r="A581">
            <v>7600</v>
          </cell>
          <cell r="B581" t="str">
            <v>115006101939</v>
          </cell>
          <cell r="C581" t="str">
            <v>115</v>
          </cell>
          <cell r="D581" t="str">
            <v>115006</v>
          </cell>
          <cell r="E581" t="str">
            <v>موجودي مواد وكالا</v>
          </cell>
          <cell r="F581" t="str">
            <v>كالاي اماني  ما نزد ديگران</v>
          </cell>
          <cell r="G581" t="str">
            <v>101939</v>
          </cell>
          <cell r="H581" t="str">
            <v>تراش فرز اتحاد</v>
          </cell>
          <cell r="P581" t="str">
            <v>760</v>
          </cell>
        </row>
        <row r="582">
          <cell r="A582">
            <v>7600</v>
          </cell>
          <cell r="B582" t="str">
            <v>115006101868</v>
          </cell>
          <cell r="C582" t="str">
            <v>115</v>
          </cell>
          <cell r="D582" t="str">
            <v>115006</v>
          </cell>
          <cell r="E582" t="str">
            <v>موجودي مواد وكالا</v>
          </cell>
          <cell r="F582" t="str">
            <v>كالاي اماني  ما نزد ديگران</v>
          </cell>
          <cell r="G582" t="str">
            <v>101868</v>
          </cell>
          <cell r="H582" t="str">
            <v>شركت كاوشگران صنعت تبريز</v>
          </cell>
          <cell r="P582" t="str">
            <v>760</v>
          </cell>
        </row>
        <row r="583">
          <cell r="A583">
            <v>7600</v>
          </cell>
          <cell r="B583" t="str">
            <v>115006101940</v>
          </cell>
          <cell r="C583" t="str">
            <v>115</v>
          </cell>
          <cell r="D583" t="str">
            <v>115006</v>
          </cell>
          <cell r="E583" t="str">
            <v>موجودي مواد وكالا</v>
          </cell>
          <cell r="F583" t="str">
            <v>كالاي اماني  ما نزد ديگران</v>
          </cell>
          <cell r="G583" t="str">
            <v>101940</v>
          </cell>
          <cell r="H583" t="str">
            <v>آرتا کويشگر تهران</v>
          </cell>
          <cell r="P583" t="str">
            <v>760</v>
          </cell>
        </row>
        <row r="584">
          <cell r="A584">
            <v>7600</v>
          </cell>
          <cell r="B584" t="str">
            <v>115006101941</v>
          </cell>
          <cell r="C584" t="str">
            <v>115</v>
          </cell>
          <cell r="D584" t="str">
            <v>115006</v>
          </cell>
          <cell r="E584" t="str">
            <v>موجودي مواد وكالا</v>
          </cell>
          <cell r="F584" t="str">
            <v>كالاي اماني  ما نزد ديگران</v>
          </cell>
          <cell r="G584" t="str">
            <v>101941</v>
          </cell>
          <cell r="H584" t="str">
            <v>تابان گستر پويا</v>
          </cell>
          <cell r="P584" t="str">
            <v>760</v>
          </cell>
        </row>
        <row r="585">
          <cell r="A585">
            <v>7600</v>
          </cell>
          <cell r="B585" t="str">
            <v>115006101679</v>
          </cell>
          <cell r="C585" t="str">
            <v>115</v>
          </cell>
          <cell r="D585" t="str">
            <v>115006</v>
          </cell>
          <cell r="E585" t="str">
            <v>موجودي مواد وكالا</v>
          </cell>
          <cell r="F585" t="str">
            <v>كالاي اماني  ما نزد ديگران</v>
          </cell>
          <cell r="G585" t="str">
            <v>101679</v>
          </cell>
          <cell r="H585" t="str">
            <v>شركت پارس لوجيك</v>
          </cell>
          <cell r="P585" t="str">
            <v>760</v>
          </cell>
        </row>
        <row r="586">
          <cell r="A586">
            <v>7600</v>
          </cell>
          <cell r="B586" t="str">
            <v>115006101523</v>
          </cell>
          <cell r="C586" t="str">
            <v>115</v>
          </cell>
          <cell r="D586" t="str">
            <v>115006</v>
          </cell>
          <cell r="E586" t="str">
            <v>موجودي مواد وكالا</v>
          </cell>
          <cell r="F586" t="str">
            <v>كالاي اماني  ما نزد ديگران</v>
          </cell>
          <cell r="G586" t="str">
            <v>101523</v>
          </cell>
          <cell r="H586" t="str">
            <v>شركت فن ناب</v>
          </cell>
          <cell r="P586" t="str">
            <v>760</v>
          </cell>
        </row>
        <row r="587">
          <cell r="A587">
            <v>7600</v>
          </cell>
          <cell r="B587" t="str">
            <v>115006101942</v>
          </cell>
          <cell r="C587" t="str">
            <v>115</v>
          </cell>
          <cell r="D587" t="str">
            <v>115006</v>
          </cell>
          <cell r="E587" t="str">
            <v>موجودي مواد وكالا</v>
          </cell>
          <cell r="F587" t="str">
            <v>كالاي اماني  ما نزد ديگران</v>
          </cell>
          <cell r="G587" t="str">
            <v>101942</v>
          </cell>
          <cell r="H587" t="str">
            <v>محور خودرو آذر</v>
          </cell>
          <cell r="P587" t="str">
            <v>760</v>
          </cell>
        </row>
        <row r="588">
          <cell r="A588">
            <v>7600</v>
          </cell>
          <cell r="B588" t="str">
            <v>115006101671</v>
          </cell>
          <cell r="C588" t="str">
            <v>115</v>
          </cell>
          <cell r="D588" t="str">
            <v>115006</v>
          </cell>
          <cell r="E588" t="str">
            <v>موجودي مواد وكالا</v>
          </cell>
          <cell r="F588" t="str">
            <v>كالاي اماني  ما نزد ديگران</v>
          </cell>
          <cell r="G588" t="str">
            <v>101671</v>
          </cell>
          <cell r="H588" t="str">
            <v>گروه صنعتي آذر ماكينا</v>
          </cell>
          <cell r="P588" t="str">
            <v>760</v>
          </cell>
        </row>
        <row r="589">
          <cell r="A589">
            <v>7600</v>
          </cell>
          <cell r="B589" t="str">
            <v>115006101901</v>
          </cell>
          <cell r="C589" t="str">
            <v>115</v>
          </cell>
          <cell r="D589" t="str">
            <v>115006</v>
          </cell>
          <cell r="E589" t="str">
            <v>موجودي مواد وكالا</v>
          </cell>
          <cell r="F589" t="str">
            <v>كالاي اماني  ما نزد ديگران</v>
          </cell>
          <cell r="G589" t="str">
            <v>101901</v>
          </cell>
          <cell r="H589" t="str">
            <v>شركت نسجه سازان</v>
          </cell>
          <cell r="P589" t="str">
            <v>760</v>
          </cell>
        </row>
        <row r="590">
          <cell r="A590">
            <v>7600</v>
          </cell>
          <cell r="B590" t="str">
            <v>115006101943</v>
          </cell>
          <cell r="C590" t="str">
            <v>115</v>
          </cell>
          <cell r="D590" t="str">
            <v>115006</v>
          </cell>
          <cell r="E590" t="str">
            <v>موجودي مواد وكالا</v>
          </cell>
          <cell r="F590" t="str">
            <v>كالاي اماني  ما نزد ديگران</v>
          </cell>
          <cell r="G590" t="str">
            <v>101943</v>
          </cell>
          <cell r="H590" t="str">
            <v>مپنا گستر الکترونيک</v>
          </cell>
          <cell r="P590" t="str">
            <v>760</v>
          </cell>
        </row>
        <row r="591">
          <cell r="A591">
            <v>7600</v>
          </cell>
          <cell r="B591" t="str">
            <v>115006101882</v>
          </cell>
          <cell r="C591" t="str">
            <v>115</v>
          </cell>
          <cell r="D591" t="str">
            <v>115006</v>
          </cell>
          <cell r="E591" t="str">
            <v>موجودي مواد وكالا</v>
          </cell>
          <cell r="F591" t="str">
            <v>كالاي اماني  ما نزد ديگران</v>
          </cell>
          <cell r="G591" t="str">
            <v>101882</v>
          </cell>
          <cell r="H591" t="str">
            <v>شركت فراگامان صنعت پايدار</v>
          </cell>
          <cell r="P591" t="str">
            <v>760</v>
          </cell>
        </row>
        <row r="592">
          <cell r="A592">
            <v>7600</v>
          </cell>
          <cell r="B592" t="str">
            <v>115006101707</v>
          </cell>
          <cell r="C592" t="str">
            <v>115</v>
          </cell>
          <cell r="D592" t="str">
            <v>115006</v>
          </cell>
          <cell r="E592" t="str">
            <v>موجودي مواد وكالا</v>
          </cell>
          <cell r="F592" t="str">
            <v>كالاي اماني  ما نزد ديگران</v>
          </cell>
          <cell r="G592" t="str">
            <v>101707</v>
          </cell>
          <cell r="H592" t="str">
            <v>شرکت آذربايجان صنعت</v>
          </cell>
          <cell r="P592" t="str">
            <v>760</v>
          </cell>
        </row>
        <row r="593">
          <cell r="A593">
            <v>7600</v>
          </cell>
          <cell r="B593" t="str">
            <v>115006101902</v>
          </cell>
          <cell r="C593" t="str">
            <v>115</v>
          </cell>
          <cell r="D593" t="str">
            <v>115006</v>
          </cell>
          <cell r="E593" t="str">
            <v>موجودي مواد وكالا</v>
          </cell>
          <cell r="F593" t="str">
            <v>كالاي اماني  ما نزد ديگران</v>
          </cell>
          <cell r="G593" t="str">
            <v>101902</v>
          </cell>
          <cell r="H593" t="str">
            <v>شركت تحول (اروميه)</v>
          </cell>
          <cell r="P593" t="str">
            <v>760</v>
          </cell>
        </row>
        <row r="594">
          <cell r="A594">
            <v>7600</v>
          </cell>
          <cell r="B594" t="str">
            <v>115006101900</v>
          </cell>
          <cell r="C594" t="str">
            <v>115</v>
          </cell>
          <cell r="D594" t="str">
            <v>115006</v>
          </cell>
          <cell r="E594" t="str">
            <v>موجودي مواد وكالا</v>
          </cell>
          <cell r="F594" t="str">
            <v>كالاي اماني  ما نزد ديگران</v>
          </cell>
          <cell r="G594" t="str">
            <v>101900</v>
          </cell>
          <cell r="H594" t="str">
            <v>شركت متاليك صنعت (توپچي)</v>
          </cell>
          <cell r="P594" t="str">
            <v>760</v>
          </cell>
        </row>
        <row r="595">
          <cell r="A595">
            <v>7600</v>
          </cell>
          <cell r="B595" t="str">
            <v>115006101676</v>
          </cell>
          <cell r="C595" t="str">
            <v>115</v>
          </cell>
          <cell r="D595" t="str">
            <v>115006</v>
          </cell>
          <cell r="E595" t="str">
            <v>موجودي مواد وكالا</v>
          </cell>
          <cell r="F595" t="str">
            <v>كالاي اماني  ما نزد ديگران</v>
          </cell>
          <cell r="G595" t="str">
            <v>101676</v>
          </cell>
          <cell r="H595" t="str">
            <v>طاها صنعت تبريز</v>
          </cell>
          <cell r="P595" t="str">
            <v>760</v>
          </cell>
        </row>
        <row r="596">
          <cell r="A596">
            <v>7600</v>
          </cell>
          <cell r="B596" t="str">
            <v>115006101708</v>
          </cell>
          <cell r="C596" t="str">
            <v>115</v>
          </cell>
          <cell r="D596" t="str">
            <v>115006</v>
          </cell>
          <cell r="E596" t="str">
            <v>موجودي مواد وكالا</v>
          </cell>
          <cell r="F596" t="str">
            <v>كالاي اماني  ما نزد ديگران</v>
          </cell>
          <cell r="G596" t="str">
            <v>101708</v>
          </cell>
          <cell r="H596" t="str">
            <v>كارگاه شابلون .</v>
          </cell>
          <cell r="P596" t="str">
            <v>760</v>
          </cell>
        </row>
        <row r="597">
          <cell r="A597">
            <v>7600</v>
          </cell>
          <cell r="B597" t="str">
            <v>115006101729</v>
          </cell>
          <cell r="C597" t="str">
            <v>115</v>
          </cell>
          <cell r="D597" t="str">
            <v>115006</v>
          </cell>
          <cell r="E597" t="str">
            <v>موجودي مواد وكالا</v>
          </cell>
          <cell r="F597" t="str">
            <v>كالاي اماني  ما نزد ديگران</v>
          </cell>
          <cell r="G597" t="str">
            <v>101729</v>
          </cell>
          <cell r="H597" t="str">
            <v>شركت توحيد خراسان</v>
          </cell>
          <cell r="P597" t="str">
            <v>760</v>
          </cell>
        </row>
        <row r="598">
          <cell r="A598">
            <v>7600</v>
          </cell>
          <cell r="B598" t="str">
            <v>115006101899</v>
          </cell>
          <cell r="C598" t="str">
            <v>115</v>
          </cell>
          <cell r="D598" t="str">
            <v>115006</v>
          </cell>
          <cell r="E598" t="str">
            <v>موجودي مواد وكالا</v>
          </cell>
          <cell r="F598" t="str">
            <v>كالاي اماني  ما نزد ديگران</v>
          </cell>
          <cell r="G598" t="str">
            <v>101899</v>
          </cell>
          <cell r="H598" t="str">
            <v>گروه صنعتي تيتان</v>
          </cell>
          <cell r="P598" t="str">
            <v>760</v>
          </cell>
        </row>
        <row r="599">
          <cell r="A599">
            <v>7600</v>
          </cell>
          <cell r="B599" t="str">
            <v>115006101914</v>
          </cell>
          <cell r="C599" t="str">
            <v>115</v>
          </cell>
          <cell r="D599" t="str">
            <v>115006</v>
          </cell>
          <cell r="E599" t="str">
            <v>موجودي مواد وكالا</v>
          </cell>
          <cell r="F599" t="str">
            <v>كالاي اماني  ما نزد ديگران</v>
          </cell>
          <cell r="G599" t="str">
            <v>101914</v>
          </cell>
          <cell r="H599" t="str">
            <v>شركت آذر ايش صنعت تبريز</v>
          </cell>
          <cell r="P599" t="str">
            <v>760</v>
          </cell>
        </row>
        <row r="600">
          <cell r="A600">
            <v>7750</v>
          </cell>
          <cell r="B600" t="str">
            <v>115009</v>
          </cell>
          <cell r="C600" t="str">
            <v>115</v>
          </cell>
          <cell r="D600" t="str">
            <v>115009</v>
          </cell>
          <cell r="E600" t="str">
            <v>موجودي مواد وكالا</v>
          </cell>
          <cell r="F600" t="str">
            <v>ذخيره كاهش اررزش موجودهاي مواد و كالا</v>
          </cell>
          <cell r="G600" t="str">
            <v/>
          </cell>
          <cell r="H600" t="str">
            <v/>
          </cell>
          <cell r="P600" t="str">
            <v>775</v>
          </cell>
        </row>
        <row r="601">
          <cell r="A601">
            <v>8000</v>
          </cell>
          <cell r="B601" t="str">
            <v>116001101505</v>
          </cell>
          <cell r="C601" t="str">
            <v>116</v>
          </cell>
          <cell r="D601" t="str">
            <v>116001</v>
          </cell>
          <cell r="E601" t="str">
            <v>سفارشات و پيش پرداختها</v>
          </cell>
          <cell r="F601" t="str">
            <v>پيش پرداخت خريد كالا</v>
          </cell>
          <cell r="G601" t="str">
            <v>101505</v>
          </cell>
          <cell r="H601" t="str">
            <v>لوله هاي صنعتي دقيق كاوه</v>
          </cell>
          <cell r="P601" t="str">
            <v>800</v>
          </cell>
        </row>
        <row r="602">
          <cell r="A602">
            <v>8001</v>
          </cell>
          <cell r="B602" t="str">
            <v>116001101451</v>
          </cell>
          <cell r="C602" t="str">
            <v>116</v>
          </cell>
          <cell r="D602" t="str">
            <v>116001</v>
          </cell>
          <cell r="E602" t="str">
            <v>سفارشات و پيش پرداختها</v>
          </cell>
          <cell r="F602" t="str">
            <v>پيش پرداخت خريد كالا</v>
          </cell>
          <cell r="G602" t="str">
            <v>101451</v>
          </cell>
          <cell r="H602" t="str">
            <v>گروه صنعتي كاوه</v>
          </cell>
          <cell r="P602" t="str">
            <v>800</v>
          </cell>
        </row>
        <row r="603">
          <cell r="A603">
            <v>8002</v>
          </cell>
          <cell r="B603" t="str">
            <v>116001101948</v>
          </cell>
          <cell r="C603" t="str">
            <v>116</v>
          </cell>
          <cell r="D603" t="str">
            <v>116001</v>
          </cell>
          <cell r="E603" t="str">
            <v>سفارشات و پيش پرداختها</v>
          </cell>
          <cell r="F603" t="str">
            <v>پيش پرداخت خريد كالا</v>
          </cell>
          <cell r="G603" t="str">
            <v>101948</v>
          </cell>
          <cell r="H603" t="str">
            <v>آقاي حسين رضائي طلب (نمايندگي سايپا)</v>
          </cell>
          <cell r="P603" t="str">
            <v>800</v>
          </cell>
        </row>
        <row r="604">
          <cell r="A604">
            <v>8003</v>
          </cell>
          <cell r="B604" t="str">
            <v>116001101680</v>
          </cell>
          <cell r="C604" t="str">
            <v>116</v>
          </cell>
          <cell r="D604" t="str">
            <v>116001</v>
          </cell>
          <cell r="E604" t="str">
            <v>سفارشات و پيش پرداختها</v>
          </cell>
          <cell r="F604" t="str">
            <v>پيش پرداخت خريد كالا</v>
          </cell>
          <cell r="G604" t="str">
            <v>101680</v>
          </cell>
          <cell r="H604" t="str">
            <v>شركت ريخته گري دانا روش انديشه</v>
          </cell>
          <cell r="P604" t="str">
            <v>800</v>
          </cell>
        </row>
        <row r="605">
          <cell r="A605">
            <v>8004</v>
          </cell>
          <cell r="B605" t="str">
            <v>116001101476</v>
          </cell>
          <cell r="C605" t="str">
            <v>116</v>
          </cell>
          <cell r="D605" t="str">
            <v>116001</v>
          </cell>
          <cell r="E605" t="str">
            <v>سفارشات و پيش پرداختها</v>
          </cell>
          <cell r="F605" t="str">
            <v>پيش پرداخت خريد كالا</v>
          </cell>
          <cell r="G605" t="str">
            <v>101476</v>
          </cell>
          <cell r="H605" t="str">
            <v>شرکت آهنگري تراکتور سازي ايران</v>
          </cell>
          <cell r="P605" t="str">
            <v>800</v>
          </cell>
        </row>
        <row r="606">
          <cell r="A606">
            <v>8004</v>
          </cell>
          <cell r="B606" t="str">
            <v>116001101951</v>
          </cell>
          <cell r="C606" t="str">
            <v>116</v>
          </cell>
          <cell r="D606" t="str">
            <v>116001</v>
          </cell>
          <cell r="E606" t="str">
            <v>سفارشات و پيش پرداختها</v>
          </cell>
          <cell r="F606" t="str">
            <v>پيش پرداخت خريد كالا</v>
          </cell>
          <cell r="G606" t="str">
            <v>101951</v>
          </cell>
          <cell r="H606" t="str">
            <v>تراش ابزار آراز (تبريز)</v>
          </cell>
          <cell r="P606" t="str">
            <v>800</v>
          </cell>
        </row>
        <row r="607">
          <cell r="A607">
            <v>8004</v>
          </cell>
          <cell r="B607" t="str">
            <v>116001101953</v>
          </cell>
          <cell r="C607" t="str">
            <v>116</v>
          </cell>
          <cell r="D607" t="str">
            <v>116001</v>
          </cell>
          <cell r="E607" t="str">
            <v>سفارشات و پيش پرداختها</v>
          </cell>
          <cell r="F607" t="str">
            <v>پيش پرداخت خريد كالا</v>
          </cell>
          <cell r="G607" t="str">
            <v>101953</v>
          </cell>
          <cell r="H607" t="str">
            <v>آقاي رضا علي نژاد فرد فخيم</v>
          </cell>
          <cell r="P607" t="str">
            <v>800</v>
          </cell>
        </row>
        <row r="608">
          <cell r="A608">
            <v>8200</v>
          </cell>
          <cell r="B608" t="str">
            <v>116002300253</v>
          </cell>
          <cell r="C608" t="str">
            <v>116</v>
          </cell>
          <cell r="D608" t="str">
            <v>116002</v>
          </cell>
          <cell r="E608" t="str">
            <v>سفارشات و پيش پرداختها</v>
          </cell>
          <cell r="F608" t="str">
            <v>پيش پرداخت هزينه اي</v>
          </cell>
          <cell r="G608" t="str">
            <v>300253</v>
          </cell>
          <cell r="H608" t="str">
            <v>جعفريان حسن</v>
          </cell>
          <cell r="P608" t="str">
            <v>820</v>
          </cell>
        </row>
        <row r="609">
          <cell r="A609">
            <v>8200</v>
          </cell>
          <cell r="B609" t="str">
            <v>116002101629</v>
          </cell>
          <cell r="C609" t="str">
            <v>116</v>
          </cell>
          <cell r="D609" t="str">
            <v>116002</v>
          </cell>
          <cell r="E609" t="str">
            <v>سفارشات و پيش پرداختها</v>
          </cell>
          <cell r="F609" t="str">
            <v>پيش پرداخت هزينه اي</v>
          </cell>
          <cell r="G609" t="str">
            <v>101629</v>
          </cell>
          <cell r="H609" t="str">
            <v>شركت الماسه ساز</v>
          </cell>
          <cell r="P609" t="str">
            <v>820</v>
          </cell>
        </row>
        <row r="610">
          <cell r="A610">
            <v>1303</v>
          </cell>
          <cell r="B610" t="str">
            <v>116002101501</v>
          </cell>
          <cell r="C610" t="str">
            <v>116</v>
          </cell>
          <cell r="D610" t="str">
            <v>116002</v>
          </cell>
          <cell r="E610" t="str">
            <v>سفارشات و پيش پرداختها</v>
          </cell>
          <cell r="F610" t="str">
            <v>پيش پرداخت هزينه اي</v>
          </cell>
          <cell r="G610" t="str">
            <v>101501</v>
          </cell>
          <cell r="H610" t="str">
            <v>شركت خدمات بيمه اي رايان سايپا(بيمه مدني كارفرما)</v>
          </cell>
          <cell r="P610" t="str">
            <v>130</v>
          </cell>
        </row>
        <row r="611">
          <cell r="A611">
            <v>1303</v>
          </cell>
          <cell r="B611" t="str">
            <v>116002101453</v>
          </cell>
          <cell r="C611" t="str">
            <v>116</v>
          </cell>
          <cell r="D611" t="str">
            <v>116002</v>
          </cell>
          <cell r="E611" t="str">
            <v>سفارشات و پيش پرداختها</v>
          </cell>
          <cell r="F611" t="str">
            <v>پيش پرداخت هزينه اي</v>
          </cell>
          <cell r="G611" t="str">
            <v>101453</v>
          </cell>
          <cell r="H611" t="str">
            <v>شرکت بيمه رايان سايپا(حريق)</v>
          </cell>
          <cell r="P611" t="str">
            <v>130</v>
          </cell>
        </row>
        <row r="612">
          <cell r="A612">
            <v>8200</v>
          </cell>
          <cell r="B612" t="str">
            <v>116002101952</v>
          </cell>
          <cell r="C612" t="str">
            <v>116</v>
          </cell>
          <cell r="D612" t="str">
            <v>116002</v>
          </cell>
          <cell r="E612" t="str">
            <v>سفارشات و پيش پرداختها</v>
          </cell>
          <cell r="F612" t="str">
            <v>پيش پرداخت هزينه اي</v>
          </cell>
          <cell r="G612" t="str">
            <v>101952</v>
          </cell>
          <cell r="H612" t="str">
            <v>كارخانه حوله هنر</v>
          </cell>
          <cell r="P612" t="str">
            <v>820</v>
          </cell>
        </row>
        <row r="613">
          <cell r="A613">
            <v>8200</v>
          </cell>
          <cell r="B613" t="str">
            <v>116002101236</v>
          </cell>
          <cell r="C613" t="str">
            <v>116</v>
          </cell>
          <cell r="D613" t="str">
            <v>116002</v>
          </cell>
          <cell r="E613" t="str">
            <v>سفارشات و پيش پرداختها</v>
          </cell>
          <cell r="F613" t="str">
            <v>پيش پرداخت هزينه اي</v>
          </cell>
          <cell r="G613" t="str">
            <v>101236</v>
          </cell>
          <cell r="H613" t="str">
            <v>شرکت تراکتور سازي ايران</v>
          </cell>
          <cell r="P613" t="str">
            <v>820</v>
          </cell>
        </row>
        <row r="614">
          <cell r="A614">
            <v>8200</v>
          </cell>
          <cell r="B614" t="str">
            <v>116002101947</v>
          </cell>
          <cell r="C614" t="str">
            <v>116</v>
          </cell>
          <cell r="D614" t="str">
            <v>116002</v>
          </cell>
          <cell r="E614" t="str">
            <v>سفارشات و پيش پرداختها</v>
          </cell>
          <cell r="F614" t="str">
            <v>پيش پرداخت هزينه اي</v>
          </cell>
          <cell r="G614" t="str">
            <v>101947</v>
          </cell>
          <cell r="H614" t="str">
            <v>آقاي نادر صديقي (وكيل پايه يك دادگستري)</v>
          </cell>
          <cell r="P614" t="str">
            <v>820</v>
          </cell>
        </row>
        <row r="615">
          <cell r="A615">
            <v>8200</v>
          </cell>
          <cell r="B615" t="str">
            <v>116002101744</v>
          </cell>
          <cell r="C615" t="str">
            <v>116</v>
          </cell>
          <cell r="D615" t="str">
            <v>116002</v>
          </cell>
          <cell r="E615" t="str">
            <v>سفارشات و پيش پرداختها</v>
          </cell>
          <cell r="F615" t="str">
            <v>پيش پرداخت هزينه اي</v>
          </cell>
          <cell r="G615" t="str">
            <v>101744</v>
          </cell>
          <cell r="H615" t="str">
            <v>شركت مهندسي پايش كاران امين</v>
          </cell>
          <cell r="P615" t="str">
            <v>820</v>
          </cell>
        </row>
        <row r="616">
          <cell r="A616">
            <v>8200</v>
          </cell>
          <cell r="B616" t="str">
            <v>116002300107</v>
          </cell>
          <cell r="C616" t="str">
            <v>116</v>
          </cell>
          <cell r="D616" t="str">
            <v>116002</v>
          </cell>
          <cell r="E616" t="str">
            <v>سفارشات و پيش پرداختها</v>
          </cell>
          <cell r="F616" t="str">
            <v>پيش پرداخت هزينه اي</v>
          </cell>
          <cell r="G616" t="str">
            <v>300107</v>
          </cell>
          <cell r="H616" t="str">
            <v>روحي مهر سياوش</v>
          </cell>
          <cell r="P616" t="str">
            <v>820</v>
          </cell>
        </row>
        <row r="617">
          <cell r="A617">
            <v>8200</v>
          </cell>
          <cell r="B617" t="str">
            <v>116002101759</v>
          </cell>
          <cell r="C617" t="str">
            <v>116</v>
          </cell>
          <cell r="D617" t="str">
            <v>116002</v>
          </cell>
          <cell r="E617" t="str">
            <v>سفارشات و پيش پرداختها</v>
          </cell>
          <cell r="F617" t="str">
            <v>پيش پرداخت هزينه اي</v>
          </cell>
          <cell r="G617" t="str">
            <v>101759</v>
          </cell>
          <cell r="H617" t="str">
            <v>شركت بهين ابزار</v>
          </cell>
          <cell r="P617" t="str">
            <v>820</v>
          </cell>
        </row>
        <row r="618">
          <cell r="A618">
            <v>8200</v>
          </cell>
          <cell r="B618" t="str">
            <v>116002300235</v>
          </cell>
          <cell r="C618" t="str">
            <v>116</v>
          </cell>
          <cell r="D618" t="str">
            <v>116002</v>
          </cell>
          <cell r="E618" t="str">
            <v>سفارشات و پيش پرداختها</v>
          </cell>
          <cell r="F618" t="str">
            <v>پيش پرداخت هزينه اي</v>
          </cell>
          <cell r="G618" t="str">
            <v>300235</v>
          </cell>
          <cell r="H618" t="str">
            <v>حدادپوربدر محمدرضا</v>
          </cell>
          <cell r="P618" t="str">
            <v>820</v>
          </cell>
        </row>
        <row r="619">
          <cell r="A619">
            <v>9900</v>
          </cell>
          <cell r="B619" t="str">
            <v>116003101864</v>
          </cell>
          <cell r="C619" t="str">
            <v>116</v>
          </cell>
          <cell r="D619" t="str">
            <v>116003</v>
          </cell>
          <cell r="E619" t="str">
            <v>سفارشات و پيش پرداختها</v>
          </cell>
          <cell r="F619" t="str">
            <v>پيش پرداخت سرمايه اي</v>
          </cell>
          <cell r="G619" t="str">
            <v>101864</v>
          </cell>
          <cell r="H619" t="str">
            <v>شركت سپهر خودرو خاورميانه</v>
          </cell>
          <cell r="P619" t="str">
            <v>990</v>
          </cell>
        </row>
        <row r="620">
          <cell r="A620">
            <v>9900</v>
          </cell>
          <cell r="B620" t="str">
            <v>116003101882</v>
          </cell>
          <cell r="C620" t="str">
            <v>116</v>
          </cell>
          <cell r="D620" t="str">
            <v>116003</v>
          </cell>
          <cell r="E620" t="str">
            <v>سفارشات و پيش پرداختها</v>
          </cell>
          <cell r="F620" t="str">
            <v>پيش پرداخت سرمايه اي</v>
          </cell>
          <cell r="G620" t="str">
            <v>101882</v>
          </cell>
          <cell r="H620" t="str">
            <v>شركت فراگامان صنعت پايدار</v>
          </cell>
          <cell r="P620" t="str">
            <v>990</v>
          </cell>
        </row>
        <row r="621">
          <cell r="A621">
            <v>9900</v>
          </cell>
          <cell r="B621" t="str">
            <v>116003101312</v>
          </cell>
          <cell r="C621" t="str">
            <v>116</v>
          </cell>
          <cell r="D621" t="str">
            <v>116003</v>
          </cell>
          <cell r="E621" t="str">
            <v>سفارشات و پيش پرداختها</v>
          </cell>
          <cell r="F621" t="str">
            <v>پيش پرداخت سرمايه اي</v>
          </cell>
          <cell r="G621" t="str">
            <v>101312</v>
          </cell>
          <cell r="H621" t="str">
            <v>شرکت تسهيل ماشين صنعت</v>
          </cell>
          <cell r="P621" t="str">
            <v>990</v>
          </cell>
        </row>
        <row r="622">
          <cell r="A622">
            <v>9900</v>
          </cell>
          <cell r="B622" t="str">
            <v>116003101886</v>
          </cell>
          <cell r="C622" t="str">
            <v>116</v>
          </cell>
          <cell r="D622" t="str">
            <v>116003</v>
          </cell>
          <cell r="E622" t="str">
            <v>سفارشات و پيش پرداختها</v>
          </cell>
          <cell r="F622" t="str">
            <v>پيش پرداخت سرمايه اي</v>
          </cell>
          <cell r="G622" t="str">
            <v>101886</v>
          </cell>
          <cell r="H622" t="str">
            <v>شركت مهندسي و بازرگاني مهر نور</v>
          </cell>
          <cell r="P622" t="str">
            <v>990</v>
          </cell>
        </row>
        <row r="623">
          <cell r="A623">
            <v>9900</v>
          </cell>
          <cell r="B623" t="str">
            <v>116003101949</v>
          </cell>
          <cell r="C623" t="str">
            <v>116</v>
          </cell>
          <cell r="D623" t="str">
            <v>116003</v>
          </cell>
          <cell r="E623" t="str">
            <v>سفارشات و پيش پرداختها</v>
          </cell>
          <cell r="F623" t="str">
            <v>پيش پرداخت سرمايه اي</v>
          </cell>
          <cell r="G623" t="str">
            <v>101949</v>
          </cell>
          <cell r="H623" t="str">
            <v>شركت مهندسي هوشمند صنعت ايمن</v>
          </cell>
          <cell r="P623" t="str">
            <v>990</v>
          </cell>
        </row>
        <row r="624">
          <cell r="A624">
            <v>9900</v>
          </cell>
          <cell r="B624" t="str">
            <v>116003101849</v>
          </cell>
          <cell r="C624" t="str">
            <v>116</v>
          </cell>
          <cell r="D624" t="str">
            <v>116003</v>
          </cell>
          <cell r="E624" t="str">
            <v>سفارشات و پيش پرداختها</v>
          </cell>
          <cell r="F624" t="str">
            <v>پيش پرداخت سرمايه اي</v>
          </cell>
          <cell r="G624" t="str">
            <v>101849</v>
          </cell>
          <cell r="H624" t="str">
            <v>مهندس بهزاد اكبري (برنامه نويس)</v>
          </cell>
          <cell r="P624" t="str">
            <v>990</v>
          </cell>
        </row>
        <row r="625">
          <cell r="A625">
            <v>9900</v>
          </cell>
          <cell r="B625" t="str">
            <v>116003101950</v>
          </cell>
          <cell r="C625" t="str">
            <v>116</v>
          </cell>
          <cell r="D625" t="str">
            <v>116003</v>
          </cell>
          <cell r="E625" t="str">
            <v>سفارشات و پيش پرداختها</v>
          </cell>
          <cell r="F625" t="str">
            <v>پيش پرداخت سرمايه اي</v>
          </cell>
          <cell r="G625" t="str">
            <v>101950</v>
          </cell>
          <cell r="H625" t="str">
            <v>فروشگاه خاني (فروشنده موتور آلات و پمپ صنعتي)</v>
          </cell>
          <cell r="P625" t="str">
            <v>990</v>
          </cell>
        </row>
        <row r="626">
          <cell r="A626">
            <v>9900</v>
          </cell>
          <cell r="B626" t="str">
            <v>116003101926</v>
          </cell>
          <cell r="C626" t="str">
            <v>116</v>
          </cell>
          <cell r="D626" t="str">
            <v>116003</v>
          </cell>
          <cell r="E626" t="str">
            <v>سفارشات و پيش پرداختها</v>
          </cell>
          <cell r="F626" t="str">
            <v>پيش پرداخت سرمايه اي</v>
          </cell>
          <cell r="G626" t="str">
            <v>101926</v>
          </cell>
          <cell r="H626" t="str">
            <v>شركت صبا فرين</v>
          </cell>
          <cell r="P626" t="str">
            <v>990</v>
          </cell>
        </row>
        <row r="627">
          <cell r="A627">
            <v>1730</v>
          </cell>
          <cell r="B627" t="str">
            <v>116004100110</v>
          </cell>
          <cell r="C627" t="str">
            <v>116</v>
          </cell>
          <cell r="D627" t="str">
            <v>116004</v>
          </cell>
          <cell r="E627" t="str">
            <v>سفارشات و پيش پرداختها</v>
          </cell>
          <cell r="F627" t="str">
            <v>پيش پرداخت بهره</v>
          </cell>
          <cell r="G627" t="str">
            <v>100110</v>
          </cell>
          <cell r="H627" t="str">
            <v>بانك ملت پروين جاري 1464405011 (پشتيبان)</v>
          </cell>
          <cell r="P627" t="str">
            <v>173</v>
          </cell>
        </row>
        <row r="628">
          <cell r="A628">
            <v>9000</v>
          </cell>
          <cell r="B628" t="str">
            <v>220001</v>
          </cell>
          <cell r="C628" t="str">
            <v>220</v>
          </cell>
          <cell r="D628" t="str">
            <v>220001</v>
          </cell>
          <cell r="E628" t="str">
            <v>داراييهاي ثابت مشهود</v>
          </cell>
          <cell r="F628" t="str">
            <v>زمينها</v>
          </cell>
          <cell r="G628" t="str">
            <v/>
          </cell>
          <cell r="H628" t="str">
            <v/>
          </cell>
          <cell r="P628" t="str">
            <v>900</v>
          </cell>
        </row>
        <row r="629">
          <cell r="A629">
            <v>9100</v>
          </cell>
          <cell r="B629" t="str">
            <v>220002</v>
          </cell>
          <cell r="C629" t="str">
            <v>220</v>
          </cell>
          <cell r="D629" t="str">
            <v>220002</v>
          </cell>
          <cell r="E629" t="str">
            <v>داراييهاي ثابت مشهود</v>
          </cell>
          <cell r="F629" t="str">
            <v>ساختمانها</v>
          </cell>
          <cell r="G629" t="str">
            <v/>
          </cell>
          <cell r="H629" t="str">
            <v/>
          </cell>
          <cell r="P629" t="str">
            <v>910</v>
          </cell>
        </row>
        <row r="630">
          <cell r="A630">
            <v>9200</v>
          </cell>
          <cell r="B630" t="str">
            <v>220003</v>
          </cell>
          <cell r="C630" t="str">
            <v>220</v>
          </cell>
          <cell r="D630" t="str">
            <v>220003</v>
          </cell>
          <cell r="E630" t="str">
            <v>داراييهاي ثابت مشهود</v>
          </cell>
          <cell r="F630" t="str">
            <v>تاسيسات</v>
          </cell>
          <cell r="G630" t="str">
            <v/>
          </cell>
          <cell r="H630" t="str">
            <v/>
          </cell>
          <cell r="P630" t="str">
            <v>920</v>
          </cell>
        </row>
        <row r="631">
          <cell r="A631">
            <v>9300</v>
          </cell>
          <cell r="B631" t="str">
            <v>220004</v>
          </cell>
          <cell r="C631" t="str">
            <v>220</v>
          </cell>
          <cell r="D631" t="str">
            <v>220004</v>
          </cell>
          <cell r="E631" t="str">
            <v>داراييهاي ثابت مشهود</v>
          </cell>
          <cell r="F631" t="str">
            <v>ماشين آلات</v>
          </cell>
          <cell r="G631" t="str">
            <v/>
          </cell>
          <cell r="H631" t="str">
            <v/>
          </cell>
          <cell r="P631" t="str">
            <v>930</v>
          </cell>
        </row>
        <row r="632">
          <cell r="A632">
            <v>9400</v>
          </cell>
          <cell r="B632" t="str">
            <v>220005</v>
          </cell>
          <cell r="C632" t="str">
            <v>220</v>
          </cell>
          <cell r="D632" t="str">
            <v>220005</v>
          </cell>
          <cell r="E632" t="str">
            <v>داراييهاي ثابت مشهود</v>
          </cell>
          <cell r="F632" t="str">
            <v>اثاثه كارگاهي</v>
          </cell>
          <cell r="G632" t="str">
            <v/>
          </cell>
          <cell r="H632" t="str">
            <v/>
          </cell>
          <cell r="P632" t="str">
            <v>940</v>
          </cell>
        </row>
        <row r="633">
          <cell r="A633">
            <v>9700</v>
          </cell>
          <cell r="B633" t="str">
            <v>220007</v>
          </cell>
          <cell r="C633" t="str">
            <v>220</v>
          </cell>
          <cell r="D633" t="str">
            <v>220007</v>
          </cell>
          <cell r="E633" t="str">
            <v>داراييهاي ثابت مشهود</v>
          </cell>
          <cell r="F633" t="str">
            <v>وسائط نقليه</v>
          </cell>
          <cell r="G633" t="str">
            <v/>
          </cell>
          <cell r="H633" t="str">
            <v/>
          </cell>
          <cell r="P633" t="str">
            <v>970</v>
          </cell>
        </row>
        <row r="634">
          <cell r="A634">
            <v>9600</v>
          </cell>
          <cell r="B634" t="str">
            <v>220008</v>
          </cell>
          <cell r="C634" t="str">
            <v>220</v>
          </cell>
          <cell r="D634" t="str">
            <v>220008</v>
          </cell>
          <cell r="E634" t="str">
            <v>داراييهاي ثابت مشهود</v>
          </cell>
          <cell r="F634" t="str">
            <v>اثاثه و منصوبات</v>
          </cell>
          <cell r="G634" t="str">
            <v/>
          </cell>
          <cell r="H634" t="str">
            <v/>
          </cell>
          <cell r="P634" t="str">
            <v>960</v>
          </cell>
        </row>
        <row r="635">
          <cell r="A635">
            <v>9800</v>
          </cell>
          <cell r="B635" t="str">
            <v>220011000818</v>
          </cell>
          <cell r="C635" t="str">
            <v>220</v>
          </cell>
          <cell r="D635" t="str">
            <v>220011</v>
          </cell>
          <cell r="E635" t="str">
            <v>داراييهاي ثابت مشهود</v>
          </cell>
          <cell r="F635" t="str">
            <v>دارائيهاي در جريان تكميل</v>
          </cell>
          <cell r="G635" t="str">
            <v>000818</v>
          </cell>
          <cell r="H635" t="str">
            <v>ابزارآلات مصرفي</v>
          </cell>
          <cell r="P635" t="str">
            <v>980</v>
          </cell>
        </row>
        <row r="636">
          <cell r="A636">
            <v>1000</v>
          </cell>
          <cell r="B636" t="str">
            <v>221001402501</v>
          </cell>
          <cell r="C636" t="str">
            <v>221</v>
          </cell>
          <cell r="D636" t="str">
            <v>221001</v>
          </cell>
          <cell r="E636" t="str">
            <v>داراييهاي نامشهود</v>
          </cell>
          <cell r="F636" t="str">
            <v>حق الامتياز ها</v>
          </cell>
          <cell r="G636" t="str">
            <v>402501</v>
          </cell>
          <cell r="H636" t="str">
            <v>حق المتياز گاز</v>
          </cell>
          <cell r="P636" t="str">
            <v>100</v>
          </cell>
        </row>
        <row r="637">
          <cell r="A637">
            <v>1001</v>
          </cell>
          <cell r="B637" t="str">
            <v>221001402503</v>
          </cell>
          <cell r="C637" t="str">
            <v>221</v>
          </cell>
          <cell r="D637" t="str">
            <v>221001</v>
          </cell>
          <cell r="E637" t="str">
            <v>داراييهاي نامشهود</v>
          </cell>
          <cell r="F637" t="str">
            <v>حق الامتياز ها</v>
          </cell>
          <cell r="G637" t="str">
            <v>402503</v>
          </cell>
          <cell r="H637" t="str">
            <v>حق المتياز آب</v>
          </cell>
          <cell r="P637" t="str">
            <v>100</v>
          </cell>
        </row>
        <row r="638">
          <cell r="A638">
            <v>1002</v>
          </cell>
          <cell r="B638" t="str">
            <v>221001402502</v>
          </cell>
          <cell r="C638" t="str">
            <v>221</v>
          </cell>
          <cell r="D638" t="str">
            <v>221001</v>
          </cell>
          <cell r="E638" t="str">
            <v>داراييهاي نامشهود</v>
          </cell>
          <cell r="F638" t="str">
            <v>حق الامتياز ها</v>
          </cell>
          <cell r="G638" t="str">
            <v>402502</v>
          </cell>
          <cell r="H638" t="str">
            <v>حق المتياز برق</v>
          </cell>
          <cell r="P638" t="str">
            <v>100</v>
          </cell>
        </row>
        <row r="639">
          <cell r="A639">
            <v>1003</v>
          </cell>
          <cell r="B639" t="str">
            <v>221001402500</v>
          </cell>
          <cell r="C639" t="str">
            <v>221</v>
          </cell>
          <cell r="D639" t="str">
            <v>221001</v>
          </cell>
          <cell r="E639" t="str">
            <v>داراييهاي نامشهود</v>
          </cell>
          <cell r="F639" t="str">
            <v>حق الامتياز ها</v>
          </cell>
          <cell r="G639" t="str">
            <v>402500</v>
          </cell>
          <cell r="H639" t="str">
            <v>حق المتياز تلفن</v>
          </cell>
          <cell r="P639" t="str">
            <v>100</v>
          </cell>
        </row>
        <row r="640">
          <cell r="A640">
            <v>1160</v>
          </cell>
          <cell r="B640" t="str">
            <v>221002000834</v>
          </cell>
          <cell r="C640" t="str">
            <v>221</v>
          </cell>
          <cell r="D640" t="str">
            <v>221002</v>
          </cell>
          <cell r="E640" t="str">
            <v>داراييهاي نامشهود</v>
          </cell>
          <cell r="F640" t="str">
            <v>دانش فني</v>
          </cell>
          <cell r="G640" t="str">
            <v>000834</v>
          </cell>
          <cell r="H640" t="str">
            <v>كتب و نشريات فني</v>
          </cell>
          <cell r="P640" t="str">
            <v>116</v>
          </cell>
        </row>
        <row r="641">
          <cell r="A641">
            <v>1030</v>
          </cell>
          <cell r="B641" t="str">
            <v>221003</v>
          </cell>
          <cell r="C641" t="str">
            <v>221</v>
          </cell>
          <cell r="D641" t="str">
            <v>221003</v>
          </cell>
          <cell r="E641" t="str">
            <v>داراييهاي نامشهود</v>
          </cell>
          <cell r="F641" t="str">
            <v>سيستم نرم افزاري</v>
          </cell>
          <cell r="G641" t="str">
            <v/>
          </cell>
          <cell r="H641" t="str">
            <v/>
          </cell>
          <cell r="P641" t="str">
            <v>103</v>
          </cell>
        </row>
        <row r="642">
          <cell r="A642">
            <v>9150</v>
          </cell>
          <cell r="B642" t="str">
            <v>223002</v>
          </cell>
          <cell r="C642" t="str">
            <v>223</v>
          </cell>
          <cell r="D642" t="str">
            <v>223002</v>
          </cell>
          <cell r="E642" t="str">
            <v>ذخيره استهلاك دارائيهاي ثابت</v>
          </cell>
          <cell r="F642" t="str">
            <v>ذخيره استهلاك ساختمانها</v>
          </cell>
          <cell r="G642" t="str">
            <v/>
          </cell>
          <cell r="H642" t="str">
            <v/>
          </cell>
          <cell r="P642" t="str">
            <v>915</v>
          </cell>
        </row>
        <row r="643">
          <cell r="A643">
            <v>9250</v>
          </cell>
          <cell r="B643" t="str">
            <v>223003</v>
          </cell>
          <cell r="C643" t="str">
            <v>223</v>
          </cell>
          <cell r="D643" t="str">
            <v>223003</v>
          </cell>
          <cell r="E643" t="str">
            <v>ذخيره استهلاك دارائيهاي ثابت</v>
          </cell>
          <cell r="F643" t="str">
            <v>ذخيره استهلاك تاسيسات</v>
          </cell>
          <cell r="G643" t="str">
            <v/>
          </cell>
          <cell r="H643" t="str">
            <v/>
          </cell>
          <cell r="P643" t="str">
            <v>925</v>
          </cell>
        </row>
        <row r="644">
          <cell r="A644">
            <v>9350</v>
          </cell>
          <cell r="B644" t="str">
            <v>223004</v>
          </cell>
          <cell r="C644" t="str">
            <v>223</v>
          </cell>
          <cell r="D644" t="str">
            <v>223004</v>
          </cell>
          <cell r="E644" t="str">
            <v>ذخيره استهلاك دارائيهاي ثابت</v>
          </cell>
          <cell r="F644" t="str">
            <v>ذخيره استهلاك ماشين آلات</v>
          </cell>
          <cell r="G644" t="str">
            <v/>
          </cell>
          <cell r="H644" t="str">
            <v/>
          </cell>
          <cell r="P644" t="str">
            <v>935</v>
          </cell>
        </row>
        <row r="645">
          <cell r="A645">
            <v>9450</v>
          </cell>
          <cell r="B645" t="str">
            <v>223005</v>
          </cell>
          <cell r="C645" t="str">
            <v>223</v>
          </cell>
          <cell r="D645" t="str">
            <v>223005</v>
          </cell>
          <cell r="E645" t="str">
            <v>ذخيره استهلاك دارائيهاي ثابت</v>
          </cell>
          <cell r="F645" t="str">
            <v>ذخيره استهلاك اثاثه كارگاهي</v>
          </cell>
          <cell r="G645" t="str">
            <v/>
          </cell>
          <cell r="H645" t="str">
            <v/>
          </cell>
          <cell r="P645" t="str">
            <v>945</v>
          </cell>
        </row>
        <row r="646">
          <cell r="A646">
            <v>9750</v>
          </cell>
          <cell r="B646" t="str">
            <v>223007</v>
          </cell>
          <cell r="C646" t="str">
            <v>223</v>
          </cell>
          <cell r="D646" t="str">
            <v>223007</v>
          </cell>
          <cell r="E646" t="str">
            <v>ذخيره استهلاك دارائيهاي ثابت</v>
          </cell>
          <cell r="F646" t="str">
            <v>ذخيره استهلاك وسائط نقليه</v>
          </cell>
          <cell r="G646" t="str">
            <v/>
          </cell>
          <cell r="H646" t="str">
            <v/>
          </cell>
          <cell r="P646" t="str">
            <v>975</v>
          </cell>
        </row>
        <row r="647">
          <cell r="A647">
            <v>9650</v>
          </cell>
          <cell r="B647" t="str">
            <v>223008</v>
          </cell>
          <cell r="C647" t="str">
            <v>223</v>
          </cell>
          <cell r="D647" t="str">
            <v>223008</v>
          </cell>
          <cell r="E647" t="str">
            <v>ذخيره استهلاك دارائيهاي ثابت</v>
          </cell>
          <cell r="F647" t="str">
            <v>ذخيره استهلاك اثاثه و منصوبات</v>
          </cell>
          <cell r="G647" t="str">
            <v/>
          </cell>
          <cell r="H647" t="str">
            <v/>
          </cell>
          <cell r="P647" t="str">
            <v>965</v>
          </cell>
        </row>
        <row r="648">
          <cell r="A648">
            <v>1030</v>
          </cell>
          <cell r="B648" t="str">
            <v>223009</v>
          </cell>
          <cell r="C648" t="str">
            <v>223</v>
          </cell>
          <cell r="D648" t="str">
            <v>223009</v>
          </cell>
          <cell r="E648" t="str">
            <v>ذخيره استهلاك دارائيهاي ثابت</v>
          </cell>
          <cell r="F648" t="str">
            <v>ذخيره استهلاک سيستم هاي نرم افزاري</v>
          </cell>
          <cell r="G648" t="str">
            <v/>
          </cell>
          <cell r="H648" t="str">
            <v/>
          </cell>
          <cell r="P648" t="str">
            <v>103</v>
          </cell>
        </row>
        <row r="649">
          <cell r="A649">
            <v>5200</v>
          </cell>
          <cell r="B649" t="str">
            <v>330001101001</v>
          </cell>
          <cell r="C649" t="str">
            <v>330</v>
          </cell>
          <cell r="D649" t="str">
            <v>330001</v>
          </cell>
          <cell r="E649" t="str">
            <v>حسابها و اسناد پرداختني تجاري(وابسته)</v>
          </cell>
          <cell r="F649" t="str">
            <v>حسابهاي پرداختني تجاري (وابسته)</v>
          </cell>
          <cell r="G649" t="str">
            <v>101001</v>
          </cell>
          <cell r="H649" t="str">
            <v>شرکت مگا موتورفروش قطعات خودرو</v>
          </cell>
          <cell r="P649" t="str">
            <v>520</v>
          </cell>
        </row>
        <row r="650">
          <cell r="A650">
            <v>5208</v>
          </cell>
          <cell r="B650" t="str">
            <v>330001101021</v>
          </cell>
          <cell r="C650" t="str">
            <v>330</v>
          </cell>
          <cell r="D650" t="str">
            <v>330001</v>
          </cell>
          <cell r="E650" t="str">
            <v>حسابها و اسناد پرداختني تجاري(وابسته)</v>
          </cell>
          <cell r="F650" t="str">
            <v>حسابهاي پرداختني تجاري (وابسته)</v>
          </cell>
          <cell r="G650" t="str">
            <v>101021</v>
          </cell>
          <cell r="H650" t="str">
            <v>شرکت صانع</v>
          </cell>
          <cell r="P650" t="str">
            <v>520</v>
          </cell>
        </row>
        <row r="651">
          <cell r="A651">
            <v>5205</v>
          </cell>
          <cell r="B651" t="str">
            <v>330001101027</v>
          </cell>
          <cell r="C651" t="str">
            <v>330</v>
          </cell>
          <cell r="D651" t="str">
            <v>330001</v>
          </cell>
          <cell r="E651" t="str">
            <v>حسابها و اسناد پرداختني تجاري(وابسته)</v>
          </cell>
          <cell r="F651" t="str">
            <v>حسابهاي پرداختني تجاري (وابسته)</v>
          </cell>
          <cell r="G651" t="str">
            <v>101027</v>
          </cell>
          <cell r="H651" t="str">
            <v>شرکت نساجي ايران</v>
          </cell>
          <cell r="P651" t="str">
            <v>520</v>
          </cell>
        </row>
        <row r="652">
          <cell r="A652">
            <v>5207</v>
          </cell>
          <cell r="B652" t="str">
            <v>330001101028</v>
          </cell>
          <cell r="C652" t="str">
            <v>330</v>
          </cell>
          <cell r="D652" t="str">
            <v>330001</v>
          </cell>
          <cell r="E652" t="str">
            <v>حسابها و اسناد پرداختني تجاري(وابسته)</v>
          </cell>
          <cell r="F652" t="str">
            <v>حسابهاي پرداختني تجاري (وابسته)</v>
          </cell>
          <cell r="G652" t="str">
            <v>101028</v>
          </cell>
          <cell r="H652" t="str">
            <v>شرکت سايپاپيستون</v>
          </cell>
          <cell r="P652" t="str">
            <v>520</v>
          </cell>
        </row>
        <row r="653">
          <cell r="A653">
            <v>1200</v>
          </cell>
          <cell r="B653" t="str">
            <v>331001101275</v>
          </cell>
          <cell r="C653" t="str">
            <v>331</v>
          </cell>
          <cell r="D653" t="str">
            <v>331001</v>
          </cell>
          <cell r="E653" t="str">
            <v>حسابها واسناد پرداختني تجاري</v>
          </cell>
          <cell r="F653" t="str">
            <v>حسابهاي پرداختني تجاري</v>
          </cell>
          <cell r="G653" t="str">
            <v>101275</v>
          </cell>
          <cell r="H653" t="str">
            <v>شرکت ايرانپيچکار</v>
          </cell>
          <cell r="P653" t="str">
            <v>120</v>
          </cell>
        </row>
        <row r="654">
          <cell r="A654">
            <v>1200</v>
          </cell>
          <cell r="B654" t="str">
            <v>331001101881</v>
          </cell>
          <cell r="C654" t="str">
            <v>331</v>
          </cell>
          <cell r="D654" t="str">
            <v>331001</v>
          </cell>
          <cell r="E654" t="str">
            <v>حسابها واسناد پرداختني تجاري</v>
          </cell>
          <cell r="F654" t="str">
            <v>حسابهاي پرداختني تجاري</v>
          </cell>
          <cell r="G654" t="str">
            <v>101881</v>
          </cell>
          <cell r="H654" t="str">
            <v>شركت مارال نقش آذربايجان</v>
          </cell>
          <cell r="P654" t="str">
            <v>120</v>
          </cell>
        </row>
        <row r="655">
          <cell r="A655">
            <v>1200</v>
          </cell>
          <cell r="B655" t="str">
            <v>331001101903</v>
          </cell>
          <cell r="C655" t="str">
            <v>331</v>
          </cell>
          <cell r="D655" t="str">
            <v>331001</v>
          </cell>
          <cell r="E655" t="str">
            <v>حسابها واسناد پرداختني تجاري</v>
          </cell>
          <cell r="F655" t="str">
            <v>حسابهاي پرداختني تجاري</v>
          </cell>
          <cell r="G655" t="str">
            <v>101903</v>
          </cell>
          <cell r="H655" t="str">
            <v>شركت تكسان (تهران)</v>
          </cell>
          <cell r="P655" t="str">
            <v>120</v>
          </cell>
        </row>
        <row r="656">
          <cell r="A656">
            <v>1200</v>
          </cell>
          <cell r="B656" t="str">
            <v>331001101287</v>
          </cell>
          <cell r="C656" t="str">
            <v>331</v>
          </cell>
          <cell r="D656" t="str">
            <v>331001</v>
          </cell>
          <cell r="E656" t="str">
            <v>حسابها واسناد پرداختني تجاري</v>
          </cell>
          <cell r="F656" t="str">
            <v>حسابهاي پرداختني تجاري</v>
          </cell>
          <cell r="G656" t="str">
            <v>101287</v>
          </cell>
          <cell r="H656" t="str">
            <v>كارگاه محمدي</v>
          </cell>
          <cell r="P656" t="str">
            <v>120</v>
          </cell>
        </row>
        <row r="657">
          <cell r="A657">
            <v>1200</v>
          </cell>
          <cell r="B657" t="str">
            <v>331001101729</v>
          </cell>
          <cell r="C657" t="str">
            <v>331</v>
          </cell>
          <cell r="D657" t="str">
            <v>331001</v>
          </cell>
          <cell r="E657" t="str">
            <v>حسابها واسناد پرداختني تجاري</v>
          </cell>
          <cell r="F657" t="str">
            <v>حسابهاي پرداختني تجاري</v>
          </cell>
          <cell r="G657" t="str">
            <v>101729</v>
          </cell>
          <cell r="H657" t="str">
            <v>شركت توحيد خراسان</v>
          </cell>
          <cell r="P657" t="str">
            <v>120</v>
          </cell>
        </row>
        <row r="658">
          <cell r="A658">
            <v>1211</v>
          </cell>
          <cell r="B658" t="str">
            <v>331001101676</v>
          </cell>
          <cell r="C658" t="str">
            <v>331</v>
          </cell>
          <cell r="D658" t="str">
            <v>331001</v>
          </cell>
          <cell r="E658" t="str">
            <v>حسابها واسناد پرداختني تجاري</v>
          </cell>
          <cell r="F658" t="str">
            <v>حسابهاي پرداختني تجاري</v>
          </cell>
          <cell r="G658" t="str">
            <v>101676</v>
          </cell>
          <cell r="H658" t="str">
            <v>طاها صنعت تبريز</v>
          </cell>
          <cell r="P658" t="str">
            <v>121</v>
          </cell>
        </row>
        <row r="659">
          <cell r="A659">
            <v>1212</v>
          </cell>
          <cell r="B659" t="str">
            <v>331001101279</v>
          </cell>
          <cell r="C659" t="str">
            <v>331</v>
          </cell>
          <cell r="D659" t="str">
            <v>331001</v>
          </cell>
          <cell r="E659" t="str">
            <v>حسابها واسناد پرداختني تجاري</v>
          </cell>
          <cell r="F659" t="str">
            <v>حسابهاي پرداختني تجاري</v>
          </cell>
          <cell r="G659" t="str">
            <v>101279</v>
          </cell>
          <cell r="H659" t="str">
            <v>جبارپور بنيادي مهندس محمد</v>
          </cell>
          <cell r="P659" t="str">
            <v>121</v>
          </cell>
        </row>
        <row r="660">
          <cell r="A660">
            <v>1213</v>
          </cell>
          <cell r="B660" t="str">
            <v>331001101282</v>
          </cell>
          <cell r="C660" t="str">
            <v>331</v>
          </cell>
          <cell r="D660" t="str">
            <v>331001</v>
          </cell>
          <cell r="E660" t="str">
            <v>حسابها واسناد پرداختني تجاري</v>
          </cell>
          <cell r="F660" t="str">
            <v>حسابهاي پرداختني تجاري</v>
          </cell>
          <cell r="G660" t="str">
            <v>101282</v>
          </cell>
          <cell r="H660" t="str">
            <v>شرکت برادران راددل</v>
          </cell>
          <cell r="P660" t="str">
            <v>121</v>
          </cell>
        </row>
        <row r="661">
          <cell r="A661">
            <v>1214</v>
          </cell>
          <cell r="B661" t="str">
            <v>331001101414</v>
          </cell>
          <cell r="C661" t="str">
            <v>331</v>
          </cell>
          <cell r="D661" t="str">
            <v>331001</v>
          </cell>
          <cell r="E661" t="str">
            <v>حسابها واسناد پرداختني تجاري</v>
          </cell>
          <cell r="F661" t="str">
            <v>حسابهاي پرداختني تجاري</v>
          </cell>
          <cell r="G661" t="str">
            <v>101414</v>
          </cell>
          <cell r="H661" t="str">
            <v>شركت آذردنده تبريز</v>
          </cell>
          <cell r="P661" t="str">
            <v>121</v>
          </cell>
        </row>
        <row r="662">
          <cell r="A662">
            <v>1217</v>
          </cell>
          <cell r="B662" t="str">
            <v>331001101259</v>
          </cell>
          <cell r="C662" t="str">
            <v>331</v>
          </cell>
          <cell r="D662" t="str">
            <v>331001</v>
          </cell>
          <cell r="E662" t="str">
            <v>حسابها واسناد پرداختني تجاري</v>
          </cell>
          <cell r="F662" t="str">
            <v>حسابهاي پرداختني تجاري</v>
          </cell>
          <cell r="G662" t="str">
            <v>101259</v>
          </cell>
          <cell r="H662" t="str">
            <v>كارگاه حسينپور خيري</v>
          </cell>
          <cell r="P662" t="str">
            <v>121</v>
          </cell>
        </row>
        <row r="663">
          <cell r="A663">
            <v>1218</v>
          </cell>
          <cell r="B663" t="str">
            <v>331001101298</v>
          </cell>
          <cell r="C663" t="str">
            <v>331</v>
          </cell>
          <cell r="D663" t="str">
            <v>331001</v>
          </cell>
          <cell r="E663" t="str">
            <v>حسابها واسناد پرداختني تجاري</v>
          </cell>
          <cell r="F663" t="str">
            <v>حسابهاي پرداختني تجاري</v>
          </cell>
          <cell r="G663" t="str">
            <v>101298</v>
          </cell>
          <cell r="H663" t="str">
            <v>صابريدک</v>
          </cell>
          <cell r="P663" t="str">
            <v>121</v>
          </cell>
        </row>
        <row r="664">
          <cell r="A664">
            <v>1219</v>
          </cell>
          <cell r="B664" t="str">
            <v>331001101238</v>
          </cell>
          <cell r="C664" t="str">
            <v>331</v>
          </cell>
          <cell r="D664" t="str">
            <v>331001</v>
          </cell>
          <cell r="E664" t="str">
            <v>حسابها واسناد پرداختني تجاري</v>
          </cell>
          <cell r="F664" t="str">
            <v>حسابهاي پرداختني تجاري</v>
          </cell>
          <cell r="G664" t="str">
            <v>101238</v>
          </cell>
          <cell r="H664" t="str">
            <v>شرکت ريخته گري تراکتورسازي ايران(سهامي عام)</v>
          </cell>
          <cell r="P664" t="str">
            <v>121</v>
          </cell>
        </row>
        <row r="665">
          <cell r="A665">
            <v>1220</v>
          </cell>
          <cell r="B665" t="str">
            <v>331001101257</v>
          </cell>
          <cell r="C665" t="str">
            <v>331</v>
          </cell>
          <cell r="D665" t="str">
            <v>331001</v>
          </cell>
          <cell r="E665" t="str">
            <v>حسابها واسناد پرداختني تجاري</v>
          </cell>
          <cell r="F665" t="str">
            <v>حسابهاي پرداختني تجاري</v>
          </cell>
          <cell r="G665" t="str">
            <v>101257</v>
          </cell>
          <cell r="H665" t="str">
            <v>كارگاه فرجزاده</v>
          </cell>
          <cell r="P665" t="str">
            <v>122</v>
          </cell>
        </row>
        <row r="666">
          <cell r="A666">
            <v>1221</v>
          </cell>
          <cell r="B666" t="str">
            <v>331001101291</v>
          </cell>
          <cell r="C666" t="str">
            <v>331</v>
          </cell>
          <cell r="D666" t="str">
            <v>331001</v>
          </cell>
          <cell r="E666" t="str">
            <v>حسابها واسناد پرداختني تجاري</v>
          </cell>
          <cell r="F666" t="str">
            <v>حسابهاي پرداختني تجاري</v>
          </cell>
          <cell r="G666" t="str">
            <v>101291</v>
          </cell>
          <cell r="H666" t="str">
            <v>شرکت تلدا خاوران</v>
          </cell>
          <cell r="P666" t="str">
            <v>122</v>
          </cell>
        </row>
        <row r="667">
          <cell r="A667">
            <v>1216</v>
          </cell>
          <cell r="B667" t="str">
            <v>331001101748</v>
          </cell>
          <cell r="C667" t="str">
            <v>331</v>
          </cell>
          <cell r="D667" t="str">
            <v>331001</v>
          </cell>
          <cell r="E667" t="str">
            <v>حسابها واسناد پرداختني تجاري</v>
          </cell>
          <cell r="F667" t="str">
            <v>حسابهاي پرداختني تجاري</v>
          </cell>
          <cell r="G667" t="str">
            <v>101748</v>
          </cell>
          <cell r="H667" t="str">
            <v>شركت سهند پولاد</v>
          </cell>
          <cell r="P667" t="str">
            <v>121</v>
          </cell>
        </row>
        <row r="668">
          <cell r="A668">
            <v>1223</v>
          </cell>
          <cell r="B668" t="str">
            <v>331001101277</v>
          </cell>
          <cell r="C668" t="str">
            <v>331</v>
          </cell>
          <cell r="D668" t="str">
            <v>331001</v>
          </cell>
          <cell r="E668" t="str">
            <v>حسابها واسناد پرداختني تجاري</v>
          </cell>
          <cell r="F668" t="str">
            <v>حسابهاي پرداختني تجاري</v>
          </cell>
          <cell r="G668" t="str">
            <v>101277</v>
          </cell>
          <cell r="H668" t="str">
            <v>فنر سازي پارس صنعت</v>
          </cell>
          <cell r="P668" t="str">
            <v>122</v>
          </cell>
        </row>
        <row r="669">
          <cell r="A669">
            <v>1215</v>
          </cell>
          <cell r="B669" t="str">
            <v>331001101252</v>
          </cell>
          <cell r="C669" t="str">
            <v>331</v>
          </cell>
          <cell r="D669" t="str">
            <v>331001</v>
          </cell>
          <cell r="E669" t="str">
            <v>حسابها واسناد پرداختني تجاري</v>
          </cell>
          <cell r="F669" t="str">
            <v>حسابهاي پرداختني تجاري</v>
          </cell>
          <cell r="G669" t="str">
            <v>101252</v>
          </cell>
          <cell r="H669" t="str">
            <v>شرکت مهندسي لاستيك يمين خراسان</v>
          </cell>
          <cell r="P669" t="str">
            <v>121</v>
          </cell>
        </row>
        <row r="670">
          <cell r="A670">
            <v>1222</v>
          </cell>
          <cell r="B670" t="str">
            <v>331001101659</v>
          </cell>
          <cell r="C670" t="str">
            <v>331</v>
          </cell>
          <cell r="D670" t="str">
            <v>331001</v>
          </cell>
          <cell r="E670" t="str">
            <v>حسابها واسناد پرداختني تجاري</v>
          </cell>
          <cell r="F670" t="str">
            <v>حسابهاي پرداختني تجاري</v>
          </cell>
          <cell r="G670" t="str">
            <v>101659</v>
          </cell>
          <cell r="H670" t="str">
            <v>آبكاري آريا</v>
          </cell>
          <cell r="P670" t="str">
            <v>122</v>
          </cell>
        </row>
        <row r="671">
          <cell r="A671">
            <v>1225</v>
          </cell>
          <cell r="B671" t="str">
            <v>331001101587</v>
          </cell>
          <cell r="C671" t="str">
            <v>331</v>
          </cell>
          <cell r="D671" t="str">
            <v>331001</v>
          </cell>
          <cell r="E671" t="str">
            <v>حسابها واسناد پرداختني تجاري</v>
          </cell>
          <cell r="F671" t="str">
            <v>حسابهاي پرداختني تجاري</v>
          </cell>
          <cell r="G671" t="str">
            <v>101587</v>
          </cell>
          <cell r="H671" t="str">
            <v>شركت پويا نيستانك</v>
          </cell>
          <cell r="P671" t="str">
            <v>122</v>
          </cell>
        </row>
        <row r="672">
          <cell r="A672">
            <v>1224</v>
          </cell>
          <cell r="B672" t="str">
            <v>331001101532</v>
          </cell>
          <cell r="C672" t="str">
            <v>331</v>
          </cell>
          <cell r="D672" t="str">
            <v>331001</v>
          </cell>
          <cell r="E672" t="str">
            <v>حسابها واسناد پرداختني تجاري</v>
          </cell>
          <cell r="F672" t="str">
            <v>حسابهاي پرداختني تجاري</v>
          </cell>
          <cell r="G672" t="str">
            <v>101532</v>
          </cell>
          <cell r="H672" t="str">
            <v>قطعه سازي مروستي</v>
          </cell>
          <cell r="P672" t="str">
            <v>122</v>
          </cell>
        </row>
        <row r="673">
          <cell r="A673">
            <v>1228</v>
          </cell>
          <cell r="B673" t="str">
            <v>331001101596</v>
          </cell>
          <cell r="C673" t="str">
            <v>331</v>
          </cell>
          <cell r="D673" t="str">
            <v>331001</v>
          </cell>
          <cell r="E673" t="str">
            <v>حسابها واسناد پرداختني تجاري</v>
          </cell>
          <cell r="F673" t="str">
            <v>حسابهاي پرداختني تجاري</v>
          </cell>
          <cell r="G673" t="str">
            <v>101596</v>
          </cell>
          <cell r="H673" t="str">
            <v>كارگاه ميرزائي</v>
          </cell>
          <cell r="P673" t="str">
            <v>122</v>
          </cell>
        </row>
        <row r="674">
          <cell r="A674">
            <v>1227</v>
          </cell>
          <cell r="B674" t="str">
            <v>331001101517</v>
          </cell>
          <cell r="C674" t="str">
            <v>331</v>
          </cell>
          <cell r="D674" t="str">
            <v>331001</v>
          </cell>
          <cell r="E674" t="str">
            <v>حسابها واسناد پرداختني تجاري</v>
          </cell>
          <cell r="F674" t="str">
            <v>حسابهاي پرداختني تجاري</v>
          </cell>
          <cell r="G674" t="str">
            <v>101517</v>
          </cell>
          <cell r="H674" t="str">
            <v>كارگاه توليدي صنعتي امين (سنگزني امين)</v>
          </cell>
          <cell r="P674" t="str">
            <v>122</v>
          </cell>
        </row>
        <row r="675">
          <cell r="A675">
            <v>1229</v>
          </cell>
          <cell r="B675" t="str">
            <v>331001101835</v>
          </cell>
          <cell r="C675" t="str">
            <v>331</v>
          </cell>
          <cell r="D675" t="str">
            <v>331001</v>
          </cell>
          <cell r="E675" t="str">
            <v>حسابها واسناد پرداختني تجاري</v>
          </cell>
          <cell r="F675" t="str">
            <v>حسابهاي پرداختني تجاري</v>
          </cell>
          <cell r="G675" t="str">
            <v>101835</v>
          </cell>
          <cell r="H675" t="str">
            <v>كارگاه فرامرزي</v>
          </cell>
          <cell r="P675" t="str">
            <v>122</v>
          </cell>
        </row>
        <row r="676">
          <cell r="A676">
            <v>1226</v>
          </cell>
          <cell r="B676" t="str">
            <v>331001101690</v>
          </cell>
          <cell r="C676" t="str">
            <v>331</v>
          </cell>
          <cell r="D676" t="str">
            <v>331001</v>
          </cell>
          <cell r="E676" t="str">
            <v>حسابها واسناد پرداختني تجاري</v>
          </cell>
          <cell r="F676" t="str">
            <v>حسابهاي پرداختني تجاري</v>
          </cell>
          <cell r="G676" t="str">
            <v>101690</v>
          </cell>
          <cell r="H676" t="str">
            <v>شركت پيشگام لاستيك بارثاوا</v>
          </cell>
          <cell r="P676" t="str">
            <v>122</v>
          </cell>
        </row>
        <row r="677">
          <cell r="A677">
            <v>1232</v>
          </cell>
          <cell r="B677" t="str">
            <v>331001101664</v>
          </cell>
          <cell r="C677" t="str">
            <v>331</v>
          </cell>
          <cell r="D677" t="str">
            <v>331001</v>
          </cell>
          <cell r="E677" t="str">
            <v>حسابها واسناد پرداختني تجاري</v>
          </cell>
          <cell r="F677" t="str">
            <v>حسابهاي پرداختني تجاري</v>
          </cell>
          <cell r="G677" t="str">
            <v>101664</v>
          </cell>
          <cell r="H677" t="str">
            <v>گروه صنعتي سانترال</v>
          </cell>
          <cell r="P677" t="str">
            <v>123</v>
          </cell>
        </row>
        <row r="678">
          <cell r="A678">
            <v>1200</v>
          </cell>
          <cell r="B678" t="str">
            <v>331001101243</v>
          </cell>
          <cell r="C678" t="str">
            <v>331</v>
          </cell>
          <cell r="D678" t="str">
            <v>331001</v>
          </cell>
          <cell r="E678" t="str">
            <v>حسابها واسناد پرداختني تجاري</v>
          </cell>
          <cell r="F678" t="str">
            <v>حسابهاي پرداختني تجاري</v>
          </cell>
          <cell r="G678" t="str">
            <v>101243</v>
          </cell>
          <cell r="H678" t="str">
            <v>شرکت صنعت بنيان موتور</v>
          </cell>
          <cell r="P678" t="str">
            <v>120</v>
          </cell>
        </row>
        <row r="679">
          <cell r="A679">
            <v>1200</v>
          </cell>
          <cell r="B679" t="str">
            <v>331001101218</v>
          </cell>
          <cell r="C679" t="str">
            <v>331</v>
          </cell>
          <cell r="D679" t="str">
            <v>331001</v>
          </cell>
          <cell r="E679" t="str">
            <v>حسابها واسناد پرداختني تجاري</v>
          </cell>
          <cell r="F679" t="str">
            <v>حسابهاي پرداختني تجاري</v>
          </cell>
          <cell r="G679" t="str">
            <v>101218</v>
          </cell>
          <cell r="H679" t="str">
            <v>شرکت ريخته گري ماشين سازي تبريز</v>
          </cell>
          <cell r="P679" t="str">
            <v>120</v>
          </cell>
        </row>
        <row r="680">
          <cell r="A680">
            <v>1233</v>
          </cell>
          <cell r="B680" t="str">
            <v>331001101262</v>
          </cell>
          <cell r="C680" t="str">
            <v>331</v>
          </cell>
          <cell r="D680" t="str">
            <v>331001</v>
          </cell>
          <cell r="E680" t="str">
            <v>حسابها واسناد پرداختني تجاري</v>
          </cell>
          <cell r="F680" t="str">
            <v>حسابهاي پرداختني تجاري</v>
          </cell>
          <cell r="G680" t="str">
            <v>101262</v>
          </cell>
          <cell r="H680" t="str">
            <v>شركت صنايع لاستيك توس</v>
          </cell>
          <cell r="P680" t="str">
            <v>123</v>
          </cell>
        </row>
        <row r="681">
          <cell r="A681">
            <v>1200</v>
          </cell>
          <cell r="B681" t="str">
            <v>331001101594</v>
          </cell>
          <cell r="C681" t="str">
            <v>331</v>
          </cell>
          <cell r="D681" t="str">
            <v>331001</v>
          </cell>
          <cell r="E681" t="str">
            <v>حسابها واسناد پرداختني تجاري</v>
          </cell>
          <cell r="F681" t="str">
            <v>حسابهاي پرداختني تجاري</v>
          </cell>
          <cell r="G681" t="str">
            <v>101594</v>
          </cell>
          <cell r="H681" t="str">
            <v>شركت تك كاران</v>
          </cell>
          <cell r="P681" t="str">
            <v>120</v>
          </cell>
        </row>
        <row r="682">
          <cell r="A682">
            <v>1230</v>
          </cell>
          <cell r="B682" t="str">
            <v>331001101751</v>
          </cell>
          <cell r="C682" t="str">
            <v>331</v>
          </cell>
          <cell r="D682" t="str">
            <v>331001</v>
          </cell>
          <cell r="E682" t="str">
            <v>حسابها واسناد پرداختني تجاري</v>
          </cell>
          <cell r="F682" t="str">
            <v>حسابهاي پرداختني تجاري</v>
          </cell>
          <cell r="G682" t="str">
            <v>101751</v>
          </cell>
          <cell r="H682" t="str">
            <v>قطعه سازي محمودي</v>
          </cell>
          <cell r="P682" t="str">
            <v>123</v>
          </cell>
        </row>
        <row r="683">
          <cell r="A683">
            <v>1200</v>
          </cell>
          <cell r="B683" t="str">
            <v>331001101827</v>
          </cell>
          <cell r="C683" t="str">
            <v>331</v>
          </cell>
          <cell r="D683" t="str">
            <v>331001</v>
          </cell>
          <cell r="E683" t="str">
            <v>حسابها واسناد پرداختني تجاري</v>
          </cell>
          <cell r="F683" t="str">
            <v>حسابهاي پرداختني تجاري</v>
          </cell>
          <cell r="G683" t="str">
            <v>101827</v>
          </cell>
          <cell r="H683" t="str">
            <v>گروه صنعتي آذر پارت</v>
          </cell>
          <cell r="P683" t="str">
            <v>120</v>
          </cell>
        </row>
        <row r="684">
          <cell r="A684">
            <v>1200</v>
          </cell>
          <cell r="B684" t="str">
            <v>331001101673</v>
          </cell>
          <cell r="C684" t="str">
            <v>331</v>
          </cell>
          <cell r="D684" t="str">
            <v>331001</v>
          </cell>
          <cell r="E684" t="str">
            <v>حسابها واسناد پرداختني تجاري</v>
          </cell>
          <cell r="F684" t="str">
            <v>حسابهاي پرداختني تجاري</v>
          </cell>
          <cell r="G684" t="str">
            <v>101673</v>
          </cell>
          <cell r="H684" t="str">
            <v>قطعه سازي ابوذر</v>
          </cell>
          <cell r="P684" t="str">
            <v>120</v>
          </cell>
        </row>
        <row r="685">
          <cell r="A685">
            <v>1200</v>
          </cell>
          <cell r="B685" t="str">
            <v>331001101813</v>
          </cell>
          <cell r="C685" t="str">
            <v>331</v>
          </cell>
          <cell r="D685" t="str">
            <v>331001</v>
          </cell>
          <cell r="E685" t="str">
            <v>حسابها واسناد پرداختني تجاري</v>
          </cell>
          <cell r="F685" t="str">
            <v>حسابهاي پرداختني تجاري</v>
          </cell>
          <cell r="G685" t="str">
            <v>101813</v>
          </cell>
          <cell r="H685" t="str">
            <v>شركت مبتكران صنايع نوين</v>
          </cell>
          <cell r="P685" t="str">
            <v>120</v>
          </cell>
        </row>
        <row r="686">
          <cell r="A686">
            <v>1200</v>
          </cell>
          <cell r="B686" t="str">
            <v>331001101747</v>
          </cell>
          <cell r="C686" t="str">
            <v>331</v>
          </cell>
          <cell r="D686" t="str">
            <v>331001</v>
          </cell>
          <cell r="E686" t="str">
            <v>حسابها واسناد پرداختني تجاري</v>
          </cell>
          <cell r="F686" t="str">
            <v>حسابهاي پرداختني تجاري</v>
          </cell>
          <cell r="G686" t="str">
            <v>101747</v>
          </cell>
          <cell r="H686" t="str">
            <v>كارگاه پوريا صنعت</v>
          </cell>
          <cell r="P686" t="str">
            <v>120</v>
          </cell>
        </row>
        <row r="687">
          <cell r="A687">
            <v>1200</v>
          </cell>
          <cell r="B687" t="str">
            <v>331001101806</v>
          </cell>
          <cell r="C687" t="str">
            <v>331</v>
          </cell>
          <cell r="D687" t="str">
            <v>331001</v>
          </cell>
          <cell r="E687" t="str">
            <v>حسابها واسناد پرداختني تجاري</v>
          </cell>
          <cell r="F687" t="str">
            <v>حسابهاي پرداختني تجاري</v>
          </cell>
          <cell r="G687" t="str">
            <v>101806</v>
          </cell>
          <cell r="H687" t="str">
            <v>تراشكاري دقيق صنعت</v>
          </cell>
          <cell r="P687" t="str">
            <v>120</v>
          </cell>
        </row>
        <row r="688">
          <cell r="A688">
            <v>1200</v>
          </cell>
          <cell r="B688" t="str">
            <v>331001101933</v>
          </cell>
          <cell r="C688" t="str">
            <v>331</v>
          </cell>
          <cell r="D688" t="str">
            <v>331001</v>
          </cell>
          <cell r="E688" t="str">
            <v>حسابها واسناد پرداختني تجاري</v>
          </cell>
          <cell r="F688" t="str">
            <v>حسابهاي پرداختني تجاري</v>
          </cell>
          <cell r="G688" t="str">
            <v>101933</v>
          </cell>
          <cell r="H688" t="str">
            <v>شركت طرح ريزان پروژه ساز آذر ميهن</v>
          </cell>
          <cell r="P688" t="str">
            <v>120</v>
          </cell>
        </row>
        <row r="689">
          <cell r="A689">
            <v>1200</v>
          </cell>
          <cell r="B689" t="str">
            <v>331001101293</v>
          </cell>
          <cell r="C689" t="str">
            <v>331</v>
          </cell>
          <cell r="D689" t="str">
            <v>331001</v>
          </cell>
          <cell r="E689" t="str">
            <v>حسابها واسناد پرداختني تجاري</v>
          </cell>
          <cell r="F689" t="str">
            <v>حسابهاي پرداختني تجاري</v>
          </cell>
          <cell r="G689" t="str">
            <v>101293</v>
          </cell>
          <cell r="H689" t="str">
            <v>كارگاه المهدي</v>
          </cell>
          <cell r="P689" t="str">
            <v>120</v>
          </cell>
        </row>
        <row r="690">
          <cell r="A690">
            <v>1234</v>
          </cell>
          <cell r="B690" t="str">
            <v>331001101589</v>
          </cell>
          <cell r="C690" t="str">
            <v>331</v>
          </cell>
          <cell r="D690" t="str">
            <v>331001</v>
          </cell>
          <cell r="E690" t="str">
            <v>حسابها واسناد پرداختني تجاري</v>
          </cell>
          <cell r="F690" t="str">
            <v>حسابهاي پرداختني تجاري</v>
          </cell>
          <cell r="G690" t="str">
            <v>101589</v>
          </cell>
          <cell r="H690" t="str">
            <v>ريخته گري سهند آذرين</v>
          </cell>
          <cell r="P690" t="str">
            <v>123</v>
          </cell>
        </row>
        <row r="691">
          <cell r="A691">
            <v>1200</v>
          </cell>
          <cell r="B691" t="str">
            <v>331001101505</v>
          </cell>
          <cell r="C691" t="str">
            <v>331</v>
          </cell>
          <cell r="D691" t="str">
            <v>331001</v>
          </cell>
          <cell r="E691" t="str">
            <v>حسابها واسناد پرداختني تجاري</v>
          </cell>
          <cell r="F691" t="str">
            <v>حسابهاي پرداختني تجاري</v>
          </cell>
          <cell r="G691" t="str">
            <v>101505</v>
          </cell>
          <cell r="H691" t="str">
            <v>لوله هاي صنعتي دقيق كاوه</v>
          </cell>
          <cell r="P691" t="str">
            <v>120</v>
          </cell>
        </row>
        <row r="692">
          <cell r="A692">
            <v>1200</v>
          </cell>
          <cell r="B692" t="str">
            <v>331001101301</v>
          </cell>
          <cell r="C692" t="str">
            <v>331</v>
          </cell>
          <cell r="D692" t="str">
            <v>331001</v>
          </cell>
          <cell r="E692" t="str">
            <v>حسابها واسناد پرداختني تجاري</v>
          </cell>
          <cell r="F692" t="str">
            <v>حسابهاي پرداختني تجاري</v>
          </cell>
          <cell r="G692" t="str">
            <v>101301</v>
          </cell>
          <cell r="H692" t="str">
            <v>كارتن سحر تبريز</v>
          </cell>
          <cell r="P692" t="str">
            <v>120</v>
          </cell>
        </row>
        <row r="693">
          <cell r="A693">
            <v>1200</v>
          </cell>
          <cell r="B693" t="str">
            <v>331001101268</v>
          </cell>
          <cell r="C693" t="str">
            <v>331</v>
          </cell>
          <cell r="D693" t="str">
            <v>331001</v>
          </cell>
          <cell r="E693" t="str">
            <v>حسابها واسناد پرداختني تجاري</v>
          </cell>
          <cell r="F693" t="str">
            <v>حسابهاي پرداختني تجاري</v>
          </cell>
          <cell r="G693" t="str">
            <v>101268</v>
          </cell>
          <cell r="H693" t="str">
            <v>شرکت ماشين لنت</v>
          </cell>
          <cell r="P693" t="str">
            <v>120</v>
          </cell>
        </row>
        <row r="694">
          <cell r="A694">
            <v>1200</v>
          </cell>
          <cell r="B694" t="str">
            <v>331001101610</v>
          </cell>
          <cell r="C694" t="str">
            <v>331</v>
          </cell>
          <cell r="D694" t="str">
            <v>331001</v>
          </cell>
          <cell r="E694" t="str">
            <v>حسابها واسناد پرداختني تجاري</v>
          </cell>
          <cell r="F694" t="str">
            <v>حسابهاي پرداختني تجاري</v>
          </cell>
          <cell r="G694" t="str">
            <v>101610</v>
          </cell>
          <cell r="H694" t="str">
            <v>قطعه سازي محمد</v>
          </cell>
          <cell r="P694" t="str">
            <v>120</v>
          </cell>
        </row>
        <row r="695">
          <cell r="A695">
            <v>1200</v>
          </cell>
          <cell r="B695" t="str">
            <v>331001101818</v>
          </cell>
          <cell r="C695" t="str">
            <v>331</v>
          </cell>
          <cell r="D695" t="str">
            <v>331001</v>
          </cell>
          <cell r="E695" t="str">
            <v>حسابها واسناد پرداختني تجاري</v>
          </cell>
          <cell r="F695" t="str">
            <v>حسابهاي پرداختني تجاري</v>
          </cell>
          <cell r="G695" t="str">
            <v>101818</v>
          </cell>
          <cell r="H695" t="str">
            <v>آبكاري صدف</v>
          </cell>
          <cell r="P695" t="str">
            <v>120</v>
          </cell>
        </row>
        <row r="696">
          <cell r="A696">
            <v>1200</v>
          </cell>
          <cell r="B696" t="str">
            <v>331001101867</v>
          </cell>
          <cell r="C696" t="str">
            <v>331</v>
          </cell>
          <cell r="D696" t="str">
            <v>331001</v>
          </cell>
          <cell r="E696" t="str">
            <v>حسابها واسناد پرداختني تجاري</v>
          </cell>
          <cell r="F696" t="str">
            <v>حسابهاي پرداختني تجاري</v>
          </cell>
          <cell r="G696" t="str">
            <v>101867</v>
          </cell>
          <cell r="H696" t="str">
            <v>كارگاه كات فن آذر</v>
          </cell>
          <cell r="P696" t="str">
            <v>120</v>
          </cell>
        </row>
        <row r="697">
          <cell r="A697">
            <v>1200</v>
          </cell>
          <cell r="B697" t="str">
            <v>331001101606</v>
          </cell>
          <cell r="C697" t="str">
            <v>331</v>
          </cell>
          <cell r="D697" t="str">
            <v>331001</v>
          </cell>
          <cell r="E697" t="str">
            <v>حسابها واسناد پرداختني تجاري</v>
          </cell>
          <cell r="F697" t="str">
            <v>حسابهاي پرداختني تجاري</v>
          </cell>
          <cell r="G697" t="str">
            <v>101606</v>
          </cell>
          <cell r="H697" t="str">
            <v>شركت معماران توسعه صنعت آلومينيوم(متصا)</v>
          </cell>
          <cell r="P697" t="str">
            <v>120</v>
          </cell>
        </row>
        <row r="698">
          <cell r="A698">
            <v>1200</v>
          </cell>
          <cell r="B698" t="str">
            <v>331001101616</v>
          </cell>
          <cell r="C698" t="str">
            <v>331</v>
          </cell>
          <cell r="D698" t="str">
            <v>331001</v>
          </cell>
          <cell r="E698" t="str">
            <v>حسابها واسناد پرداختني تجاري</v>
          </cell>
          <cell r="F698" t="str">
            <v>حسابهاي پرداختني تجاري</v>
          </cell>
          <cell r="G698" t="str">
            <v>101616</v>
          </cell>
          <cell r="H698" t="str">
            <v>كارگاه فرشيد نيا</v>
          </cell>
          <cell r="P698" t="str">
            <v>120</v>
          </cell>
        </row>
        <row r="699">
          <cell r="A699">
            <v>1200</v>
          </cell>
          <cell r="B699" t="str">
            <v>331001101515</v>
          </cell>
          <cell r="C699" t="str">
            <v>331</v>
          </cell>
          <cell r="D699" t="str">
            <v>331001</v>
          </cell>
          <cell r="E699" t="str">
            <v>حسابها واسناد پرداختني تجاري</v>
          </cell>
          <cell r="F699" t="str">
            <v>حسابهاي پرداختني تجاري</v>
          </cell>
          <cell r="G699" t="str">
            <v>101515</v>
          </cell>
          <cell r="H699" t="str">
            <v>شرکت پارس صنعت تبريز</v>
          </cell>
          <cell r="P699" t="str">
            <v>120</v>
          </cell>
        </row>
        <row r="700">
          <cell r="A700">
            <v>1200</v>
          </cell>
          <cell r="B700" t="str">
            <v>331001101686</v>
          </cell>
          <cell r="C700" t="str">
            <v>331</v>
          </cell>
          <cell r="D700" t="str">
            <v>331001</v>
          </cell>
          <cell r="E700" t="str">
            <v>حسابها واسناد پرداختني تجاري</v>
          </cell>
          <cell r="F700" t="str">
            <v>حسابهاي پرداختني تجاري</v>
          </cell>
          <cell r="G700" t="str">
            <v>101686</v>
          </cell>
          <cell r="H700" t="str">
            <v>شركت فن گستر</v>
          </cell>
          <cell r="P700" t="str">
            <v>120</v>
          </cell>
        </row>
        <row r="701">
          <cell r="A701">
            <v>1200</v>
          </cell>
          <cell r="B701" t="str">
            <v>331001101263</v>
          </cell>
          <cell r="C701" t="str">
            <v>331</v>
          </cell>
          <cell r="D701" t="str">
            <v>331001</v>
          </cell>
          <cell r="E701" t="str">
            <v>حسابها واسناد پرداختني تجاري</v>
          </cell>
          <cell r="F701" t="str">
            <v>حسابهاي پرداختني تجاري</v>
          </cell>
          <cell r="G701" t="str">
            <v>101263</v>
          </cell>
          <cell r="H701" t="str">
            <v>شرکت قطعه سازان خودرو دلتا امين</v>
          </cell>
          <cell r="P701" t="str">
            <v>120</v>
          </cell>
        </row>
        <row r="702">
          <cell r="A702">
            <v>1200</v>
          </cell>
          <cell r="B702" t="str">
            <v>331001101264</v>
          </cell>
          <cell r="C702" t="str">
            <v>331</v>
          </cell>
          <cell r="D702" t="str">
            <v>331001</v>
          </cell>
          <cell r="E702" t="str">
            <v>حسابها واسناد پرداختني تجاري</v>
          </cell>
          <cell r="F702" t="str">
            <v>حسابهاي پرداختني تجاري</v>
          </cell>
          <cell r="G702" t="str">
            <v>101264</v>
          </cell>
          <cell r="H702" t="str">
            <v>گروه توليدي وصنعتي قطعه فرم</v>
          </cell>
          <cell r="P702" t="str">
            <v>120</v>
          </cell>
        </row>
        <row r="703">
          <cell r="A703">
            <v>1200</v>
          </cell>
          <cell r="B703" t="str">
            <v>331001101746</v>
          </cell>
          <cell r="C703" t="str">
            <v>331</v>
          </cell>
          <cell r="D703" t="str">
            <v>331001</v>
          </cell>
          <cell r="E703" t="str">
            <v>حسابها واسناد پرداختني تجاري</v>
          </cell>
          <cell r="F703" t="str">
            <v>حسابهاي پرداختني تجاري</v>
          </cell>
          <cell r="G703" t="str">
            <v>101746</v>
          </cell>
          <cell r="H703" t="str">
            <v>شركت نور آيدين</v>
          </cell>
          <cell r="P703" t="str">
            <v>120</v>
          </cell>
        </row>
        <row r="704">
          <cell r="A704">
            <v>1200</v>
          </cell>
          <cell r="B704" t="str">
            <v>331001101251</v>
          </cell>
          <cell r="C704" t="str">
            <v>331</v>
          </cell>
          <cell r="D704" t="str">
            <v>331001</v>
          </cell>
          <cell r="E704" t="str">
            <v>حسابها واسناد پرداختني تجاري</v>
          </cell>
          <cell r="F704" t="str">
            <v>حسابهاي پرداختني تجاري</v>
          </cell>
          <cell r="G704" t="str">
            <v>101251</v>
          </cell>
          <cell r="H704" t="str">
            <v>كارگاه آبكاري لوكس</v>
          </cell>
          <cell r="P704" t="str">
            <v>120</v>
          </cell>
        </row>
        <row r="705">
          <cell r="A705">
            <v>1200</v>
          </cell>
          <cell r="B705" t="str">
            <v>331001101242</v>
          </cell>
          <cell r="C705" t="str">
            <v>331</v>
          </cell>
          <cell r="D705" t="str">
            <v>331001</v>
          </cell>
          <cell r="E705" t="str">
            <v>حسابها واسناد پرداختني تجاري</v>
          </cell>
          <cell r="F705" t="str">
            <v>حسابهاي پرداختني تجاري</v>
          </cell>
          <cell r="G705" t="str">
            <v>101242</v>
          </cell>
          <cell r="H705" t="str">
            <v>آذر فيلر</v>
          </cell>
          <cell r="P705" t="str">
            <v>120</v>
          </cell>
        </row>
        <row r="706">
          <cell r="A706">
            <v>1200</v>
          </cell>
          <cell r="B706" t="str">
            <v>331001101240</v>
          </cell>
          <cell r="C706" t="str">
            <v>331</v>
          </cell>
          <cell r="D706" t="str">
            <v>331001</v>
          </cell>
          <cell r="E706" t="str">
            <v>حسابها واسناد پرداختني تجاري</v>
          </cell>
          <cell r="F706" t="str">
            <v>حسابهاي پرداختني تجاري</v>
          </cell>
          <cell r="G706" t="str">
            <v>101240</v>
          </cell>
          <cell r="H706" t="str">
            <v>هنر گستر آذر</v>
          </cell>
          <cell r="P706" t="str">
            <v>120</v>
          </cell>
        </row>
        <row r="707">
          <cell r="A707">
            <v>1200</v>
          </cell>
          <cell r="B707" t="str">
            <v>331001101274</v>
          </cell>
          <cell r="C707" t="str">
            <v>331</v>
          </cell>
          <cell r="D707" t="str">
            <v>331001</v>
          </cell>
          <cell r="E707" t="str">
            <v>حسابها واسناد پرداختني تجاري</v>
          </cell>
          <cell r="F707" t="str">
            <v>حسابهاي پرداختني تجاري</v>
          </cell>
          <cell r="G707" t="str">
            <v>101274</v>
          </cell>
          <cell r="H707" t="str">
            <v>كارگاه توليدي مهدي</v>
          </cell>
          <cell r="P707" t="str">
            <v>120</v>
          </cell>
        </row>
        <row r="708">
          <cell r="A708">
            <v>1200</v>
          </cell>
          <cell r="B708" t="str">
            <v>331001101793</v>
          </cell>
          <cell r="C708" t="str">
            <v>331</v>
          </cell>
          <cell r="D708" t="str">
            <v>331001</v>
          </cell>
          <cell r="E708" t="str">
            <v>حسابها واسناد پرداختني تجاري</v>
          </cell>
          <cell r="F708" t="str">
            <v>حسابهاي پرداختني تجاري</v>
          </cell>
          <cell r="G708" t="str">
            <v>101793</v>
          </cell>
          <cell r="H708" t="str">
            <v>شركت كار سازان</v>
          </cell>
          <cell r="P708" t="str">
            <v>120</v>
          </cell>
        </row>
        <row r="709">
          <cell r="A709">
            <v>1200</v>
          </cell>
          <cell r="B709" t="str">
            <v>331001101224</v>
          </cell>
          <cell r="C709" t="str">
            <v>331</v>
          </cell>
          <cell r="D709" t="str">
            <v>331001</v>
          </cell>
          <cell r="E709" t="str">
            <v>حسابها واسناد پرداختني تجاري</v>
          </cell>
          <cell r="F709" t="str">
            <v>حسابهاي پرداختني تجاري</v>
          </cell>
          <cell r="G709" t="str">
            <v>101224</v>
          </cell>
          <cell r="H709" t="str">
            <v>شرکت فولاد فرايند شهريار</v>
          </cell>
          <cell r="P709" t="str">
            <v>120</v>
          </cell>
        </row>
        <row r="710">
          <cell r="A710">
            <v>1200</v>
          </cell>
          <cell r="B710" t="str">
            <v>331001101877</v>
          </cell>
          <cell r="C710" t="str">
            <v>331</v>
          </cell>
          <cell r="D710" t="str">
            <v>331001</v>
          </cell>
          <cell r="E710" t="str">
            <v>حسابها واسناد پرداختني تجاري</v>
          </cell>
          <cell r="F710" t="str">
            <v>حسابهاي پرداختني تجاري</v>
          </cell>
          <cell r="G710" t="str">
            <v>101877</v>
          </cell>
          <cell r="H710" t="str">
            <v>آقاي غضنفري</v>
          </cell>
          <cell r="P710" t="str">
            <v>120</v>
          </cell>
        </row>
        <row r="711">
          <cell r="A711">
            <v>1200</v>
          </cell>
          <cell r="B711" t="str">
            <v>331001101868</v>
          </cell>
          <cell r="C711" t="str">
            <v>331</v>
          </cell>
          <cell r="D711" t="str">
            <v>331001</v>
          </cell>
          <cell r="E711" t="str">
            <v>حسابها واسناد پرداختني تجاري</v>
          </cell>
          <cell r="F711" t="str">
            <v>حسابهاي پرداختني تجاري</v>
          </cell>
          <cell r="G711" t="str">
            <v>101868</v>
          </cell>
          <cell r="H711" t="str">
            <v>شركت كاوشگران صنعت تبريز</v>
          </cell>
          <cell r="P711" t="str">
            <v>120</v>
          </cell>
        </row>
        <row r="712">
          <cell r="A712">
            <v>1200</v>
          </cell>
          <cell r="B712" t="str">
            <v>331001101912</v>
          </cell>
          <cell r="C712" t="str">
            <v>331</v>
          </cell>
          <cell r="D712" t="str">
            <v>331001</v>
          </cell>
          <cell r="E712" t="str">
            <v>حسابها واسناد پرداختني تجاري</v>
          </cell>
          <cell r="F712" t="str">
            <v>حسابهاي پرداختني تجاري</v>
          </cell>
          <cell r="G712" t="str">
            <v>101912</v>
          </cell>
          <cell r="H712" t="str">
            <v>آبكاري تكنو آب</v>
          </cell>
          <cell r="P712" t="str">
            <v>120</v>
          </cell>
        </row>
        <row r="713">
          <cell r="A713">
            <v>1200</v>
          </cell>
          <cell r="B713" t="str">
            <v>331001101607</v>
          </cell>
          <cell r="C713" t="str">
            <v>331</v>
          </cell>
          <cell r="D713" t="str">
            <v>331001</v>
          </cell>
          <cell r="E713" t="str">
            <v>حسابها واسناد پرداختني تجاري</v>
          </cell>
          <cell r="F713" t="str">
            <v>حسابهاي پرداختني تجاري</v>
          </cell>
          <cell r="G713" t="str">
            <v>101607</v>
          </cell>
          <cell r="H713" t="str">
            <v>كارگاه صنعتي پالاديم</v>
          </cell>
          <cell r="P713" t="str">
            <v>120</v>
          </cell>
        </row>
        <row r="714">
          <cell r="A714">
            <v>1200</v>
          </cell>
          <cell r="B714" t="str">
            <v>331001101288</v>
          </cell>
          <cell r="C714" t="str">
            <v>331</v>
          </cell>
          <cell r="D714" t="str">
            <v>331001</v>
          </cell>
          <cell r="E714" t="str">
            <v>حسابها واسناد پرداختني تجاري</v>
          </cell>
          <cell r="F714" t="str">
            <v>حسابهاي پرداختني تجاري</v>
          </cell>
          <cell r="G714" t="str">
            <v>101288</v>
          </cell>
          <cell r="H714" t="str">
            <v>توفيق صنعت</v>
          </cell>
          <cell r="P714" t="str">
            <v>120</v>
          </cell>
        </row>
        <row r="715">
          <cell r="A715">
            <v>1200</v>
          </cell>
          <cell r="B715" t="str">
            <v>331001101880</v>
          </cell>
          <cell r="C715" t="str">
            <v>331</v>
          </cell>
          <cell r="D715" t="str">
            <v>331001</v>
          </cell>
          <cell r="E715" t="str">
            <v>حسابها واسناد پرداختني تجاري</v>
          </cell>
          <cell r="F715" t="str">
            <v>حسابهاي پرداختني تجاري</v>
          </cell>
          <cell r="G715" t="str">
            <v>101880</v>
          </cell>
          <cell r="H715" t="str">
            <v>گروه صنعتي كاوه ( مگاژن )</v>
          </cell>
          <cell r="P715" t="str">
            <v>120</v>
          </cell>
        </row>
        <row r="716">
          <cell r="A716">
            <v>1200</v>
          </cell>
          <cell r="B716" t="str">
            <v>331001101557</v>
          </cell>
          <cell r="C716" t="str">
            <v>331</v>
          </cell>
          <cell r="D716" t="str">
            <v>331001</v>
          </cell>
          <cell r="E716" t="str">
            <v>حسابها واسناد پرداختني تجاري</v>
          </cell>
          <cell r="F716" t="str">
            <v>حسابهاي پرداختني تجاري</v>
          </cell>
          <cell r="G716" t="str">
            <v>101557</v>
          </cell>
          <cell r="H716" t="str">
            <v>شركت آذر صنعت باهري</v>
          </cell>
          <cell r="P716" t="str">
            <v>120</v>
          </cell>
        </row>
        <row r="717">
          <cell r="A717">
            <v>1200</v>
          </cell>
          <cell r="B717" t="str">
            <v>331001101374</v>
          </cell>
          <cell r="C717" t="str">
            <v>331</v>
          </cell>
          <cell r="D717" t="str">
            <v>331001</v>
          </cell>
          <cell r="E717" t="str">
            <v>حسابها واسناد پرداختني تجاري</v>
          </cell>
          <cell r="F717" t="str">
            <v>حسابهاي پرداختني تجاري</v>
          </cell>
          <cell r="G717" t="str">
            <v>101374</v>
          </cell>
          <cell r="H717" t="str">
            <v>سنجه سازان</v>
          </cell>
          <cell r="P717" t="str">
            <v>120</v>
          </cell>
        </row>
        <row r="718">
          <cell r="A718">
            <v>1200</v>
          </cell>
          <cell r="B718" t="str">
            <v>331001101533</v>
          </cell>
          <cell r="C718" t="str">
            <v>331</v>
          </cell>
          <cell r="D718" t="str">
            <v>331001</v>
          </cell>
          <cell r="E718" t="str">
            <v>حسابها واسناد پرداختني تجاري</v>
          </cell>
          <cell r="F718" t="str">
            <v>حسابهاي پرداختني تجاري</v>
          </cell>
          <cell r="G718" t="str">
            <v>101533</v>
          </cell>
          <cell r="H718" t="str">
            <v>پارس فورجينگ</v>
          </cell>
          <cell r="P718" t="str">
            <v>120</v>
          </cell>
        </row>
        <row r="719">
          <cell r="A719">
            <v>1200</v>
          </cell>
          <cell r="B719" t="str">
            <v>331001101575</v>
          </cell>
          <cell r="C719" t="str">
            <v>331</v>
          </cell>
          <cell r="D719" t="str">
            <v>331001</v>
          </cell>
          <cell r="E719" t="str">
            <v>حسابها واسناد پرداختني تجاري</v>
          </cell>
          <cell r="F719" t="str">
            <v>حسابهاي پرداختني تجاري</v>
          </cell>
          <cell r="G719" t="str">
            <v>101575</v>
          </cell>
          <cell r="H719" t="str">
            <v>قطعه سازي شهريار</v>
          </cell>
          <cell r="P719" t="str">
            <v>120</v>
          </cell>
        </row>
        <row r="720">
          <cell r="A720">
            <v>1200</v>
          </cell>
          <cell r="B720" t="str">
            <v>331001101608</v>
          </cell>
          <cell r="C720" t="str">
            <v>331</v>
          </cell>
          <cell r="D720" t="str">
            <v>331001</v>
          </cell>
          <cell r="E720" t="str">
            <v>حسابها واسناد پرداختني تجاري</v>
          </cell>
          <cell r="F720" t="str">
            <v>حسابهاي پرداختني تجاري</v>
          </cell>
          <cell r="G720" t="str">
            <v>101608</v>
          </cell>
          <cell r="H720" t="str">
            <v>شركت پولاديش</v>
          </cell>
          <cell r="P720" t="str">
            <v>120</v>
          </cell>
        </row>
        <row r="721">
          <cell r="A721">
            <v>1200</v>
          </cell>
          <cell r="B721" t="str">
            <v>331001101590</v>
          </cell>
          <cell r="C721" t="str">
            <v>331</v>
          </cell>
          <cell r="D721" t="str">
            <v>331001</v>
          </cell>
          <cell r="E721" t="str">
            <v>حسابها واسناد پرداختني تجاري</v>
          </cell>
          <cell r="F721" t="str">
            <v>حسابهاي پرداختني تجاري</v>
          </cell>
          <cell r="G721" t="str">
            <v>101590</v>
          </cell>
          <cell r="H721" t="str">
            <v>آريانا ذوب</v>
          </cell>
          <cell r="P721" t="str">
            <v>120</v>
          </cell>
        </row>
        <row r="722">
          <cell r="A722">
            <v>1200</v>
          </cell>
          <cell r="B722" t="str">
            <v>331001101276</v>
          </cell>
          <cell r="C722" t="str">
            <v>331</v>
          </cell>
          <cell r="D722" t="str">
            <v>331001</v>
          </cell>
          <cell r="E722" t="str">
            <v>حسابها واسناد پرداختني تجاري</v>
          </cell>
          <cell r="F722" t="str">
            <v>حسابهاي پرداختني تجاري</v>
          </cell>
          <cell r="G722" t="str">
            <v>101276</v>
          </cell>
          <cell r="H722" t="str">
            <v>كارگاه بقا</v>
          </cell>
          <cell r="P722" t="str">
            <v>120</v>
          </cell>
        </row>
        <row r="723">
          <cell r="A723">
            <v>1200</v>
          </cell>
          <cell r="B723" t="str">
            <v>331001101655</v>
          </cell>
          <cell r="C723" t="str">
            <v>331</v>
          </cell>
          <cell r="D723" t="str">
            <v>331001</v>
          </cell>
          <cell r="E723" t="str">
            <v>حسابها واسناد پرداختني تجاري</v>
          </cell>
          <cell r="F723" t="str">
            <v>حسابهاي پرداختني تجاري</v>
          </cell>
          <cell r="G723" t="str">
            <v>101655</v>
          </cell>
          <cell r="H723" t="str">
            <v>شركت پرشين صنعت</v>
          </cell>
          <cell r="P723" t="str">
            <v>120</v>
          </cell>
        </row>
        <row r="724">
          <cell r="A724">
            <v>1200</v>
          </cell>
          <cell r="B724" t="str">
            <v>331001101774</v>
          </cell>
          <cell r="C724" t="str">
            <v>331</v>
          </cell>
          <cell r="D724" t="str">
            <v>331001</v>
          </cell>
          <cell r="E724" t="str">
            <v>حسابها واسناد پرداختني تجاري</v>
          </cell>
          <cell r="F724" t="str">
            <v>حسابهاي پرداختني تجاري</v>
          </cell>
          <cell r="G724" t="str">
            <v>101774</v>
          </cell>
          <cell r="H724" t="str">
            <v>گروه صنعتي تراش و فن</v>
          </cell>
          <cell r="P724" t="str">
            <v>120</v>
          </cell>
        </row>
        <row r="725">
          <cell r="A725">
            <v>7502</v>
          </cell>
          <cell r="B725" t="str">
            <v>331002101218</v>
          </cell>
          <cell r="C725" t="str">
            <v>331</v>
          </cell>
          <cell r="D725" t="str">
            <v>331002</v>
          </cell>
          <cell r="E725" t="str">
            <v>حسابها واسناد پرداختني تجاري</v>
          </cell>
          <cell r="F725" t="str">
            <v>كالاي اماني ديگران نزدما</v>
          </cell>
          <cell r="G725" t="str">
            <v>101218</v>
          </cell>
          <cell r="H725" t="str">
            <v>شرکت ريخته گري ماشين سازي تبريز</v>
          </cell>
          <cell r="P725" t="str">
            <v>750</v>
          </cell>
        </row>
        <row r="726">
          <cell r="A726">
            <v>7502</v>
          </cell>
          <cell r="B726" t="str">
            <v>331002101505</v>
          </cell>
          <cell r="C726" t="str">
            <v>331</v>
          </cell>
          <cell r="D726" t="str">
            <v>331002</v>
          </cell>
          <cell r="E726" t="str">
            <v>حسابها واسناد پرداختني تجاري</v>
          </cell>
          <cell r="F726" t="str">
            <v>كالاي اماني ديگران نزدما</v>
          </cell>
          <cell r="G726" t="str">
            <v>101505</v>
          </cell>
          <cell r="H726" t="str">
            <v>لوله هاي صنعتي دقيق كاوه</v>
          </cell>
          <cell r="P726" t="str">
            <v>750</v>
          </cell>
        </row>
        <row r="727">
          <cell r="A727">
            <v>7502</v>
          </cell>
          <cell r="B727" t="str">
            <v>331002101001</v>
          </cell>
          <cell r="C727" t="str">
            <v>331</v>
          </cell>
          <cell r="D727" t="str">
            <v>331002</v>
          </cell>
          <cell r="E727" t="str">
            <v>حسابها واسناد پرداختني تجاري</v>
          </cell>
          <cell r="F727" t="str">
            <v>كالاي اماني ديگران نزدما</v>
          </cell>
          <cell r="G727" t="str">
            <v>101001</v>
          </cell>
          <cell r="H727" t="str">
            <v>شرکت مگا موتورفروش قطعات خودرو</v>
          </cell>
          <cell r="P727" t="str">
            <v>750</v>
          </cell>
        </row>
        <row r="728">
          <cell r="A728">
            <v>7502</v>
          </cell>
          <cell r="B728" t="str">
            <v>331002101589</v>
          </cell>
          <cell r="C728" t="str">
            <v>331</v>
          </cell>
          <cell r="D728" t="str">
            <v>331002</v>
          </cell>
          <cell r="E728" t="str">
            <v>حسابها واسناد پرداختني تجاري</v>
          </cell>
          <cell r="F728" t="str">
            <v>كالاي اماني ديگران نزدما</v>
          </cell>
          <cell r="G728" t="str">
            <v>101589</v>
          </cell>
          <cell r="H728" t="str">
            <v>ريخته گري سهند آذرين</v>
          </cell>
          <cell r="P728" t="str">
            <v>750</v>
          </cell>
        </row>
        <row r="729">
          <cell r="A729">
            <v>7502</v>
          </cell>
          <cell r="B729" t="str">
            <v>331002101291</v>
          </cell>
          <cell r="C729" t="str">
            <v>331</v>
          </cell>
          <cell r="D729" t="str">
            <v>331002</v>
          </cell>
          <cell r="E729" t="str">
            <v>حسابها واسناد پرداختني تجاري</v>
          </cell>
          <cell r="F729" t="str">
            <v>كالاي اماني ديگران نزدما</v>
          </cell>
          <cell r="G729" t="str">
            <v>101291</v>
          </cell>
          <cell r="H729" t="str">
            <v>شرکت تلدا خاوران</v>
          </cell>
          <cell r="P729" t="str">
            <v>750</v>
          </cell>
        </row>
        <row r="730">
          <cell r="A730">
            <v>7502</v>
          </cell>
          <cell r="B730" t="str">
            <v>331002101596</v>
          </cell>
          <cell r="C730" t="str">
            <v>331</v>
          </cell>
          <cell r="D730" t="str">
            <v>331002</v>
          </cell>
          <cell r="E730" t="str">
            <v>حسابها واسناد پرداختني تجاري</v>
          </cell>
          <cell r="F730" t="str">
            <v>كالاي اماني ديگران نزدما</v>
          </cell>
          <cell r="G730" t="str">
            <v>101596</v>
          </cell>
          <cell r="H730" t="str">
            <v>كارگاه ميرزائي</v>
          </cell>
          <cell r="P730" t="str">
            <v>750</v>
          </cell>
        </row>
        <row r="731">
          <cell r="A731">
            <v>7502</v>
          </cell>
          <cell r="B731" t="str">
            <v>331002101268</v>
          </cell>
          <cell r="C731" t="str">
            <v>331</v>
          </cell>
          <cell r="D731" t="str">
            <v>331002</v>
          </cell>
          <cell r="E731" t="str">
            <v>حسابها واسناد پرداختني تجاري</v>
          </cell>
          <cell r="F731" t="str">
            <v>كالاي اماني ديگران نزدما</v>
          </cell>
          <cell r="G731" t="str">
            <v>101268</v>
          </cell>
          <cell r="H731" t="str">
            <v>شرکت ماشين لنت</v>
          </cell>
          <cell r="P731" t="str">
            <v>750</v>
          </cell>
        </row>
        <row r="732">
          <cell r="A732">
            <v>7502</v>
          </cell>
          <cell r="B732" t="str">
            <v>331002101259</v>
          </cell>
          <cell r="C732" t="str">
            <v>331</v>
          </cell>
          <cell r="D732" t="str">
            <v>331002</v>
          </cell>
          <cell r="E732" t="str">
            <v>حسابها واسناد پرداختني تجاري</v>
          </cell>
          <cell r="F732" t="str">
            <v>كالاي اماني ديگران نزدما</v>
          </cell>
          <cell r="G732" t="str">
            <v>101259</v>
          </cell>
          <cell r="H732" t="str">
            <v>كارگاه حسينپور خيري</v>
          </cell>
          <cell r="P732" t="str">
            <v>750</v>
          </cell>
        </row>
        <row r="733">
          <cell r="A733">
            <v>7502</v>
          </cell>
          <cell r="B733" t="str">
            <v>331002101595</v>
          </cell>
          <cell r="C733" t="str">
            <v>331</v>
          </cell>
          <cell r="D733" t="str">
            <v>331002</v>
          </cell>
          <cell r="E733" t="str">
            <v>حسابها واسناد پرداختني تجاري</v>
          </cell>
          <cell r="F733" t="str">
            <v>كالاي اماني ديگران نزدما</v>
          </cell>
          <cell r="G733" t="str">
            <v>101595</v>
          </cell>
          <cell r="H733" t="str">
            <v>شركت لنت پارس</v>
          </cell>
          <cell r="P733" t="str">
            <v>750</v>
          </cell>
        </row>
        <row r="734">
          <cell r="A734">
            <v>7502</v>
          </cell>
          <cell r="B734" t="str">
            <v>331002101024</v>
          </cell>
          <cell r="C734" t="str">
            <v>331</v>
          </cell>
          <cell r="D734" t="str">
            <v>331002</v>
          </cell>
          <cell r="E734" t="str">
            <v>حسابها واسناد پرداختني تجاري</v>
          </cell>
          <cell r="F734" t="str">
            <v>كالاي اماني ديگران نزدما</v>
          </cell>
          <cell r="G734" t="str">
            <v>101024</v>
          </cell>
          <cell r="H734" t="str">
            <v>شرکت ماليبل سايپا</v>
          </cell>
          <cell r="P734" t="str">
            <v>750</v>
          </cell>
        </row>
        <row r="735">
          <cell r="A735">
            <v>7502</v>
          </cell>
          <cell r="B735" t="str">
            <v>331002101903</v>
          </cell>
          <cell r="C735" t="str">
            <v>331</v>
          </cell>
          <cell r="D735" t="str">
            <v>331002</v>
          </cell>
          <cell r="E735" t="str">
            <v>حسابها واسناد پرداختني تجاري</v>
          </cell>
          <cell r="F735" t="str">
            <v>كالاي اماني ديگران نزدما</v>
          </cell>
          <cell r="G735" t="str">
            <v>101903</v>
          </cell>
          <cell r="H735" t="str">
            <v>شركت تكسان (تهران)</v>
          </cell>
          <cell r="P735" t="str">
            <v>750</v>
          </cell>
        </row>
        <row r="736">
          <cell r="A736">
            <v>7502</v>
          </cell>
          <cell r="B736" t="str">
            <v>331002101028</v>
          </cell>
          <cell r="C736" t="str">
            <v>331</v>
          </cell>
          <cell r="D736" t="str">
            <v>331002</v>
          </cell>
          <cell r="E736" t="str">
            <v>حسابها واسناد پرداختني تجاري</v>
          </cell>
          <cell r="F736" t="str">
            <v>كالاي اماني ديگران نزدما</v>
          </cell>
          <cell r="G736" t="str">
            <v>101028</v>
          </cell>
          <cell r="H736" t="str">
            <v>شرکت سايپاپيستون</v>
          </cell>
          <cell r="P736" t="str">
            <v>750</v>
          </cell>
        </row>
        <row r="737">
          <cell r="A737">
            <v>7502</v>
          </cell>
          <cell r="B737" t="str">
            <v>331002101238</v>
          </cell>
          <cell r="C737" t="str">
            <v>331</v>
          </cell>
          <cell r="D737" t="str">
            <v>331002</v>
          </cell>
          <cell r="E737" t="str">
            <v>حسابها واسناد پرداختني تجاري</v>
          </cell>
          <cell r="F737" t="str">
            <v>كالاي اماني ديگران نزدما</v>
          </cell>
          <cell r="G737" t="str">
            <v>101238</v>
          </cell>
          <cell r="H737" t="str">
            <v>شرکت ريخته گري تراکتورسازي ايران(سهامي عام)</v>
          </cell>
          <cell r="P737" t="str">
            <v>750</v>
          </cell>
        </row>
        <row r="738">
          <cell r="A738">
            <v>7502</v>
          </cell>
          <cell r="B738" t="str">
            <v>331002101606</v>
          </cell>
          <cell r="C738" t="str">
            <v>331</v>
          </cell>
          <cell r="D738" t="str">
            <v>331002</v>
          </cell>
          <cell r="E738" t="str">
            <v>حسابها واسناد پرداختني تجاري</v>
          </cell>
          <cell r="F738" t="str">
            <v>كالاي اماني ديگران نزدما</v>
          </cell>
          <cell r="G738" t="str">
            <v>101606</v>
          </cell>
          <cell r="H738" t="str">
            <v>شركت معماران توسعه صنعت آلومينيوم(متصا)</v>
          </cell>
          <cell r="P738" t="str">
            <v>750</v>
          </cell>
        </row>
        <row r="739">
          <cell r="A739">
            <v>7502</v>
          </cell>
          <cell r="B739" t="str">
            <v>331002101257</v>
          </cell>
          <cell r="C739" t="str">
            <v>331</v>
          </cell>
          <cell r="D739" t="str">
            <v>331002</v>
          </cell>
          <cell r="E739" t="str">
            <v>حسابها واسناد پرداختني تجاري</v>
          </cell>
          <cell r="F739" t="str">
            <v>كالاي اماني ديگران نزدما</v>
          </cell>
          <cell r="G739" t="str">
            <v>101257</v>
          </cell>
          <cell r="H739" t="str">
            <v>كارگاه فرجزاده</v>
          </cell>
          <cell r="P739" t="str">
            <v>750</v>
          </cell>
        </row>
        <row r="740">
          <cell r="A740">
            <v>7502</v>
          </cell>
          <cell r="B740" t="str">
            <v>331002101414</v>
          </cell>
          <cell r="C740" t="str">
            <v>331</v>
          </cell>
          <cell r="D740" t="str">
            <v>331002</v>
          </cell>
          <cell r="E740" t="str">
            <v>حسابها واسناد پرداختني تجاري</v>
          </cell>
          <cell r="F740" t="str">
            <v>كالاي اماني ديگران نزدما</v>
          </cell>
          <cell r="G740" t="str">
            <v>101414</v>
          </cell>
          <cell r="H740" t="str">
            <v>شركت آذردنده تبريز</v>
          </cell>
          <cell r="P740" t="str">
            <v>750</v>
          </cell>
        </row>
        <row r="741">
          <cell r="A741">
            <v>7502</v>
          </cell>
          <cell r="B741" t="str">
            <v>331002101676</v>
          </cell>
          <cell r="C741" t="str">
            <v>331</v>
          </cell>
          <cell r="D741" t="str">
            <v>331002</v>
          </cell>
          <cell r="E741" t="str">
            <v>حسابها واسناد پرداختني تجاري</v>
          </cell>
          <cell r="F741" t="str">
            <v>كالاي اماني ديگران نزدما</v>
          </cell>
          <cell r="G741" t="str">
            <v>101676</v>
          </cell>
          <cell r="H741" t="str">
            <v>طاها صنعت تبريز</v>
          </cell>
          <cell r="P741" t="str">
            <v>750</v>
          </cell>
        </row>
        <row r="742">
          <cell r="A742">
            <v>7502</v>
          </cell>
          <cell r="B742" t="str">
            <v>331002101682</v>
          </cell>
          <cell r="C742" t="str">
            <v>331</v>
          </cell>
          <cell r="D742" t="str">
            <v>331002</v>
          </cell>
          <cell r="E742" t="str">
            <v>حسابها واسناد پرداختني تجاري</v>
          </cell>
          <cell r="F742" t="str">
            <v>كالاي اماني ديگران نزدما</v>
          </cell>
          <cell r="G742" t="str">
            <v>101682</v>
          </cell>
          <cell r="H742" t="str">
            <v>شركت سحاب تبريز</v>
          </cell>
          <cell r="P742" t="str">
            <v>750</v>
          </cell>
        </row>
        <row r="743">
          <cell r="A743">
            <v>7502</v>
          </cell>
          <cell r="B743" t="str">
            <v>331002101214</v>
          </cell>
          <cell r="C743" t="str">
            <v>331</v>
          </cell>
          <cell r="D743" t="str">
            <v>331002</v>
          </cell>
          <cell r="E743" t="str">
            <v>حسابها واسناد پرداختني تجاري</v>
          </cell>
          <cell r="F743" t="str">
            <v>كالاي اماني ديگران نزدما</v>
          </cell>
          <cell r="G743" t="str">
            <v>101214</v>
          </cell>
          <cell r="H743" t="str">
            <v>ديسکي لنت</v>
          </cell>
          <cell r="P743" t="str">
            <v>750</v>
          </cell>
        </row>
        <row r="744">
          <cell r="A744">
            <v>5200</v>
          </cell>
          <cell r="B744" t="str">
            <v>331004101001</v>
          </cell>
          <cell r="C744" t="str">
            <v>331</v>
          </cell>
          <cell r="D744" t="str">
            <v>331004</v>
          </cell>
          <cell r="E744" t="str">
            <v>حسابها واسناد پرداختني تجاري</v>
          </cell>
          <cell r="F744" t="str">
            <v>معلق خريد</v>
          </cell>
          <cell r="G744" t="str">
            <v>101001</v>
          </cell>
          <cell r="H744" t="str">
            <v>شرکت مگا موتورفروش قطعات خودرو</v>
          </cell>
          <cell r="P744" t="str">
            <v>520</v>
          </cell>
        </row>
        <row r="745">
          <cell r="A745">
            <v>1200</v>
          </cell>
          <cell r="B745" t="str">
            <v>331004101676</v>
          </cell>
          <cell r="C745" t="str">
            <v>331</v>
          </cell>
          <cell r="D745" t="str">
            <v>331004</v>
          </cell>
          <cell r="E745" t="str">
            <v>حسابها واسناد پرداختني تجاري</v>
          </cell>
          <cell r="F745" t="str">
            <v>معلق خريد</v>
          </cell>
          <cell r="G745" t="str">
            <v>101676</v>
          </cell>
          <cell r="H745" t="str">
            <v>طاها صنعت تبريز</v>
          </cell>
          <cell r="P745" t="str">
            <v>120</v>
          </cell>
        </row>
        <row r="746">
          <cell r="A746">
            <v>1215</v>
          </cell>
          <cell r="B746" t="str">
            <v>331004101252</v>
          </cell>
          <cell r="C746" t="str">
            <v>331</v>
          </cell>
          <cell r="D746" t="str">
            <v>331004</v>
          </cell>
          <cell r="E746" t="str">
            <v>حسابها واسناد پرداختني تجاري</v>
          </cell>
          <cell r="F746" t="str">
            <v>معلق خريد</v>
          </cell>
          <cell r="G746" t="str">
            <v>101252</v>
          </cell>
          <cell r="H746" t="str">
            <v>شرکت مهندسي لاستيك يمين خراسان</v>
          </cell>
          <cell r="P746" t="str">
            <v>121</v>
          </cell>
        </row>
        <row r="747">
          <cell r="A747">
            <v>1216</v>
          </cell>
          <cell r="B747" t="str">
            <v>331004101748</v>
          </cell>
          <cell r="C747" t="str">
            <v>331</v>
          </cell>
          <cell r="D747" t="str">
            <v>331004</v>
          </cell>
          <cell r="E747" t="str">
            <v>حسابها واسناد پرداختني تجاري</v>
          </cell>
          <cell r="F747" t="str">
            <v>معلق خريد</v>
          </cell>
          <cell r="G747" t="str">
            <v>101748</v>
          </cell>
          <cell r="H747" t="str">
            <v>شركت سهند پولاد</v>
          </cell>
          <cell r="P747" t="str">
            <v>121</v>
          </cell>
        </row>
        <row r="748">
          <cell r="A748">
            <v>1200</v>
          </cell>
          <cell r="B748" t="str">
            <v>331004101799</v>
          </cell>
          <cell r="C748" t="str">
            <v>331</v>
          </cell>
          <cell r="D748" t="str">
            <v>331004</v>
          </cell>
          <cell r="E748" t="str">
            <v>حسابها واسناد پرداختني تجاري</v>
          </cell>
          <cell r="F748" t="str">
            <v>معلق خريد</v>
          </cell>
          <cell r="G748" t="str">
            <v>101799</v>
          </cell>
          <cell r="H748" t="str">
            <v>شركت ريخته گري چشمه سار زنجان</v>
          </cell>
          <cell r="P748" t="str">
            <v>120</v>
          </cell>
        </row>
        <row r="749">
          <cell r="A749">
            <v>1212</v>
          </cell>
          <cell r="B749" t="str">
            <v>331004101279</v>
          </cell>
          <cell r="C749" t="str">
            <v>331</v>
          </cell>
          <cell r="D749" t="str">
            <v>331004</v>
          </cell>
          <cell r="E749" t="str">
            <v>حسابها واسناد پرداختني تجاري</v>
          </cell>
          <cell r="F749" t="str">
            <v>معلق خريد</v>
          </cell>
          <cell r="G749" t="str">
            <v>101279</v>
          </cell>
          <cell r="H749" t="str">
            <v>جبارپور بنيادي مهندس محمد</v>
          </cell>
          <cell r="P749" t="str">
            <v>121</v>
          </cell>
        </row>
        <row r="750">
          <cell r="A750">
            <v>1234</v>
          </cell>
          <cell r="B750" t="str">
            <v>331004101589</v>
          </cell>
          <cell r="C750" t="str">
            <v>331</v>
          </cell>
          <cell r="D750" t="str">
            <v>331004</v>
          </cell>
          <cell r="E750" t="str">
            <v>حسابها واسناد پرداختني تجاري</v>
          </cell>
          <cell r="F750" t="str">
            <v>معلق خريد</v>
          </cell>
          <cell r="G750" t="str">
            <v>101589</v>
          </cell>
          <cell r="H750" t="str">
            <v>ريخته گري سهند آذرين</v>
          </cell>
          <cell r="P750" t="str">
            <v>123</v>
          </cell>
        </row>
        <row r="751">
          <cell r="A751">
            <v>1200</v>
          </cell>
          <cell r="B751" t="str">
            <v>331004101224</v>
          </cell>
          <cell r="C751" t="str">
            <v>331</v>
          </cell>
          <cell r="D751" t="str">
            <v>331004</v>
          </cell>
          <cell r="E751" t="str">
            <v>حسابها واسناد پرداختني تجاري</v>
          </cell>
          <cell r="F751" t="str">
            <v>معلق خريد</v>
          </cell>
          <cell r="G751" t="str">
            <v>101224</v>
          </cell>
          <cell r="H751" t="str">
            <v>شرکت فولاد فرايند شهريار</v>
          </cell>
          <cell r="P751" t="str">
            <v>120</v>
          </cell>
        </row>
        <row r="752">
          <cell r="A752">
            <v>1226</v>
          </cell>
          <cell r="B752" t="str">
            <v>331004101690</v>
          </cell>
          <cell r="C752" t="str">
            <v>331</v>
          </cell>
          <cell r="D752" t="str">
            <v>331004</v>
          </cell>
          <cell r="E752" t="str">
            <v>حسابها واسناد پرداختني تجاري</v>
          </cell>
          <cell r="F752" t="str">
            <v>معلق خريد</v>
          </cell>
          <cell r="G752" t="str">
            <v>101690</v>
          </cell>
          <cell r="H752" t="str">
            <v>شركت پيشگام لاستيك بارثاوا</v>
          </cell>
          <cell r="P752" t="str">
            <v>122</v>
          </cell>
        </row>
        <row r="753">
          <cell r="A753">
            <v>1200</v>
          </cell>
          <cell r="B753" t="str">
            <v>331004101673</v>
          </cell>
          <cell r="C753" t="str">
            <v>331</v>
          </cell>
          <cell r="D753" t="str">
            <v>331004</v>
          </cell>
          <cell r="E753" t="str">
            <v>حسابها واسناد پرداختني تجاري</v>
          </cell>
          <cell r="F753" t="str">
            <v>معلق خريد</v>
          </cell>
          <cell r="G753" t="str">
            <v>101673</v>
          </cell>
          <cell r="H753" t="str">
            <v>قطعه سازي ابوذر</v>
          </cell>
          <cell r="P753" t="str">
            <v>120</v>
          </cell>
        </row>
        <row r="754">
          <cell r="A754">
            <v>1200</v>
          </cell>
          <cell r="B754" t="str">
            <v>331004101594</v>
          </cell>
          <cell r="C754" t="str">
            <v>331</v>
          </cell>
          <cell r="D754" t="str">
            <v>331004</v>
          </cell>
          <cell r="E754" t="str">
            <v>حسابها واسناد پرداختني تجاري</v>
          </cell>
          <cell r="F754" t="str">
            <v>معلق خريد</v>
          </cell>
          <cell r="G754" t="str">
            <v>101594</v>
          </cell>
          <cell r="H754" t="str">
            <v>شركت تك كاران</v>
          </cell>
          <cell r="P754" t="str">
            <v>120</v>
          </cell>
        </row>
        <row r="755">
          <cell r="A755">
            <v>1219</v>
          </cell>
          <cell r="B755" t="str">
            <v>331004101238</v>
          </cell>
          <cell r="C755" t="str">
            <v>331</v>
          </cell>
          <cell r="D755" t="str">
            <v>331004</v>
          </cell>
          <cell r="E755" t="str">
            <v>حسابها واسناد پرداختني تجاري</v>
          </cell>
          <cell r="F755" t="str">
            <v>معلق خريد</v>
          </cell>
          <cell r="G755" t="str">
            <v>101238</v>
          </cell>
          <cell r="H755" t="str">
            <v>شرکت ريخته گري تراکتورسازي ايران(سهامي عام)</v>
          </cell>
          <cell r="P755" t="str">
            <v>121</v>
          </cell>
        </row>
        <row r="756">
          <cell r="A756">
            <v>1233</v>
          </cell>
          <cell r="B756" t="str">
            <v>331004101262</v>
          </cell>
          <cell r="C756" t="str">
            <v>331</v>
          </cell>
          <cell r="D756" t="str">
            <v>331004</v>
          </cell>
          <cell r="E756" t="str">
            <v>حسابها واسناد پرداختني تجاري</v>
          </cell>
          <cell r="F756" t="str">
            <v>معلق خريد</v>
          </cell>
          <cell r="G756" t="str">
            <v>101262</v>
          </cell>
          <cell r="H756" t="str">
            <v>شركت صنايع لاستيك توس</v>
          </cell>
          <cell r="P756" t="str">
            <v>123</v>
          </cell>
        </row>
        <row r="757">
          <cell r="A757">
            <v>1224</v>
          </cell>
          <cell r="B757" t="str">
            <v>331004101532</v>
          </cell>
          <cell r="C757" t="str">
            <v>331</v>
          </cell>
          <cell r="D757" t="str">
            <v>331004</v>
          </cell>
          <cell r="E757" t="str">
            <v>حسابها واسناد پرداختني تجاري</v>
          </cell>
          <cell r="F757" t="str">
            <v>معلق خريد</v>
          </cell>
          <cell r="G757" t="str">
            <v>101532</v>
          </cell>
          <cell r="H757" t="str">
            <v>قطعه سازي مروستي</v>
          </cell>
          <cell r="P757" t="str">
            <v>122</v>
          </cell>
        </row>
        <row r="758">
          <cell r="A758">
            <v>1230</v>
          </cell>
          <cell r="B758" t="str">
            <v>331004101751</v>
          </cell>
          <cell r="C758" t="str">
            <v>331</v>
          </cell>
          <cell r="D758" t="str">
            <v>331004</v>
          </cell>
          <cell r="E758" t="str">
            <v>حسابها واسناد پرداختني تجاري</v>
          </cell>
          <cell r="F758" t="str">
            <v>معلق خريد</v>
          </cell>
          <cell r="G758" t="str">
            <v>101751</v>
          </cell>
          <cell r="H758" t="str">
            <v>قطعه سازي محمودي</v>
          </cell>
          <cell r="P758" t="str">
            <v>123</v>
          </cell>
        </row>
        <row r="759">
          <cell r="A759">
            <v>1232</v>
          </cell>
          <cell r="B759" t="str">
            <v>331004101664</v>
          </cell>
          <cell r="C759" t="str">
            <v>331</v>
          </cell>
          <cell r="D759" t="str">
            <v>331004</v>
          </cell>
          <cell r="E759" t="str">
            <v>حسابها واسناد پرداختني تجاري</v>
          </cell>
          <cell r="F759" t="str">
            <v>معلق خريد</v>
          </cell>
          <cell r="G759" t="str">
            <v>101664</v>
          </cell>
          <cell r="H759" t="str">
            <v>گروه صنعتي سانترال</v>
          </cell>
          <cell r="P759" t="str">
            <v>123</v>
          </cell>
        </row>
        <row r="760">
          <cell r="A760">
            <v>1223</v>
          </cell>
          <cell r="B760" t="str">
            <v>331004101277</v>
          </cell>
          <cell r="C760" t="str">
            <v>331</v>
          </cell>
          <cell r="D760" t="str">
            <v>331004</v>
          </cell>
          <cell r="E760" t="str">
            <v>حسابها واسناد پرداختني تجاري</v>
          </cell>
          <cell r="F760" t="str">
            <v>معلق خريد</v>
          </cell>
          <cell r="G760" t="str">
            <v>101277</v>
          </cell>
          <cell r="H760" t="str">
            <v>فنر سازي پارس صنعت</v>
          </cell>
          <cell r="P760" t="str">
            <v>122</v>
          </cell>
        </row>
        <row r="761">
          <cell r="A761">
            <v>1218</v>
          </cell>
          <cell r="B761" t="str">
            <v>331004101298</v>
          </cell>
          <cell r="C761" t="str">
            <v>331</v>
          </cell>
          <cell r="D761" t="str">
            <v>331004</v>
          </cell>
          <cell r="E761" t="str">
            <v>حسابها واسناد پرداختني تجاري</v>
          </cell>
          <cell r="F761" t="str">
            <v>معلق خريد</v>
          </cell>
          <cell r="G761" t="str">
            <v>101298</v>
          </cell>
          <cell r="H761" t="str">
            <v>صابريدک</v>
          </cell>
          <cell r="P761" t="str">
            <v>121</v>
          </cell>
        </row>
        <row r="762">
          <cell r="A762">
            <v>1200</v>
          </cell>
          <cell r="B762" t="str">
            <v>331004101610</v>
          </cell>
          <cell r="C762" t="str">
            <v>331</v>
          </cell>
          <cell r="D762" t="str">
            <v>331004</v>
          </cell>
          <cell r="E762" t="str">
            <v>حسابها واسناد پرداختني تجاري</v>
          </cell>
          <cell r="F762" t="str">
            <v>معلق خريد</v>
          </cell>
          <cell r="G762" t="str">
            <v>101610</v>
          </cell>
          <cell r="H762" t="str">
            <v>قطعه سازي محمد</v>
          </cell>
          <cell r="P762" t="str">
            <v>120</v>
          </cell>
        </row>
        <row r="763">
          <cell r="A763">
            <v>1200</v>
          </cell>
          <cell r="B763" t="str">
            <v>331004101218</v>
          </cell>
          <cell r="C763" t="str">
            <v>331</v>
          </cell>
          <cell r="D763" t="str">
            <v>331004</v>
          </cell>
          <cell r="E763" t="str">
            <v>حسابها واسناد پرداختني تجاري</v>
          </cell>
          <cell r="F763" t="str">
            <v>معلق خريد</v>
          </cell>
          <cell r="G763" t="str">
            <v>101218</v>
          </cell>
          <cell r="H763" t="str">
            <v>شرکت ريخته گري ماشين سازي تبريز</v>
          </cell>
          <cell r="P763" t="str">
            <v>120</v>
          </cell>
        </row>
        <row r="764">
          <cell r="A764">
            <v>1200</v>
          </cell>
          <cell r="B764" t="str">
            <v>331004101944</v>
          </cell>
          <cell r="C764" t="str">
            <v>331</v>
          </cell>
          <cell r="D764" t="str">
            <v>331004</v>
          </cell>
          <cell r="E764" t="str">
            <v>حسابها واسناد پرداختني تجاري</v>
          </cell>
          <cell r="F764" t="str">
            <v>معلق خريد</v>
          </cell>
          <cell r="G764" t="str">
            <v>101944</v>
          </cell>
          <cell r="H764" t="str">
            <v>شرکت آسان حديد اروميه</v>
          </cell>
          <cell r="P764" t="str">
            <v>120</v>
          </cell>
        </row>
        <row r="765">
          <cell r="A765">
            <v>1200</v>
          </cell>
          <cell r="B765" t="str">
            <v>331004101301</v>
          </cell>
          <cell r="C765" t="str">
            <v>331</v>
          </cell>
          <cell r="D765" t="str">
            <v>331004</v>
          </cell>
          <cell r="E765" t="str">
            <v>حسابها واسناد پرداختني تجاري</v>
          </cell>
          <cell r="F765" t="str">
            <v>معلق خريد</v>
          </cell>
          <cell r="G765" t="str">
            <v>101301</v>
          </cell>
          <cell r="H765" t="str">
            <v>كارتن سحر تبريز</v>
          </cell>
          <cell r="P765" t="str">
            <v>120</v>
          </cell>
        </row>
        <row r="766">
          <cell r="A766">
            <v>1200</v>
          </cell>
          <cell r="B766" t="str">
            <v>331004101699</v>
          </cell>
          <cell r="C766" t="str">
            <v>331</v>
          </cell>
          <cell r="D766" t="str">
            <v>331004</v>
          </cell>
          <cell r="E766" t="str">
            <v>حسابها واسناد پرداختني تجاري</v>
          </cell>
          <cell r="F766" t="str">
            <v>معلق خريد</v>
          </cell>
          <cell r="G766" t="str">
            <v>101699</v>
          </cell>
          <cell r="H766" t="str">
            <v>متفرقه</v>
          </cell>
          <cell r="P766" t="str">
            <v>120</v>
          </cell>
        </row>
        <row r="767">
          <cell r="A767">
            <v>1200</v>
          </cell>
          <cell r="B767" t="str">
            <v>331004101515</v>
          </cell>
          <cell r="C767" t="str">
            <v>331</v>
          </cell>
          <cell r="D767" t="str">
            <v>331004</v>
          </cell>
          <cell r="E767" t="str">
            <v>حسابها واسناد پرداختني تجاري</v>
          </cell>
          <cell r="F767" t="str">
            <v>معلق خريد</v>
          </cell>
          <cell r="G767" t="str">
            <v>101515</v>
          </cell>
          <cell r="H767" t="str">
            <v>شرکت پارس صنعت تبريز</v>
          </cell>
          <cell r="P767" t="str">
            <v>120</v>
          </cell>
        </row>
        <row r="768">
          <cell r="A768">
            <v>1200</v>
          </cell>
          <cell r="B768" t="str">
            <v>331004101288</v>
          </cell>
          <cell r="C768" t="str">
            <v>331</v>
          </cell>
          <cell r="D768" t="str">
            <v>331004</v>
          </cell>
          <cell r="E768" t="str">
            <v>حسابها واسناد پرداختني تجاري</v>
          </cell>
          <cell r="F768" t="str">
            <v>معلق خريد</v>
          </cell>
          <cell r="G768" t="str">
            <v>101288</v>
          </cell>
          <cell r="H768" t="str">
            <v>توفيق صنعت</v>
          </cell>
          <cell r="P768" t="str">
            <v>120</v>
          </cell>
        </row>
        <row r="769">
          <cell r="A769">
            <v>1200</v>
          </cell>
          <cell r="B769" t="str">
            <v>331004101680</v>
          </cell>
          <cell r="C769" t="str">
            <v>331</v>
          </cell>
          <cell r="D769" t="str">
            <v>331004</v>
          </cell>
          <cell r="E769" t="str">
            <v>حسابها واسناد پرداختني تجاري</v>
          </cell>
          <cell r="F769" t="str">
            <v>معلق خريد</v>
          </cell>
          <cell r="G769" t="str">
            <v>101680</v>
          </cell>
          <cell r="H769" t="str">
            <v>شركت ريخته گري دانا روش انديشه</v>
          </cell>
          <cell r="P769" t="str">
            <v>120</v>
          </cell>
        </row>
        <row r="770">
          <cell r="A770">
            <v>1200</v>
          </cell>
          <cell r="B770" t="str">
            <v>331004101793</v>
          </cell>
          <cell r="C770" t="str">
            <v>331</v>
          </cell>
          <cell r="D770" t="str">
            <v>331004</v>
          </cell>
          <cell r="E770" t="str">
            <v>حسابها واسناد پرداختني تجاري</v>
          </cell>
          <cell r="F770" t="str">
            <v>معلق خريد</v>
          </cell>
          <cell r="G770" t="str">
            <v>101793</v>
          </cell>
          <cell r="H770" t="str">
            <v>شركت كار سازان</v>
          </cell>
          <cell r="P770" t="str">
            <v>120</v>
          </cell>
        </row>
        <row r="771">
          <cell r="A771">
            <v>1200</v>
          </cell>
          <cell r="B771" t="str">
            <v>331004101451</v>
          </cell>
          <cell r="C771" t="str">
            <v>331</v>
          </cell>
          <cell r="D771" t="str">
            <v>331004</v>
          </cell>
          <cell r="E771" t="str">
            <v>حسابها واسناد پرداختني تجاري</v>
          </cell>
          <cell r="F771" t="str">
            <v>معلق خريد</v>
          </cell>
          <cell r="G771" t="str">
            <v>101451</v>
          </cell>
          <cell r="H771" t="str">
            <v>گروه صنعتي كاوه</v>
          </cell>
          <cell r="P771" t="str">
            <v>120</v>
          </cell>
        </row>
        <row r="772">
          <cell r="A772">
            <v>1200</v>
          </cell>
          <cell r="B772" t="str">
            <v>331004101935</v>
          </cell>
          <cell r="C772" t="str">
            <v>331</v>
          </cell>
          <cell r="D772" t="str">
            <v>331004</v>
          </cell>
          <cell r="E772" t="str">
            <v>حسابها واسناد پرداختني تجاري</v>
          </cell>
          <cell r="F772" t="str">
            <v>معلق خريد</v>
          </cell>
          <cell r="G772" t="str">
            <v>101935</v>
          </cell>
          <cell r="H772" t="str">
            <v>شركت ريخته گري توحيد خراسان</v>
          </cell>
          <cell r="P772" t="str">
            <v>120</v>
          </cell>
        </row>
        <row r="773">
          <cell r="A773">
            <v>1305</v>
          </cell>
          <cell r="B773" t="str">
            <v>332001101790</v>
          </cell>
          <cell r="C773" t="str">
            <v>332</v>
          </cell>
          <cell r="D773" t="str">
            <v>332001</v>
          </cell>
          <cell r="E773" t="str">
            <v>ساير حسابها و اسناد پرداختني</v>
          </cell>
          <cell r="F773" t="str">
            <v>مالياتهاي تكليفي</v>
          </cell>
          <cell r="G773" t="str">
            <v>101790</v>
          </cell>
          <cell r="H773" t="str">
            <v>دارائي شعبه تبريز(ماليات حقوق)</v>
          </cell>
          <cell r="P773" t="str">
            <v>130</v>
          </cell>
        </row>
        <row r="774">
          <cell r="A774">
            <v>1305</v>
          </cell>
          <cell r="B774" t="str">
            <v>332001101812</v>
          </cell>
          <cell r="C774" t="str">
            <v>332</v>
          </cell>
          <cell r="D774" t="str">
            <v>332001</v>
          </cell>
          <cell r="E774" t="str">
            <v>ساير حسابها و اسناد پرداختني</v>
          </cell>
          <cell r="F774" t="str">
            <v>مالياتهاي تكليفي</v>
          </cell>
          <cell r="G774" t="str">
            <v>101812</v>
          </cell>
          <cell r="H774" t="str">
            <v>اداره دارائي(اشخاص ثالث)</v>
          </cell>
          <cell r="P774" t="str">
            <v>130</v>
          </cell>
        </row>
        <row r="775">
          <cell r="A775">
            <v>1303</v>
          </cell>
          <cell r="B775" t="str">
            <v>332002101792</v>
          </cell>
          <cell r="C775" t="str">
            <v>332</v>
          </cell>
          <cell r="D775" t="str">
            <v>332002</v>
          </cell>
          <cell r="E775" t="str">
            <v>ساير حسابها و اسناد پرداختني</v>
          </cell>
          <cell r="F775" t="str">
            <v>حق بيمه هاي پرداختني</v>
          </cell>
          <cell r="G775" t="str">
            <v>101792</v>
          </cell>
          <cell r="H775" t="str">
            <v>سازمان تامين اجتماعي شعبه يك تبريز</v>
          </cell>
          <cell r="P775" t="str">
            <v>130</v>
          </cell>
        </row>
        <row r="776">
          <cell r="A776">
            <v>1303</v>
          </cell>
          <cell r="B776" t="str">
            <v>332002101468</v>
          </cell>
          <cell r="C776" t="str">
            <v>332</v>
          </cell>
          <cell r="D776" t="str">
            <v>332002</v>
          </cell>
          <cell r="E776" t="str">
            <v>ساير حسابها و اسناد پرداختني</v>
          </cell>
          <cell r="F776" t="str">
            <v>حق بيمه هاي پرداختني</v>
          </cell>
          <cell r="G776" t="str">
            <v>101468</v>
          </cell>
          <cell r="H776" t="str">
            <v>شرکت خدمات بيمه اي رايان سايپا(بيمه درماني و تکميلي)</v>
          </cell>
          <cell r="P776" t="str">
            <v>130</v>
          </cell>
        </row>
        <row r="777">
          <cell r="A777">
            <v>1303</v>
          </cell>
          <cell r="B777" t="str">
            <v>332002101360</v>
          </cell>
          <cell r="C777" t="str">
            <v>332</v>
          </cell>
          <cell r="D777" t="str">
            <v>332002</v>
          </cell>
          <cell r="E777" t="str">
            <v>ساير حسابها و اسناد پرداختني</v>
          </cell>
          <cell r="F777" t="str">
            <v>حق بيمه هاي پرداختني</v>
          </cell>
          <cell r="G777" t="str">
            <v>101360</v>
          </cell>
          <cell r="H777" t="str">
            <v>سازمان تامين اجتماعي 25</v>
          </cell>
          <cell r="P777" t="str">
            <v>130</v>
          </cell>
        </row>
        <row r="778">
          <cell r="A778">
            <v>1303</v>
          </cell>
          <cell r="B778" t="str">
            <v>332002101453</v>
          </cell>
          <cell r="C778" t="str">
            <v>332</v>
          </cell>
          <cell r="D778" t="str">
            <v>332002</v>
          </cell>
          <cell r="E778" t="str">
            <v>ساير حسابها و اسناد پرداختني</v>
          </cell>
          <cell r="F778" t="str">
            <v>حق بيمه هاي پرداختني</v>
          </cell>
          <cell r="G778" t="str">
            <v>101453</v>
          </cell>
          <cell r="H778" t="str">
            <v>شرکت بيمه رايان سايپا(حريق)</v>
          </cell>
          <cell r="P778" t="str">
            <v>130</v>
          </cell>
        </row>
        <row r="779">
          <cell r="A779">
            <v>1303</v>
          </cell>
          <cell r="B779" t="str">
            <v>332002101501</v>
          </cell>
          <cell r="C779" t="str">
            <v>332</v>
          </cell>
          <cell r="D779" t="str">
            <v>332002</v>
          </cell>
          <cell r="E779" t="str">
            <v>ساير حسابها و اسناد پرداختني</v>
          </cell>
          <cell r="F779" t="str">
            <v>حق بيمه هاي پرداختني</v>
          </cell>
          <cell r="G779" t="str">
            <v>101501</v>
          </cell>
          <cell r="H779" t="str">
            <v>شركت خدمات بيمه اي رايان سايپا(بيمه مدني كارفرما)</v>
          </cell>
          <cell r="P779" t="str">
            <v>130</v>
          </cell>
        </row>
        <row r="780">
          <cell r="A780">
            <v>1303</v>
          </cell>
          <cell r="B780" t="str">
            <v>332002101331</v>
          </cell>
          <cell r="C780" t="str">
            <v>332</v>
          </cell>
          <cell r="D780" t="str">
            <v>332002</v>
          </cell>
          <cell r="E780" t="str">
            <v>ساير حسابها و اسناد پرداختني</v>
          </cell>
          <cell r="F780" t="str">
            <v>حق بيمه هاي پرداختني</v>
          </cell>
          <cell r="G780" t="str">
            <v>101331</v>
          </cell>
          <cell r="H780" t="str">
            <v>شرکت خدماتي سيوان(رحيم ملوکي )</v>
          </cell>
          <cell r="P780" t="str">
            <v>130</v>
          </cell>
        </row>
        <row r="781">
          <cell r="A781">
            <v>1303</v>
          </cell>
          <cell r="B781" t="str">
            <v>332002101467</v>
          </cell>
          <cell r="C781" t="str">
            <v>332</v>
          </cell>
          <cell r="D781" t="str">
            <v>332002</v>
          </cell>
          <cell r="E781" t="str">
            <v>ساير حسابها و اسناد پرداختني</v>
          </cell>
          <cell r="F781" t="str">
            <v>حق بيمه هاي پرداختني</v>
          </cell>
          <cell r="G781" t="str">
            <v>101467</v>
          </cell>
          <cell r="H781" t="str">
            <v>شرکت خدمات بيمه اي رايان سايپا(بيمه عمروحوادث)</v>
          </cell>
          <cell r="P781" t="str">
            <v>130</v>
          </cell>
        </row>
        <row r="782">
          <cell r="A782">
            <v>1303</v>
          </cell>
          <cell r="B782" t="str">
            <v>332002101791</v>
          </cell>
          <cell r="C782" t="str">
            <v>332</v>
          </cell>
          <cell r="D782" t="str">
            <v>332002</v>
          </cell>
          <cell r="E782" t="str">
            <v>ساير حسابها و اسناد پرداختني</v>
          </cell>
          <cell r="F782" t="str">
            <v>حق بيمه هاي پرداختني</v>
          </cell>
          <cell r="G782" t="str">
            <v>101791</v>
          </cell>
          <cell r="H782" t="str">
            <v>صندوق حمايت و بازنشستگي آينده ساز</v>
          </cell>
          <cell r="P782" t="str">
            <v>130</v>
          </cell>
        </row>
        <row r="783">
          <cell r="A783">
            <v>1303</v>
          </cell>
          <cell r="B783" t="str">
            <v>332002101828</v>
          </cell>
          <cell r="C783" t="str">
            <v>332</v>
          </cell>
          <cell r="D783" t="str">
            <v>332002</v>
          </cell>
          <cell r="E783" t="str">
            <v>ساير حسابها و اسناد پرداختني</v>
          </cell>
          <cell r="F783" t="str">
            <v>حق بيمه هاي پرداختني</v>
          </cell>
          <cell r="G783" t="str">
            <v>101828</v>
          </cell>
          <cell r="H783" t="str">
            <v>شركت بيمه رايان سايپا (طرح مخصوص ليفتراك)</v>
          </cell>
          <cell r="P783" t="str">
            <v>130</v>
          </cell>
        </row>
        <row r="784">
          <cell r="A784">
            <v>1304</v>
          </cell>
          <cell r="B784" t="str">
            <v>332004103002</v>
          </cell>
          <cell r="C784" t="str">
            <v>332</v>
          </cell>
          <cell r="D784" t="str">
            <v>332004</v>
          </cell>
          <cell r="E784" t="str">
            <v>ساير حسابها و اسناد پرداختني</v>
          </cell>
          <cell r="F784" t="str">
            <v>حقوق پرداختني و مزاياي پرداختني</v>
          </cell>
          <cell r="G784" t="str">
            <v>103002</v>
          </cell>
          <cell r="H784" t="str">
            <v>ساير پرداختها</v>
          </cell>
          <cell r="P784" t="str">
            <v>130</v>
          </cell>
        </row>
        <row r="785">
          <cell r="A785">
            <v>1304</v>
          </cell>
          <cell r="B785" t="str">
            <v>332004110400</v>
          </cell>
          <cell r="C785" t="str">
            <v>332</v>
          </cell>
          <cell r="D785" t="str">
            <v>332004</v>
          </cell>
          <cell r="E785" t="str">
            <v>ساير حسابها و اسناد پرداختني</v>
          </cell>
          <cell r="F785" t="str">
            <v>حقوق پرداختني و مزاياي پرداختني</v>
          </cell>
          <cell r="G785" t="str">
            <v>110400</v>
          </cell>
          <cell r="H785" t="str">
            <v>ذخيره بهره وري امورمالي</v>
          </cell>
          <cell r="P785" t="str">
            <v>130</v>
          </cell>
        </row>
        <row r="786">
          <cell r="A786">
            <v>1304</v>
          </cell>
          <cell r="B786" t="str">
            <v>332004110301</v>
          </cell>
          <cell r="C786" t="str">
            <v>332</v>
          </cell>
          <cell r="D786" t="str">
            <v>332004</v>
          </cell>
          <cell r="E786" t="str">
            <v>ساير حسابها و اسناد پرداختني</v>
          </cell>
          <cell r="F786" t="str">
            <v>حقوق پرداختني و مزاياي پرداختني</v>
          </cell>
          <cell r="G786" t="str">
            <v>110301</v>
          </cell>
          <cell r="H786" t="str">
            <v>ذخيره بهره وري  حراست</v>
          </cell>
          <cell r="P786" t="str">
            <v>130</v>
          </cell>
        </row>
        <row r="787">
          <cell r="A787">
            <v>1304</v>
          </cell>
          <cell r="B787" t="str">
            <v>332004110103</v>
          </cell>
          <cell r="C787" t="str">
            <v>332</v>
          </cell>
          <cell r="D787" t="str">
            <v>332004</v>
          </cell>
          <cell r="E787" t="str">
            <v>ساير حسابها و اسناد پرداختني</v>
          </cell>
          <cell r="F787" t="str">
            <v>حقوق پرداختني و مزاياي پرداختني</v>
          </cell>
          <cell r="G787" t="str">
            <v>110103</v>
          </cell>
          <cell r="H787" t="str">
            <v>ذخيره بهره وري ساخت و توليد</v>
          </cell>
          <cell r="P787" t="str">
            <v>130</v>
          </cell>
        </row>
        <row r="788">
          <cell r="A788">
            <v>1304</v>
          </cell>
          <cell r="B788" t="str">
            <v>332004110101</v>
          </cell>
          <cell r="C788" t="str">
            <v>332</v>
          </cell>
          <cell r="D788" t="str">
            <v>332004</v>
          </cell>
          <cell r="E788" t="str">
            <v>ساير حسابها و اسناد پرداختني</v>
          </cell>
          <cell r="F788" t="str">
            <v>حقوق پرداختني و مزاياي پرداختني</v>
          </cell>
          <cell r="G788" t="str">
            <v>110101</v>
          </cell>
          <cell r="H788" t="str">
            <v>ذخيره بهره وري تحقيقات مهندسي</v>
          </cell>
          <cell r="P788" t="str">
            <v>130</v>
          </cell>
        </row>
        <row r="789">
          <cell r="A789">
            <v>1304</v>
          </cell>
          <cell r="B789" t="str">
            <v>332004110302</v>
          </cell>
          <cell r="C789" t="str">
            <v>332</v>
          </cell>
          <cell r="D789" t="str">
            <v>332004</v>
          </cell>
          <cell r="E789" t="str">
            <v>ساير حسابها و اسناد پرداختني</v>
          </cell>
          <cell r="F789" t="str">
            <v>حقوق پرداختني و مزاياي پرداختني</v>
          </cell>
          <cell r="G789" t="str">
            <v>110302</v>
          </cell>
          <cell r="H789" t="str">
            <v>ذخيره بهره وري خدمات فني</v>
          </cell>
          <cell r="P789" t="str">
            <v>130</v>
          </cell>
        </row>
        <row r="790">
          <cell r="A790">
            <v>1304</v>
          </cell>
          <cell r="B790" t="str">
            <v>332004300113</v>
          </cell>
          <cell r="C790" t="str">
            <v>332</v>
          </cell>
          <cell r="D790" t="str">
            <v>332004</v>
          </cell>
          <cell r="E790" t="str">
            <v>ساير حسابها و اسناد پرداختني</v>
          </cell>
          <cell r="F790" t="str">
            <v>حقوق پرداختني و مزاياي پرداختني</v>
          </cell>
          <cell r="G790" t="str">
            <v>300113</v>
          </cell>
          <cell r="H790" t="str">
            <v>باغباني خضرلو منوچهر</v>
          </cell>
          <cell r="P790" t="str">
            <v>130</v>
          </cell>
        </row>
        <row r="791">
          <cell r="A791">
            <v>1304</v>
          </cell>
          <cell r="B791" t="str">
            <v>332004110104</v>
          </cell>
          <cell r="C791" t="str">
            <v>332</v>
          </cell>
          <cell r="D791" t="str">
            <v>332004</v>
          </cell>
          <cell r="E791" t="str">
            <v>ساير حسابها و اسناد پرداختني</v>
          </cell>
          <cell r="F791" t="str">
            <v>حقوق پرداختني و مزاياي پرداختني</v>
          </cell>
          <cell r="G791" t="str">
            <v>110104</v>
          </cell>
          <cell r="H791" t="str">
            <v>ذخيره بهره وري كنترل كيفي</v>
          </cell>
          <cell r="P791" t="str">
            <v>130</v>
          </cell>
        </row>
        <row r="792">
          <cell r="A792">
            <v>1304</v>
          </cell>
          <cell r="B792" t="str">
            <v>332004110403</v>
          </cell>
          <cell r="C792" t="str">
            <v>332</v>
          </cell>
          <cell r="D792" t="str">
            <v>332004</v>
          </cell>
          <cell r="E792" t="str">
            <v>ساير حسابها و اسناد پرداختني</v>
          </cell>
          <cell r="F792" t="str">
            <v>حقوق پرداختني و مزاياي پرداختني</v>
          </cell>
          <cell r="G792" t="str">
            <v>110403</v>
          </cell>
          <cell r="H792" t="str">
            <v>ذخيره بهره وري امور اداري</v>
          </cell>
          <cell r="P792" t="str">
            <v>130</v>
          </cell>
        </row>
        <row r="793">
          <cell r="A793">
            <v>1304</v>
          </cell>
          <cell r="B793" t="str">
            <v>332004300319</v>
          </cell>
          <cell r="C793" t="str">
            <v>332</v>
          </cell>
          <cell r="D793" t="str">
            <v>332004</v>
          </cell>
          <cell r="E793" t="str">
            <v>ساير حسابها و اسناد پرداختني</v>
          </cell>
          <cell r="F793" t="str">
            <v>حقوق پرداختني و مزاياي پرداختني</v>
          </cell>
          <cell r="G793" t="str">
            <v>300319</v>
          </cell>
          <cell r="H793" t="str">
            <v>پيماني امير</v>
          </cell>
          <cell r="P793" t="str">
            <v>130</v>
          </cell>
        </row>
        <row r="794">
          <cell r="A794">
            <v>1304</v>
          </cell>
          <cell r="B794" t="str">
            <v>332004110304</v>
          </cell>
          <cell r="C794" t="str">
            <v>332</v>
          </cell>
          <cell r="D794" t="str">
            <v>332004</v>
          </cell>
          <cell r="E794" t="str">
            <v>ساير حسابها و اسناد پرداختني</v>
          </cell>
          <cell r="F794" t="str">
            <v>حقوق پرداختني و مزاياي پرداختني</v>
          </cell>
          <cell r="G794" t="str">
            <v>110304</v>
          </cell>
          <cell r="H794" t="str">
            <v>ذخيره بهره وري بازرگاني</v>
          </cell>
          <cell r="P794" t="str">
            <v>130</v>
          </cell>
        </row>
        <row r="795">
          <cell r="A795">
            <v>1304</v>
          </cell>
          <cell r="B795" t="str">
            <v>332004300001</v>
          </cell>
          <cell r="C795" t="str">
            <v>332</v>
          </cell>
          <cell r="D795" t="str">
            <v>332004</v>
          </cell>
          <cell r="E795" t="str">
            <v>ساير حسابها و اسناد پرداختني</v>
          </cell>
          <cell r="F795" t="str">
            <v>حقوق پرداختني و مزاياي پرداختني</v>
          </cell>
          <cell r="G795" t="str">
            <v>300001</v>
          </cell>
          <cell r="H795" t="str">
            <v>فتاحي رسول</v>
          </cell>
          <cell r="P795" t="str">
            <v>130</v>
          </cell>
        </row>
        <row r="796">
          <cell r="A796">
            <v>1304</v>
          </cell>
          <cell r="B796" t="str">
            <v>332004300082</v>
          </cell>
          <cell r="C796" t="str">
            <v>332</v>
          </cell>
          <cell r="D796" t="str">
            <v>332004</v>
          </cell>
          <cell r="E796" t="str">
            <v>ساير حسابها و اسناد پرداختني</v>
          </cell>
          <cell r="F796" t="str">
            <v>حقوق پرداختني و مزاياي پرداختني</v>
          </cell>
          <cell r="G796" t="str">
            <v>300082</v>
          </cell>
          <cell r="H796" t="str">
            <v>روحي خطيبي محمدرضا</v>
          </cell>
          <cell r="P796" t="str">
            <v>130</v>
          </cell>
        </row>
        <row r="797">
          <cell r="A797">
            <v>1304</v>
          </cell>
          <cell r="B797" t="str">
            <v>332004300157</v>
          </cell>
          <cell r="C797" t="str">
            <v>332</v>
          </cell>
          <cell r="D797" t="str">
            <v>332004</v>
          </cell>
          <cell r="E797" t="str">
            <v>ساير حسابها و اسناد پرداختني</v>
          </cell>
          <cell r="F797" t="str">
            <v>حقوق پرداختني و مزاياي پرداختني</v>
          </cell>
          <cell r="G797" t="str">
            <v>300157</v>
          </cell>
          <cell r="H797" t="str">
            <v>معصومي خدايار</v>
          </cell>
          <cell r="P797" t="str">
            <v>130</v>
          </cell>
        </row>
        <row r="798">
          <cell r="A798">
            <v>1304</v>
          </cell>
          <cell r="B798" t="str">
            <v>332004300094</v>
          </cell>
          <cell r="C798" t="str">
            <v>332</v>
          </cell>
          <cell r="D798" t="str">
            <v>332004</v>
          </cell>
          <cell r="E798" t="str">
            <v>ساير حسابها و اسناد پرداختني</v>
          </cell>
          <cell r="F798" t="str">
            <v>حقوق پرداختني و مزاياي پرداختني</v>
          </cell>
          <cell r="G798" t="str">
            <v>300094</v>
          </cell>
          <cell r="H798" t="str">
            <v>محمود شريعتي مهرداد</v>
          </cell>
          <cell r="P798" t="str">
            <v>130</v>
          </cell>
        </row>
        <row r="799">
          <cell r="A799">
            <v>1304</v>
          </cell>
          <cell r="B799" t="str">
            <v>332004110303</v>
          </cell>
          <cell r="C799" t="str">
            <v>332</v>
          </cell>
          <cell r="D799" t="str">
            <v>332004</v>
          </cell>
          <cell r="E799" t="str">
            <v>ساير حسابها و اسناد پرداختني</v>
          </cell>
          <cell r="F799" t="str">
            <v>حقوق پرداختني و مزاياي پرداختني</v>
          </cell>
          <cell r="G799" t="str">
            <v>110303</v>
          </cell>
          <cell r="H799" t="str">
            <v>ذخيره بهره وري برنامه ريزي</v>
          </cell>
          <cell r="P799" t="str">
            <v>130</v>
          </cell>
        </row>
        <row r="800">
          <cell r="A800">
            <v>1304</v>
          </cell>
          <cell r="B800" t="str">
            <v>332004300142</v>
          </cell>
          <cell r="C800" t="str">
            <v>332</v>
          </cell>
          <cell r="D800" t="str">
            <v>332004</v>
          </cell>
          <cell r="E800" t="str">
            <v>ساير حسابها و اسناد پرداختني</v>
          </cell>
          <cell r="F800" t="str">
            <v>حقوق پرداختني و مزاياي پرداختني</v>
          </cell>
          <cell r="G800" t="str">
            <v>300142</v>
          </cell>
          <cell r="H800" t="str">
            <v>فروتني قهرماني احمد</v>
          </cell>
          <cell r="P800" t="str">
            <v>130</v>
          </cell>
        </row>
        <row r="801">
          <cell r="A801">
            <v>1304</v>
          </cell>
          <cell r="B801" t="str">
            <v>332004300223</v>
          </cell>
          <cell r="C801" t="str">
            <v>332</v>
          </cell>
          <cell r="D801" t="str">
            <v>332004</v>
          </cell>
          <cell r="E801" t="str">
            <v>ساير حسابها و اسناد پرداختني</v>
          </cell>
          <cell r="F801" t="str">
            <v>حقوق پرداختني و مزاياي پرداختني</v>
          </cell>
          <cell r="G801" t="str">
            <v>300223</v>
          </cell>
          <cell r="H801" t="str">
            <v>حسيني ميرصمد</v>
          </cell>
          <cell r="P801" t="str">
            <v>130</v>
          </cell>
        </row>
        <row r="802">
          <cell r="A802">
            <v>1304</v>
          </cell>
          <cell r="B802" t="str">
            <v>332004300107</v>
          </cell>
          <cell r="C802" t="str">
            <v>332</v>
          </cell>
          <cell r="D802" t="str">
            <v>332004</v>
          </cell>
          <cell r="E802" t="str">
            <v>ساير حسابها و اسناد پرداختني</v>
          </cell>
          <cell r="F802" t="str">
            <v>حقوق پرداختني و مزاياي پرداختني</v>
          </cell>
          <cell r="G802" t="str">
            <v>300107</v>
          </cell>
          <cell r="H802" t="str">
            <v>روحي مهر سياوش</v>
          </cell>
          <cell r="P802" t="str">
            <v>130</v>
          </cell>
        </row>
        <row r="803">
          <cell r="A803">
            <v>1300</v>
          </cell>
          <cell r="B803" t="str">
            <v>332006101888</v>
          </cell>
          <cell r="C803" t="str">
            <v>332</v>
          </cell>
          <cell r="D803" t="str">
            <v>332006</v>
          </cell>
          <cell r="E803" t="str">
            <v>ساير حسابها و اسناد پرداختني</v>
          </cell>
          <cell r="F803" t="str">
            <v>ساير بستانكاران</v>
          </cell>
          <cell r="G803" t="str">
            <v>101888</v>
          </cell>
          <cell r="H803" t="str">
            <v>فرشاد سيفي</v>
          </cell>
          <cell r="P803" t="str">
            <v>130</v>
          </cell>
        </row>
        <row r="804">
          <cell r="A804">
            <v>1300</v>
          </cell>
          <cell r="B804" t="str">
            <v>332006101324</v>
          </cell>
          <cell r="C804" t="str">
            <v>332</v>
          </cell>
          <cell r="D804" t="str">
            <v>332006</v>
          </cell>
          <cell r="E804" t="str">
            <v>ساير حسابها و اسناد پرداختني</v>
          </cell>
          <cell r="F804" t="str">
            <v>ساير بستانكاران</v>
          </cell>
          <cell r="G804" t="str">
            <v>101324</v>
          </cell>
          <cell r="H804" t="str">
            <v>صندوق قرض الحسنه شركت طراحي مهندسي سايپا</v>
          </cell>
          <cell r="P804" t="str">
            <v>130</v>
          </cell>
        </row>
        <row r="805">
          <cell r="A805">
            <v>5300</v>
          </cell>
          <cell r="B805" t="str">
            <v>332006101001</v>
          </cell>
          <cell r="C805" t="str">
            <v>332</v>
          </cell>
          <cell r="D805" t="str">
            <v>332006</v>
          </cell>
          <cell r="E805" t="str">
            <v>ساير حسابها و اسناد پرداختني</v>
          </cell>
          <cell r="F805" t="str">
            <v>ساير بستانكاران</v>
          </cell>
          <cell r="G805" t="str">
            <v>101001</v>
          </cell>
          <cell r="H805" t="str">
            <v>شرکت مگا موتورفروش قطعات خودرو</v>
          </cell>
          <cell r="P805" t="str">
            <v>530</v>
          </cell>
        </row>
        <row r="806">
          <cell r="A806">
            <v>5301</v>
          </cell>
          <cell r="B806" t="str">
            <v>332006101026</v>
          </cell>
          <cell r="C806" t="str">
            <v>332</v>
          </cell>
          <cell r="D806" t="str">
            <v>332006</v>
          </cell>
          <cell r="E806" t="str">
            <v>ساير حسابها و اسناد پرداختني</v>
          </cell>
          <cell r="F806" t="str">
            <v>ساير بستانكاران</v>
          </cell>
          <cell r="G806" t="str">
            <v>101026</v>
          </cell>
          <cell r="H806" t="str">
            <v>شرکت سايپا</v>
          </cell>
          <cell r="P806" t="str">
            <v>530</v>
          </cell>
        </row>
        <row r="807">
          <cell r="A807">
            <v>1306</v>
          </cell>
          <cell r="B807" t="str">
            <v>332006101328</v>
          </cell>
          <cell r="C807" t="str">
            <v>332</v>
          </cell>
          <cell r="D807" t="str">
            <v>332006</v>
          </cell>
          <cell r="E807" t="str">
            <v>ساير حسابها و اسناد پرداختني</v>
          </cell>
          <cell r="F807" t="str">
            <v>ساير بستانكاران</v>
          </cell>
          <cell r="G807" t="str">
            <v>101328</v>
          </cell>
          <cell r="H807" t="str">
            <v>شرکت تعاوني مصرف مركز تحقيقات صنايع سنگين</v>
          </cell>
          <cell r="P807" t="str">
            <v>130</v>
          </cell>
        </row>
        <row r="808">
          <cell r="A808">
            <v>1307</v>
          </cell>
          <cell r="B808" t="str">
            <v>332006101561</v>
          </cell>
          <cell r="C808" t="str">
            <v>332</v>
          </cell>
          <cell r="D808" t="str">
            <v>332006</v>
          </cell>
          <cell r="E808" t="str">
            <v>ساير حسابها و اسناد پرداختني</v>
          </cell>
          <cell r="F808" t="str">
            <v>ساير بستانكاران</v>
          </cell>
          <cell r="G808" t="str">
            <v>101561</v>
          </cell>
          <cell r="H808" t="str">
            <v>گروه سرمايه گذاري كاركنان سايپا</v>
          </cell>
          <cell r="P808" t="str">
            <v>130</v>
          </cell>
        </row>
        <row r="809">
          <cell r="A809">
            <v>1308</v>
          </cell>
          <cell r="B809" t="str">
            <v>332006300045</v>
          </cell>
          <cell r="C809" t="str">
            <v>332</v>
          </cell>
          <cell r="D809" t="str">
            <v>332006</v>
          </cell>
          <cell r="E809" t="str">
            <v>ساير حسابها و اسناد پرداختني</v>
          </cell>
          <cell r="F809" t="str">
            <v>ساير بستانكاران</v>
          </cell>
          <cell r="G809" t="str">
            <v>300045</v>
          </cell>
          <cell r="H809" t="str">
            <v>يظهري سيد رضا</v>
          </cell>
          <cell r="P809" t="str">
            <v>130</v>
          </cell>
        </row>
        <row r="810">
          <cell r="A810">
            <v>1309</v>
          </cell>
          <cell r="B810" t="str">
            <v>332006101217</v>
          </cell>
          <cell r="C810" t="str">
            <v>332</v>
          </cell>
          <cell r="D810" t="str">
            <v>332006</v>
          </cell>
          <cell r="E810" t="str">
            <v>ساير حسابها و اسناد پرداختني</v>
          </cell>
          <cell r="F810" t="str">
            <v>ساير بستانكاران</v>
          </cell>
          <cell r="G810" t="str">
            <v>101217</v>
          </cell>
          <cell r="H810" t="str">
            <v>شرکت ماشين سازي تبريز</v>
          </cell>
          <cell r="P810" t="str">
            <v>130</v>
          </cell>
        </row>
        <row r="811">
          <cell r="A811">
            <v>1310</v>
          </cell>
          <cell r="B811" t="str">
            <v>332006101647</v>
          </cell>
          <cell r="C811" t="str">
            <v>332</v>
          </cell>
          <cell r="D811" t="str">
            <v>332006</v>
          </cell>
          <cell r="E811" t="str">
            <v>ساير حسابها و اسناد پرداختني</v>
          </cell>
          <cell r="F811" t="str">
            <v>ساير بستانكاران</v>
          </cell>
          <cell r="G811" t="str">
            <v>101647</v>
          </cell>
          <cell r="H811" t="str">
            <v>شركت حمل و نقل حماسه سازان</v>
          </cell>
          <cell r="P811" t="str">
            <v>131</v>
          </cell>
        </row>
        <row r="812">
          <cell r="A812">
            <v>1311</v>
          </cell>
          <cell r="B812" t="str">
            <v>332006101663</v>
          </cell>
          <cell r="C812" t="str">
            <v>332</v>
          </cell>
          <cell r="D812" t="str">
            <v>332006</v>
          </cell>
          <cell r="E812" t="str">
            <v>ساير حسابها و اسناد پرداختني</v>
          </cell>
          <cell r="F812" t="str">
            <v>ساير بستانكاران</v>
          </cell>
          <cell r="G812" t="str">
            <v>101663</v>
          </cell>
          <cell r="H812" t="str">
            <v>غذاي شايگان</v>
          </cell>
          <cell r="P812" t="str">
            <v>131</v>
          </cell>
        </row>
        <row r="813">
          <cell r="A813">
            <v>1312</v>
          </cell>
          <cell r="B813" t="str">
            <v>332006300259</v>
          </cell>
          <cell r="C813" t="str">
            <v>332</v>
          </cell>
          <cell r="D813" t="str">
            <v>332006</v>
          </cell>
          <cell r="E813" t="str">
            <v>ساير حسابها و اسناد پرداختني</v>
          </cell>
          <cell r="F813" t="str">
            <v>ساير بستانكاران</v>
          </cell>
          <cell r="G813" t="str">
            <v>300259</v>
          </cell>
          <cell r="H813" t="str">
            <v>ميلي علي</v>
          </cell>
          <cell r="P813" t="str">
            <v>131</v>
          </cell>
        </row>
        <row r="814">
          <cell r="A814">
            <v>1313</v>
          </cell>
          <cell r="B814" t="str">
            <v>332006300042</v>
          </cell>
          <cell r="C814" t="str">
            <v>332</v>
          </cell>
          <cell r="D814" t="str">
            <v>332006</v>
          </cell>
          <cell r="E814" t="str">
            <v>ساير حسابها و اسناد پرداختني</v>
          </cell>
          <cell r="F814" t="str">
            <v>ساير بستانكاران</v>
          </cell>
          <cell r="G814" t="str">
            <v>300042</v>
          </cell>
          <cell r="H814" t="str">
            <v>زينالي بهمن</v>
          </cell>
          <cell r="P814" t="str">
            <v>131</v>
          </cell>
        </row>
        <row r="815">
          <cell r="A815">
            <v>1314</v>
          </cell>
          <cell r="B815" t="str">
            <v>332006101305</v>
          </cell>
          <cell r="C815" t="str">
            <v>332</v>
          </cell>
          <cell r="D815" t="str">
            <v>332006</v>
          </cell>
          <cell r="E815" t="str">
            <v>ساير حسابها و اسناد پرداختني</v>
          </cell>
          <cell r="F815" t="str">
            <v>ساير بستانكاران</v>
          </cell>
          <cell r="G815" t="str">
            <v>101305</v>
          </cell>
          <cell r="H815" t="str">
            <v>آجيل سراي تبريز</v>
          </cell>
          <cell r="P815" t="str">
            <v>131</v>
          </cell>
        </row>
        <row r="816">
          <cell r="A816">
            <v>1315</v>
          </cell>
          <cell r="B816" t="str">
            <v>332006101817</v>
          </cell>
          <cell r="C816" t="str">
            <v>332</v>
          </cell>
          <cell r="D816" t="str">
            <v>332006</v>
          </cell>
          <cell r="E816" t="str">
            <v>ساير حسابها و اسناد پرداختني</v>
          </cell>
          <cell r="F816" t="str">
            <v>ساير بستانكاران</v>
          </cell>
          <cell r="G816" t="str">
            <v>101817</v>
          </cell>
          <cell r="H816" t="str">
            <v>كارتن تبريز باكس</v>
          </cell>
          <cell r="P816" t="str">
            <v>131</v>
          </cell>
        </row>
        <row r="817">
          <cell r="A817">
            <v>1316</v>
          </cell>
          <cell r="B817" t="str">
            <v>332006300065</v>
          </cell>
          <cell r="C817" t="str">
            <v>332</v>
          </cell>
          <cell r="D817" t="str">
            <v>332006</v>
          </cell>
          <cell r="E817" t="str">
            <v>ساير حسابها و اسناد پرداختني</v>
          </cell>
          <cell r="F817" t="str">
            <v>ساير بستانكاران</v>
          </cell>
          <cell r="G817" t="str">
            <v>300065</v>
          </cell>
          <cell r="H817" t="str">
            <v>شيدائي زهرا</v>
          </cell>
          <cell r="P817" t="str">
            <v>131</v>
          </cell>
        </row>
        <row r="818">
          <cell r="A818">
            <v>1317</v>
          </cell>
          <cell r="B818" t="str">
            <v>332006300038</v>
          </cell>
          <cell r="C818" t="str">
            <v>332</v>
          </cell>
          <cell r="D818" t="str">
            <v>332006</v>
          </cell>
          <cell r="E818" t="str">
            <v>ساير حسابها و اسناد پرداختني</v>
          </cell>
          <cell r="F818" t="str">
            <v>ساير بستانكاران</v>
          </cell>
          <cell r="G818" t="str">
            <v>300038</v>
          </cell>
          <cell r="H818" t="str">
            <v>مكرمي جمال</v>
          </cell>
          <cell r="P818" t="str">
            <v>131</v>
          </cell>
        </row>
        <row r="819">
          <cell r="A819">
            <v>1318</v>
          </cell>
          <cell r="B819" t="str">
            <v>332006300077</v>
          </cell>
          <cell r="C819" t="str">
            <v>332</v>
          </cell>
          <cell r="D819" t="str">
            <v>332006</v>
          </cell>
          <cell r="E819" t="str">
            <v>ساير حسابها و اسناد پرداختني</v>
          </cell>
          <cell r="F819" t="str">
            <v>ساير بستانكاران</v>
          </cell>
          <cell r="G819" t="str">
            <v>300077</v>
          </cell>
          <cell r="H819" t="str">
            <v>واحديان وحيد</v>
          </cell>
          <cell r="P819" t="str">
            <v>131</v>
          </cell>
        </row>
        <row r="820">
          <cell r="A820">
            <v>1300</v>
          </cell>
          <cell r="B820" t="str">
            <v>332006300060</v>
          </cell>
          <cell r="C820" t="str">
            <v>332</v>
          </cell>
          <cell r="D820" t="str">
            <v>332006</v>
          </cell>
          <cell r="E820" t="str">
            <v>ساير حسابها و اسناد پرداختني</v>
          </cell>
          <cell r="F820" t="str">
            <v>ساير بستانكاران</v>
          </cell>
          <cell r="G820" t="str">
            <v>300060</v>
          </cell>
          <cell r="H820" t="str">
            <v>بخشي حكمعلي</v>
          </cell>
          <cell r="P820" t="str">
            <v>130</v>
          </cell>
        </row>
        <row r="821">
          <cell r="A821">
            <v>1300</v>
          </cell>
          <cell r="B821" t="str">
            <v>332006300044</v>
          </cell>
          <cell r="C821" t="str">
            <v>332</v>
          </cell>
          <cell r="D821" t="str">
            <v>332006</v>
          </cell>
          <cell r="E821" t="str">
            <v>ساير حسابها و اسناد پرداختني</v>
          </cell>
          <cell r="F821" t="str">
            <v>ساير بستانكاران</v>
          </cell>
          <cell r="G821" t="str">
            <v>300044</v>
          </cell>
          <cell r="H821" t="str">
            <v>مغيطي قادر</v>
          </cell>
          <cell r="P821" t="str">
            <v>130</v>
          </cell>
        </row>
        <row r="822">
          <cell r="A822">
            <v>1300</v>
          </cell>
          <cell r="B822" t="str">
            <v>332006300004</v>
          </cell>
          <cell r="C822" t="str">
            <v>332</v>
          </cell>
          <cell r="D822" t="str">
            <v>332006</v>
          </cell>
          <cell r="E822" t="str">
            <v>ساير حسابها و اسناد پرداختني</v>
          </cell>
          <cell r="F822" t="str">
            <v>ساير بستانكاران</v>
          </cell>
          <cell r="G822" t="str">
            <v>300004</v>
          </cell>
          <cell r="H822" t="str">
            <v>شرقي وند رضا</v>
          </cell>
          <cell r="P822" t="str">
            <v>130</v>
          </cell>
        </row>
        <row r="823">
          <cell r="A823">
            <v>1300</v>
          </cell>
          <cell r="B823" t="str">
            <v>332006101331</v>
          </cell>
          <cell r="C823" t="str">
            <v>332</v>
          </cell>
          <cell r="D823" t="str">
            <v>332006</v>
          </cell>
          <cell r="E823" t="str">
            <v>ساير حسابها و اسناد پرداختني</v>
          </cell>
          <cell r="F823" t="str">
            <v>ساير بستانكاران</v>
          </cell>
          <cell r="G823" t="str">
            <v>101331</v>
          </cell>
          <cell r="H823" t="str">
            <v>شرکت خدماتي سيوان(رحيم ملوکي )</v>
          </cell>
          <cell r="P823" t="str">
            <v>130</v>
          </cell>
        </row>
        <row r="824">
          <cell r="A824">
            <v>1300</v>
          </cell>
          <cell r="B824" t="str">
            <v>332006300031</v>
          </cell>
          <cell r="C824" t="str">
            <v>332</v>
          </cell>
          <cell r="D824" t="str">
            <v>332006</v>
          </cell>
          <cell r="E824" t="str">
            <v>ساير حسابها و اسناد پرداختني</v>
          </cell>
          <cell r="F824" t="str">
            <v>ساير بستانكاران</v>
          </cell>
          <cell r="G824" t="str">
            <v>300031</v>
          </cell>
          <cell r="H824" t="str">
            <v>اسماعيل لو محمدصادق</v>
          </cell>
          <cell r="P824" t="str">
            <v>130</v>
          </cell>
        </row>
        <row r="825">
          <cell r="A825">
            <v>1300</v>
          </cell>
          <cell r="B825" t="str">
            <v>332006101699</v>
          </cell>
          <cell r="C825" t="str">
            <v>332</v>
          </cell>
          <cell r="D825" t="str">
            <v>332006</v>
          </cell>
          <cell r="E825" t="str">
            <v>ساير حسابها و اسناد پرداختني</v>
          </cell>
          <cell r="F825" t="str">
            <v>ساير بستانكاران</v>
          </cell>
          <cell r="G825" t="str">
            <v>101699</v>
          </cell>
          <cell r="H825" t="str">
            <v>متفرقه</v>
          </cell>
          <cell r="P825" t="str">
            <v>130</v>
          </cell>
        </row>
        <row r="826">
          <cell r="A826">
            <v>1300</v>
          </cell>
          <cell r="B826" t="str">
            <v>332006101649</v>
          </cell>
          <cell r="C826" t="str">
            <v>332</v>
          </cell>
          <cell r="D826" t="str">
            <v>332006</v>
          </cell>
          <cell r="E826" t="str">
            <v>ساير حسابها و اسناد پرداختني</v>
          </cell>
          <cell r="F826" t="str">
            <v>ساير بستانكاران</v>
          </cell>
          <cell r="G826" t="str">
            <v>101649</v>
          </cell>
          <cell r="H826" t="str">
            <v>شركت حمل و نقل زربار</v>
          </cell>
          <cell r="P826" t="str">
            <v>130</v>
          </cell>
        </row>
        <row r="827">
          <cell r="A827">
            <v>1300</v>
          </cell>
          <cell r="B827" t="str">
            <v>332006101418</v>
          </cell>
          <cell r="C827" t="str">
            <v>332</v>
          </cell>
          <cell r="D827" t="str">
            <v>332006</v>
          </cell>
          <cell r="E827" t="str">
            <v>ساير حسابها و اسناد پرداختني</v>
          </cell>
          <cell r="F827" t="str">
            <v>ساير بستانكاران</v>
          </cell>
          <cell r="G827" t="str">
            <v>101418</v>
          </cell>
          <cell r="H827" t="str">
            <v>حوزه مقاومت يك بسيج كارگري الحديد</v>
          </cell>
          <cell r="P827" t="str">
            <v>130</v>
          </cell>
        </row>
        <row r="828">
          <cell r="A828">
            <v>1300</v>
          </cell>
          <cell r="B828" t="str">
            <v>332006101906</v>
          </cell>
          <cell r="C828" t="str">
            <v>332</v>
          </cell>
          <cell r="D828" t="str">
            <v>332006</v>
          </cell>
          <cell r="E828" t="str">
            <v>ساير حسابها و اسناد پرداختني</v>
          </cell>
          <cell r="F828" t="str">
            <v>ساير بستانكاران</v>
          </cell>
          <cell r="G828" t="str">
            <v>101906</v>
          </cell>
          <cell r="H828" t="str">
            <v>بازرگاني املاك دريا (زاهدي)</v>
          </cell>
          <cell r="P828" t="str">
            <v>130</v>
          </cell>
        </row>
        <row r="829">
          <cell r="A829">
            <v>1300</v>
          </cell>
          <cell r="B829" t="str">
            <v>332006101685</v>
          </cell>
          <cell r="C829" t="str">
            <v>332</v>
          </cell>
          <cell r="D829" t="str">
            <v>332006</v>
          </cell>
          <cell r="E829" t="str">
            <v>ساير حسابها و اسناد پرداختني</v>
          </cell>
          <cell r="F829" t="str">
            <v>ساير بستانكاران</v>
          </cell>
          <cell r="G829" t="str">
            <v>101685</v>
          </cell>
          <cell r="H829" t="str">
            <v>صنايع غذاي آذر نوش .</v>
          </cell>
          <cell r="P829" t="str">
            <v>130</v>
          </cell>
        </row>
        <row r="830">
          <cell r="A830">
            <v>1300</v>
          </cell>
          <cell r="B830" t="str">
            <v>332006101323</v>
          </cell>
          <cell r="C830" t="str">
            <v>332</v>
          </cell>
          <cell r="D830" t="str">
            <v>332006</v>
          </cell>
          <cell r="E830" t="str">
            <v>ساير حسابها و اسناد پرداختني</v>
          </cell>
          <cell r="F830" t="str">
            <v>ساير بستانكاران</v>
          </cell>
          <cell r="G830" t="str">
            <v>101323</v>
          </cell>
          <cell r="H830" t="str">
            <v>بازرگاني روغنكار ناظم .</v>
          </cell>
          <cell r="P830" t="str">
            <v>130</v>
          </cell>
        </row>
        <row r="831">
          <cell r="A831">
            <v>1300</v>
          </cell>
          <cell r="B831" t="str">
            <v>332006101433</v>
          </cell>
          <cell r="C831" t="str">
            <v>332</v>
          </cell>
          <cell r="D831" t="str">
            <v>332006</v>
          </cell>
          <cell r="E831" t="str">
            <v>ساير حسابها و اسناد پرداختني</v>
          </cell>
          <cell r="F831" t="str">
            <v>ساير بستانكاران</v>
          </cell>
          <cell r="G831" t="str">
            <v>101433</v>
          </cell>
          <cell r="H831" t="str">
            <v>هتل گسترش</v>
          </cell>
          <cell r="P831" t="str">
            <v>130</v>
          </cell>
        </row>
        <row r="832">
          <cell r="A832">
            <v>1300</v>
          </cell>
          <cell r="B832" t="str">
            <v>332006101923</v>
          </cell>
          <cell r="C832" t="str">
            <v>332</v>
          </cell>
          <cell r="D832" t="str">
            <v>332006</v>
          </cell>
          <cell r="E832" t="str">
            <v>ساير حسابها و اسناد پرداختني</v>
          </cell>
          <cell r="F832" t="str">
            <v>ساير بستانكاران</v>
          </cell>
          <cell r="G832" t="str">
            <v>101923</v>
          </cell>
          <cell r="H832" t="str">
            <v>شركت كلون در تك آريا</v>
          </cell>
          <cell r="P832" t="str">
            <v>130</v>
          </cell>
        </row>
        <row r="833">
          <cell r="A833">
            <v>1300</v>
          </cell>
          <cell r="B833" t="str">
            <v>332006101869</v>
          </cell>
          <cell r="C833" t="str">
            <v>332</v>
          </cell>
          <cell r="D833" t="str">
            <v>332006</v>
          </cell>
          <cell r="E833" t="str">
            <v>ساير حسابها و اسناد پرداختني</v>
          </cell>
          <cell r="F833" t="str">
            <v>ساير بستانكاران</v>
          </cell>
          <cell r="G833" t="str">
            <v>101869</v>
          </cell>
          <cell r="H833" t="str">
            <v>شركت آذر طيف</v>
          </cell>
          <cell r="P833" t="str">
            <v>130</v>
          </cell>
        </row>
        <row r="834">
          <cell r="A834">
            <v>1300</v>
          </cell>
          <cell r="B834" t="str">
            <v>332006101316</v>
          </cell>
          <cell r="C834" t="str">
            <v>332</v>
          </cell>
          <cell r="D834" t="str">
            <v>332006</v>
          </cell>
          <cell r="E834" t="str">
            <v>ساير حسابها و اسناد پرداختني</v>
          </cell>
          <cell r="F834" t="str">
            <v>ساير بستانكاران</v>
          </cell>
          <cell r="G834" t="str">
            <v>101316</v>
          </cell>
          <cell r="H834" t="str">
            <v>شرکت سامانه صنعت نقش جهان</v>
          </cell>
          <cell r="P834" t="str">
            <v>130</v>
          </cell>
        </row>
        <row r="835">
          <cell r="A835">
            <v>1300</v>
          </cell>
          <cell r="B835" t="str">
            <v>332006101416</v>
          </cell>
          <cell r="C835" t="str">
            <v>332</v>
          </cell>
          <cell r="D835" t="str">
            <v>332006</v>
          </cell>
          <cell r="E835" t="str">
            <v>ساير حسابها و اسناد پرداختني</v>
          </cell>
          <cell r="F835" t="str">
            <v>ساير بستانكاران</v>
          </cell>
          <cell r="G835" t="str">
            <v>101416</v>
          </cell>
          <cell r="H835" t="str">
            <v>كريم قوطي ساز</v>
          </cell>
          <cell r="P835" t="str">
            <v>130</v>
          </cell>
        </row>
        <row r="836">
          <cell r="A836">
            <v>1300</v>
          </cell>
          <cell r="B836" t="str">
            <v>332006101373</v>
          </cell>
          <cell r="C836" t="str">
            <v>332</v>
          </cell>
          <cell r="D836" t="str">
            <v>332006</v>
          </cell>
          <cell r="E836" t="str">
            <v>ساير حسابها و اسناد پرداختني</v>
          </cell>
          <cell r="F836" t="str">
            <v>ساير بستانكاران</v>
          </cell>
          <cell r="G836" t="str">
            <v>101373</v>
          </cell>
          <cell r="H836" t="str">
            <v>شرکت درخشش افرنگ</v>
          </cell>
          <cell r="P836" t="str">
            <v>130</v>
          </cell>
        </row>
        <row r="837">
          <cell r="A837">
            <v>1300</v>
          </cell>
          <cell r="B837" t="str">
            <v>332006101320</v>
          </cell>
          <cell r="C837" t="str">
            <v>332</v>
          </cell>
          <cell r="D837" t="str">
            <v>332006</v>
          </cell>
          <cell r="E837" t="str">
            <v>ساير حسابها و اسناد پرداختني</v>
          </cell>
          <cell r="F837" t="str">
            <v>ساير بستانكاران</v>
          </cell>
          <cell r="G837" t="str">
            <v>101320</v>
          </cell>
          <cell r="H837" t="str">
            <v>بازرگاني رهبري</v>
          </cell>
          <cell r="P837" t="str">
            <v>130</v>
          </cell>
        </row>
        <row r="838">
          <cell r="A838">
            <v>1300</v>
          </cell>
          <cell r="B838" t="str">
            <v>332006101321</v>
          </cell>
          <cell r="C838" t="str">
            <v>332</v>
          </cell>
          <cell r="D838" t="str">
            <v>332006</v>
          </cell>
          <cell r="E838" t="str">
            <v>ساير حسابها و اسناد پرداختني</v>
          </cell>
          <cell r="F838" t="str">
            <v>ساير بستانكاران</v>
          </cell>
          <cell r="G838" t="str">
            <v>101321</v>
          </cell>
          <cell r="H838" t="str">
            <v>گام پرک شيمي</v>
          </cell>
          <cell r="P838" t="str">
            <v>130</v>
          </cell>
        </row>
        <row r="839">
          <cell r="A839">
            <v>1300</v>
          </cell>
          <cell r="B839" t="str">
            <v>332006101826</v>
          </cell>
          <cell r="C839" t="str">
            <v>332</v>
          </cell>
          <cell r="D839" t="str">
            <v>332006</v>
          </cell>
          <cell r="E839" t="str">
            <v>ساير حسابها و اسناد پرداختني</v>
          </cell>
          <cell r="F839" t="str">
            <v>ساير بستانكاران</v>
          </cell>
          <cell r="G839" t="str">
            <v>101826</v>
          </cell>
          <cell r="H839" t="str">
            <v>برش افزار شمس</v>
          </cell>
          <cell r="P839" t="str">
            <v>130</v>
          </cell>
        </row>
        <row r="840">
          <cell r="A840">
            <v>1300</v>
          </cell>
          <cell r="B840" t="str">
            <v>332006101312</v>
          </cell>
          <cell r="C840" t="str">
            <v>332</v>
          </cell>
          <cell r="D840" t="str">
            <v>332006</v>
          </cell>
          <cell r="E840" t="str">
            <v>ساير حسابها و اسناد پرداختني</v>
          </cell>
          <cell r="F840" t="str">
            <v>ساير بستانكاران</v>
          </cell>
          <cell r="G840" t="str">
            <v>101312</v>
          </cell>
          <cell r="H840" t="str">
            <v>شرکت تسهيل ماشين صنعت</v>
          </cell>
          <cell r="P840" t="str">
            <v>130</v>
          </cell>
        </row>
        <row r="841">
          <cell r="A841">
            <v>1300</v>
          </cell>
          <cell r="B841" t="str">
            <v>332006101838</v>
          </cell>
          <cell r="C841" t="str">
            <v>332</v>
          </cell>
          <cell r="D841" t="str">
            <v>332006</v>
          </cell>
          <cell r="E841" t="str">
            <v>ساير حسابها و اسناد پرداختني</v>
          </cell>
          <cell r="F841" t="str">
            <v>ساير بستانكاران</v>
          </cell>
          <cell r="G841" t="str">
            <v>101838</v>
          </cell>
          <cell r="H841" t="str">
            <v>شركت سهند شيمي تبريز</v>
          </cell>
          <cell r="P841" t="str">
            <v>130</v>
          </cell>
        </row>
        <row r="842">
          <cell r="A842">
            <v>1300</v>
          </cell>
          <cell r="B842" t="str">
            <v>332006101905</v>
          </cell>
          <cell r="C842" t="str">
            <v>332</v>
          </cell>
          <cell r="D842" t="str">
            <v>332006</v>
          </cell>
          <cell r="E842" t="str">
            <v>ساير حسابها و اسناد پرداختني</v>
          </cell>
          <cell r="F842" t="str">
            <v>ساير بستانكاران</v>
          </cell>
          <cell r="G842" t="str">
            <v>101905</v>
          </cell>
          <cell r="H842" t="str">
            <v>شركت توليدي آرين پاژنگ</v>
          </cell>
          <cell r="P842" t="str">
            <v>130</v>
          </cell>
        </row>
        <row r="843">
          <cell r="A843">
            <v>1300</v>
          </cell>
          <cell r="B843" t="str">
            <v>332006101648</v>
          </cell>
          <cell r="C843" t="str">
            <v>332</v>
          </cell>
          <cell r="D843" t="str">
            <v>332006</v>
          </cell>
          <cell r="E843" t="str">
            <v>ساير حسابها و اسناد پرداختني</v>
          </cell>
          <cell r="F843" t="str">
            <v>ساير بستانكاران</v>
          </cell>
          <cell r="G843" t="str">
            <v>101648</v>
          </cell>
          <cell r="H843" t="str">
            <v>شركت حمل و نقل آذر فجر شمس</v>
          </cell>
          <cell r="P843" t="str">
            <v>130</v>
          </cell>
        </row>
        <row r="844">
          <cell r="A844">
            <v>1300</v>
          </cell>
          <cell r="B844" t="str">
            <v>332006101449</v>
          </cell>
          <cell r="C844" t="str">
            <v>332</v>
          </cell>
          <cell r="D844" t="str">
            <v>332006</v>
          </cell>
          <cell r="E844" t="str">
            <v>ساير حسابها و اسناد پرداختني</v>
          </cell>
          <cell r="F844" t="str">
            <v>ساير بستانكاران</v>
          </cell>
          <cell r="G844" t="str">
            <v>101449</v>
          </cell>
          <cell r="H844" t="str">
            <v>آکادمي توف ايران-آلمان</v>
          </cell>
          <cell r="P844" t="str">
            <v>130</v>
          </cell>
        </row>
        <row r="845">
          <cell r="A845">
            <v>1300</v>
          </cell>
          <cell r="B845" t="str">
            <v>332006101757</v>
          </cell>
          <cell r="C845" t="str">
            <v>332</v>
          </cell>
          <cell r="D845" t="str">
            <v>332006</v>
          </cell>
          <cell r="E845" t="str">
            <v>ساير حسابها و اسناد پرداختني</v>
          </cell>
          <cell r="F845" t="str">
            <v>ساير بستانكاران</v>
          </cell>
          <cell r="G845" t="str">
            <v>101757</v>
          </cell>
          <cell r="H845" t="str">
            <v>سيد حسين نظام الدين</v>
          </cell>
          <cell r="P845" t="str">
            <v>130</v>
          </cell>
        </row>
        <row r="846">
          <cell r="A846">
            <v>1300</v>
          </cell>
          <cell r="B846" t="str">
            <v>332006101335</v>
          </cell>
          <cell r="C846" t="str">
            <v>332</v>
          </cell>
          <cell r="D846" t="str">
            <v>332006</v>
          </cell>
          <cell r="E846" t="str">
            <v>ساير حسابها و اسناد پرداختني</v>
          </cell>
          <cell r="F846" t="str">
            <v>ساير بستانكاران</v>
          </cell>
          <cell r="G846" t="str">
            <v>101335</v>
          </cell>
          <cell r="H846" t="str">
            <v>كميته امداد امام خميني (ره)</v>
          </cell>
          <cell r="P846" t="str">
            <v>130</v>
          </cell>
        </row>
        <row r="847">
          <cell r="A847">
            <v>1300</v>
          </cell>
          <cell r="B847" t="str">
            <v>332006101909</v>
          </cell>
          <cell r="C847" t="str">
            <v>332</v>
          </cell>
          <cell r="D847" t="str">
            <v>332006</v>
          </cell>
          <cell r="E847" t="str">
            <v>ساير حسابها و اسناد پرداختني</v>
          </cell>
          <cell r="F847" t="str">
            <v>ساير بستانكاران</v>
          </cell>
          <cell r="G847" t="str">
            <v>101909</v>
          </cell>
          <cell r="H847" t="str">
            <v>دفتر فني مهندسي فرا ساز بنا</v>
          </cell>
          <cell r="P847" t="str">
            <v>130</v>
          </cell>
        </row>
        <row r="848">
          <cell r="A848">
            <v>1300</v>
          </cell>
          <cell r="B848" t="str">
            <v>332006300105</v>
          </cell>
          <cell r="C848" t="str">
            <v>332</v>
          </cell>
          <cell r="D848" t="str">
            <v>332006</v>
          </cell>
          <cell r="E848" t="str">
            <v>ساير حسابها و اسناد پرداختني</v>
          </cell>
          <cell r="F848" t="str">
            <v>ساير بستانكاران</v>
          </cell>
          <cell r="G848" t="str">
            <v>300105</v>
          </cell>
          <cell r="H848" t="str">
            <v>شهرام غزنوي</v>
          </cell>
          <cell r="P848" t="str">
            <v>130</v>
          </cell>
        </row>
        <row r="849">
          <cell r="A849">
            <v>1300</v>
          </cell>
          <cell r="B849" t="str">
            <v>332006101878</v>
          </cell>
          <cell r="C849" t="str">
            <v>332</v>
          </cell>
          <cell r="D849" t="str">
            <v>332006</v>
          </cell>
          <cell r="E849" t="str">
            <v>ساير حسابها و اسناد پرداختني</v>
          </cell>
          <cell r="F849" t="str">
            <v>ساير بستانكاران</v>
          </cell>
          <cell r="G849" t="str">
            <v>101878</v>
          </cell>
          <cell r="H849" t="str">
            <v>كلينيك ساختماني تك</v>
          </cell>
          <cell r="P849" t="str">
            <v>130</v>
          </cell>
        </row>
        <row r="850">
          <cell r="A850">
            <v>1300</v>
          </cell>
          <cell r="B850" t="str">
            <v>332006101329</v>
          </cell>
          <cell r="C850" t="str">
            <v>332</v>
          </cell>
          <cell r="D850" t="str">
            <v>332006</v>
          </cell>
          <cell r="E850" t="str">
            <v>ساير حسابها و اسناد پرداختني</v>
          </cell>
          <cell r="F850" t="str">
            <v>ساير بستانكاران</v>
          </cell>
          <cell r="G850" t="str">
            <v>101329</v>
          </cell>
          <cell r="H850" t="str">
            <v>شوراي اسلامي کار</v>
          </cell>
          <cell r="P850" t="str">
            <v>130</v>
          </cell>
        </row>
        <row r="851">
          <cell r="A851">
            <v>1300</v>
          </cell>
          <cell r="B851" t="str">
            <v>332006101769</v>
          </cell>
          <cell r="C851" t="str">
            <v>332</v>
          </cell>
          <cell r="D851" t="str">
            <v>332006</v>
          </cell>
          <cell r="E851" t="str">
            <v>ساير حسابها و اسناد پرداختني</v>
          </cell>
          <cell r="F851" t="str">
            <v>ساير بستانكاران</v>
          </cell>
          <cell r="G851" t="str">
            <v>101769</v>
          </cell>
          <cell r="H851" t="str">
            <v>محمد مصري</v>
          </cell>
          <cell r="P851" t="str">
            <v>130</v>
          </cell>
        </row>
        <row r="852">
          <cell r="A852">
            <v>1300</v>
          </cell>
          <cell r="B852" t="str">
            <v>332006101929</v>
          </cell>
          <cell r="C852" t="str">
            <v>332</v>
          </cell>
          <cell r="D852" t="str">
            <v>332006</v>
          </cell>
          <cell r="E852" t="str">
            <v>ساير حسابها و اسناد پرداختني</v>
          </cell>
          <cell r="F852" t="str">
            <v>ساير بستانكاران</v>
          </cell>
          <cell r="G852" t="str">
            <v>101929</v>
          </cell>
          <cell r="H852" t="str">
            <v>بهمن ايمانپور (نقاش ساختمان)</v>
          </cell>
          <cell r="P852" t="str">
            <v>130</v>
          </cell>
        </row>
        <row r="853">
          <cell r="A853">
            <v>1300</v>
          </cell>
          <cell r="B853" t="str">
            <v>332006101930</v>
          </cell>
          <cell r="C853" t="str">
            <v>332</v>
          </cell>
          <cell r="D853" t="str">
            <v>332006</v>
          </cell>
          <cell r="E853" t="str">
            <v>ساير حسابها و اسناد پرداختني</v>
          </cell>
          <cell r="F853" t="str">
            <v>ساير بستانكاران</v>
          </cell>
          <cell r="G853" t="str">
            <v>101930</v>
          </cell>
          <cell r="H853" t="str">
            <v>شيشه بري پرنيان</v>
          </cell>
          <cell r="P853" t="str">
            <v>130</v>
          </cell>
        </row>
        <row r="854">
          <cell r="A854">
            <v>1300</v>
          </cell>
          <cell r="B854" t="str">
            <v>332006101718</v>
          </cell>
          <cell r="C854" t="str">
            <v>332</v>
          </cell>
          <cell r="D854" t="str">
            <v>332006</v>
          </cell>
          <cell r="E854" t="str">
            <v>ساير حسابها و اسناد پرداختني</v>
          </cell>
          <cell r="F854" t="str">
            <v>ساير بستانكاران</v>
          </cell>
          <cell r="G854" t="str">
            <v>101718</v>
          </cell>
          <cell r="H854" t="str">
            <v>صمد عليائي باويل</v>
          </cell>
          <cell r="P854" t="str">
            <v>130</v>
          </cell>
        </row>
        <row r="855">
          <cell r="A855">
            <v>1300</v>
          </cell>
          <cell r="B855" t="str">
            <v>332006101477</v>
          </cell>
          <cell r="C855" t="str">
            <v>332</v>
          </cell>
          <cell r="D855" t="str">
            <v>332006</v>
          </cell>
          <cell r="E855" t="str">
            <v>ساير حسابها و اسناد پرداختني</v>
          </cell>
          <cell r="F855" t="str">
            <v>ساير بستانكاران</v>
          </cell>
          <cell r="G855" t="str">
            <v>101477</v>
          </cell>
          <cell r="H855" t="str">
            <v>صندوق همياري از کارکنان</v>
          </cell>
          <cell r="P855" t="str">
            <v>130</v>
          </cell>
        </row>
        <row r="856">
          <cell r="A856">
            <v>1300</v>
          </cell>
          <cell r="B856" t="str">
            <v>332006101567</v>
          </cell>
          <cell r="C856" t="str">
            <v>332</v>
          </cell>
          <cell r="D856" t="str">
            <v>332006</v>
          </cell>
          <cell r="E856" t="str">
            <v>ساير حسابها و اسناد پرداختني</v>
          </cell>
          <cell r="F856" t="str">
            <v>ساير بستانكاران</v>
          </cell>
          <cell r="G856" t="str">
            <v>101567</v>
          </cell>
          <cell r="H856" t="str">
            <v>ابزار آزمون صهبا</v>
          </cell>
          <cell r="P856" t="str">
            <v>130</v>
          </cell>
        </row>
        <row r="857">
          <cell r="A857">
            <v>1300</v>
          </cell>
          <cell r="B857" t="str">
            <v>332006101710</v>
          </cell>
          <cell r="C857" t="str">
            <v>332</v>
          </cell>
          <cell r="D857" t="str">
            <v>332006</v>
          </cell>
          <cell r="E857" t="str">
            <v>ساير حسابها و اسناد پرداختني</v>
          </cell>
          <cell r="F857" t="str">
            <v>ساير بستانكاران</v>
          </cell>
          <cell r="G857" t="str">
            <v>101710</v>
          </cell>
          <cell r="H857" t="str">
            <v>سالنامه صنايع خودرو سازي ايران</v>
          </cell>
          <cell r="P857" t="str">
            <v>130</v>
          </cell>
        </row>
        <row r="858">
          <cell r="A858">
            <v>1300</v>
          </cell>
          <cell r="B858" t="str">
            <v>332006101694</v>
          </cell>
          <cell r="C858" t="str">
            <v>332</v>
          </cell>
          <cell r="D858" t="str">
            <v>332006</v>
          </cell>
          <cell r="E858" t="str">
            <v>ساير حسابها و اسناد پرداختني</v>
          </cell>
          <cell r="F858" t="str">
            <v>ساير بستانكاران</v>
          </cell>
          <cell r="G858" t="str">
            <v>101694</v>
          </cell>
          <cell r="H858" t="str">
            <v>خدمات فني تكنو ليفتر</v>
          </cell>
          <cell r="P858" t="str">
            <v>130</v>
          </cell>
        </row>
        <row r="859">
          <cell r="A859">
            <v>1300</v>
          </cell>
          <cell r="B859" t="str">
            <v>332006300233</v>
          </cell>
          <cell r="C859" t="str">
            <v>332</v>
          </cell>
          <cell r="D859" t="str">
            <v>332006</v>
          </cell>
          <cell r="E859" t="str">
            <v>ساير حسابها و اسناد پرداختني</v>
          </cell>
          <cell r="F859" t="str">
            <v>ساير بستانكاران</v>
          </cell>
          <cell r="G859" t="str">
            <v>300233</v>
          </cell>
          <cell r="H859" t="str">
            <v>منصور حسن پور ينگجه</v>
          </cell>
          <cell r="P859" t="str">
            <v>130</v>
          </cell>
        </row>
        <row r="860">
          <cell r="A860">
            <v>1300</v>
          </cell>
          <cell r="B860" t="str">
            <v>332006300236</v>
          </cell>
          <cell r="C860" t="str">
            <v>332</v>
          </cell>
          <cell r="D860" t="str">
            <v>332006</v>
          </cell>
          <cell r="E860" t="str">
            <v>ساير حسابها و اسناد پرداختني</v>
          </cell>
          <cell r="F860" t="str">
            <v>ساير بستانكاران</v>
          </cell>
          <cell r="G860" t="str">
            <v>300236</v>
          </cell>
          <cell r="H860" t="str">
            <v>خسرواني خسرو</v>
          </cell>
          <cell r="P860" t="str">
            <v>130</v>
          </cell>
        </row>
        <row r="861">
          <cell r="A861">
            <v>1300</v>
          </cell>
          <cell r="B861" t="str">
            <v>332006300301</v>
          </cell>
          <cell r="C861" t="str">
            <v>332</v>
          </cell>
          <cell r="D861" t="str">
            <v>332006</v>
          </cell>
          <cell r="E861" t="str">
            <v>ساير حسابها و اسناد پرداختني</v>
          </cell>
          <cell r="F861" t="str">
            <v>ساير بستانكاران</v>
          </cell>
          <cell r="G861" t="str">
            <v>300301</v>
          </cell>
          <cell r="H861" t="str">
            <v>تفهمي عليرضا</v>
          </cell>
          <cell r="P861" t="str">
            <v>130</v>
          </cell>
        </row>
        <row r="862">
          <cell r="A862">
            <v>1300</v>
          </cell>
          <cell r="B862" t="str">
            <v>332006300040</v>
          </cell>
          <cell r="C862" t="str">
            <v>332</v>
          </cell>
          <cell r="D862" t="str">
            <v>332006</v>
          </cell>
          <cell r="E862" t="str">
            <v>ساير حسابها و اسناد پرداختني</v>
          </cell>
          <cell r="F862" t="str">
            <v>ساير بستانكاران</v>
          </cell>
          <cell r="G862" t="str">
            <v>300040</v>
          </cell>
          <cell r="H862" t="str">
            <v>كريمي بخشايش علي</v>
          </cell>
          <cell r="P862" t="str">
            <v>130</v>
          </cell>
        </row>
        <row r="863">
          <cell r="A863">
            <v>1300</v>
          </cell>
          <cell r="B863" t="str">
            <v>332006300059</v>
          </cell>
          <cell r="C863" t="str">
            <v>332</v>
          </cell>
          <cell r="D863" t="str">
            <v>332006</v>
          </cell>
          <cell r="E863" t="str">
            <v>ساير حسابها و اسناد پرداختني</v>
          </cell>
          <cell r="F863" t="str">
            <v>ساير بستانكاران</v>
          </cell>
          <cell r="G863" t="str">
            <v>300059</v>
          </cell>
          <cell r="H863" t="str">
            <v>همايون قيصر</v>
          </cell>
          <cell r="P863" t="str">
            <v>130</v>
          </cell>
        </row>
        <row r="864">
          <cell r="A864">
            <v>1300</v>
          </cell>
          <cell r="B864" t="str">
            <v>332006300003</v>
          </cell>
          <cell r="C864" t="str">
            <v>332</v>
          </cell>
          <cell r="D864" t="str">
            <v>332006</v>
          </cell>
          <cell r="E864" t="str">
            <v>ساير حسابها و اسناد پرداختني</v>
          </cell>
          <cell r="F864" t="str">
            <v>ساير بستانكاران</v>
          </cell>
          <cell r="G864" t="str">
            <v>300003</v>
          </cell>
          <cell r="H864" t="str">
            <v>ميراسد مومني</v>
          </cell>
          <cell r="P864" t="str">
            <v>130</v>
          </cell>
        </row>
        <row r="865">
          <cell r="A865">
            <v>1300</v>
          </cell>
          <cell r="B865" t="str">
            <v>332006300006</v>
          </cell>
          <cell r="C865" t="str">
            <v>332</v>
          </cell>
          <cell r="D865" t="str">
            <v>332006</v>
          </cell>
          <cell r="E865" t="str">
            <v>ساير حسابها و اسناد پرداختني</v>
          </cell>
          <cell r="F865" t="str">
            <v>ساير بستانكاران</v>
          </cell>
          <cell r="G865" t="str">
            <v>300006</v>
          </cell>
          <cell r="H865" t="str">
            <v>حميد طباطبائي رئيسي</v>
          </cell>
          <cell r="P865" t="str">
            <v>130</v>
          </cell>
        </row>
        <row r="866">
          <cell r="A866">
            <v>1300</v>
          </cell>
          <cell r="B866" t="str">
            <v>332006300097</v>
          </cell>
          <cell r="C866" t="str">
            <v>332</v>
          </cell>
          <cell r="D866" t="str">
            <v>332006</v>
          </cell>
          <cell r="E866" t="str">
            <v>ساير حسابها و اسناد پرداختني</v>
          </cell>
          <cell r="F866" t="str">
            <v>ساير بستانكاران</v>
          </cell>
          <cell r="G866" t="str">
            <v>300097</v>
          </cell>
          <cell r="H866" t="str">
            <v>سيد حسن اميريعقوبي تبريز</v>
          </cell>
          <cell r="P866" t="str">
            <v>130</v>
          </cell>
        </row>
        <row r="867">
          <cell r="A867">
            <v>1300</v>
          </cell>
          <cell r="B867" t="str">
            <v>332006300053</v>
          </cell>
          <cell r="C867" t="str">
            <v>332</v>
          </cell>
          <cell r="D867" t="str">
            <v>332006</v>
          </cell>
          <cell r="E867" t="str">
            <v>ساير حسابها و اسناد پرداختني</v>
          </cell>
          <cell r="F867" t="str">
            <v>ساير بستانكاران</v>
          </cell>
          <cell r="G867" t="str">
            <v>300053</v>
          </cell>
          <cell r="H867" t="str">
            <v>خالقي عليرضا</v>
          </cell>
          <cell r="P867" t="str">
            <v>130</v>
          </cell>
        </row>
        <row r="868">
          <cell r="A868">
            <v>1300</v>
          </cell>
          <cell r="B868" t="str">
            <v>332006101854</v>
          </cell>
          <cell r="C868" t="str">
            <v>332</v>
          </cell>
          <cell r="D868" t="str">
            <v>332006</v>
          </cell>
          <cell r="E868" t="str">
            <v>ساير حسابها و اسناد پرداختني</v>
          </cell>
          <cell r="F868" t="str">
            <v>ساير بستانكاران</v>
          </cell>
          <cell r="G868" t="str">
            <v>101854</v>
          </cell>
          <cell r="H868" t="str">
            <v>نصابي پمپاژ آزمايش چاههاي عميق پرديس</v>
          </cell>
          <cell r="P868" t="str">
            <v>130</v>
          </cell>
        </row>
        <row r="869">
          <cell r="A869">
            <v>1300</v>
          </cell>
          <cell r="B869" t="str">
            <v>332006101924</v>
          </cell>
          <cell r="C869" t="str">
            <v>332</v>
          </cell>
          <cell r="D869" t="str">
            <v>332006</v>
          </cell>
          <cell r="E869" t="str">
            <v>ساير حسابها و اسناد پرداختني</v>
          </cell>
          <cell r="F869" t="str">
            <v>ساير بستانكاران</v>
          </cell>
          <cell r="G869" t="str">
            <v>101924</v>
          </cell>
          <cell r="H869" t="str">
            <v>آقاي بايرام عبدي (راننده پيماني تامين قطعات)</v>
          </cell>
          <cell r="P869" t="str">
            <v>130</v>
          </cell>
        </row>
        <row r="870">
          <cell r="A870">
            <v>1300</v>
          </cell>
          <cell r="B870" t="str">
            <v>332006300029</v>
          </cell>
          <cell r="C870" t="str">
            <v>332</v>
          </cell>
          <cell r="D870" t="str">
            <v>332006</v>
          </cell>
          <cell r="E870" t="str">
            <v>ساير حسابها و اسناد پرداختني</v>
          </cell>
          <cell r="F870" t="str">
            <v>ساير بستانكاران</v>
          </cell>
          <cell r="G870" t="str">
            <v>300029</v>
          </cell>
          <cell r="H870" t="str">
            <v>فلاحي اميد علي</v>
          </cell>
          <cell r="P870" t="str">
            <v>130</v>
          </cell>
        </row>
        <row r="871">
          <cell r="A871">
            <v>1300</v>
          </cell>
          <cell r="B871" t="str">
            <v>332006101630</v>
          </cell>
          <cell r="C871" t="str">
            <v>332</v>
          </cell>
          <cell r="D871" t="str">
            <v>332006</v>
          </cell>
          <cell r="E871" t="str">
            <v>ساير حسابها و اسناد پرداختني</v>
          </cell>
          <cell r="F871" t="str">
            <v>ساير بستانكاران</v>
          </cell>
          <cell r="G871" t="str">
            <v>101630</v>
          </cell>
          <cell r="H871" t="str">
            <v>شركت آريا</v>
          </cell>
          <cell r="P871" t="str">
            <v>130</v>
          </cell>
        </row>
        <row r="872">
          <cell r="A872">
            <v>1300</v>
          </cell>
          <cell r="B872" t="str">
            <v>332006300986</v>
          </cell>
          <cell r="C872" t="str">
            <v>332</v>
          </cell>
          <cell r="D872" t="str">
            <v>332006</v>
          </cell>
          <cell r="E872" t="str">
            <v>ساير حسابها و اسناد پرداختني</v>
          </cell>
          <cell r="F872" t="str">
            <v>ساير بستانكاران</v>
          </cell>
          <cell r="G872" t="str">
            <v>300986</v>
          </cell>
          <cell r="H872" t="str">
            <v>صفر علي پيري ياورکندي</v>
          </cell>
          <cell r="P872" t="str">
            <v>130</v>
          </cell>
        </row>
        <row r="873">
          <cell r="A873">
            <v>1300</v>
          </cell>
          <cell r="B873" t="str">
            <v>332006300987</v>
          </cell>
          <cell r="C873" t="str">
            <v>332</v>
          </cell>
          <cell r="D873" t="str">
            <v>332006</v>
          </cell>
          <cell r="E873" t="str">
            <v>ساير حسابها و اسناد پرداختني</v>
          </cell>
          <cell r="F873" t="str">
            <v>ساير بستانكاران</v>
          </cell>
          <cell r="G873" t="str">
            <v>300987</v>
          </cell>
          <cell r="H873" t="str">
            <v>محسن جعفرنژاد</v>
          </cell>
          <cell r="P873" t="str">
            <v>130</v>
          </cell>
        </row>
        <row r="874">
          <cell r="A874">
            <v>1300</v>
          </cell>
          <cell r="B874" t="str">
            <v>332006300988</v>
          </cell>
          <cell r="C874" t="str">
            <v>332</v>
          </cell>
          <cell r="D874" t="str">
            <v>332006</v>
          </cell>
          <cell r="E874" t="str">
            <v>ساير حسابها و اسناد پرداختني</v>
          </cell>
          <cell r="F874" t="str">
            <v>ساير بستانكاران</v>
          </cell>
          <cell r="G874" t="str">
            <v>300988</v>
          </cell>
          <cell r="H874" t="str">
            <v>اکبر سامبراني اهر</v>
          </cell>
          <cell r="P874" t="str">
            <v>130</v>
          </cell>
        </row>
        <row r="875">
          <cell r="A875">
            <v>1300</v>
          </cell>
          <cell r="B875" t="str">
            <v>332006300989</v>
          </cell>
          <cell r="C875" t="str">
            <v>332</v>
          </cell>
          <cell r="D875" t="str">
            <v>332006</v>
          </cell>
          <cell r="E875" t="str">
            <v>ساير حسابها و اسناد پرداختني</v>
          </cell>
          <cell r="F875" t="str">
            <v>ساير بستانكاران</v>
          </cell>
          <cell r="G875" t="str">
            <v>300989</v>
          </cell>
          <cell r="H875" t="str">
            <v>محمد حسن غريبي</v>
          </cell>
          <cell r="P875" t="str">
            <v>130</v>
          </cell>
        </row>
        <row r="876">
          <cell r="A876">
            <v>1300</v>
          </cell>
          <cell r="B876" t="str">
            <v>332006300010</v>
          </cell>
          <cell r="C876" t="str">
            <v>332</v>
          </cell>
          <cell r="D876" t="str">
            <v>332006</v>
          </cell>
          <cell r="E876" t="str">
            <v>ساير حسابها و اسناد پرداختني</v>
          </cell>
          <cell r="F876" t="str">
            <v>ساير بستانكاران</v>
          </cell>
          <cell r="G876" t="str">
            <v>300010</v>
          </cell>
          <cell r="H876" t="str">
            <v>صمد اميردادي</v>
          </cell>
          <cell r="P876" t="str">
            <v>130</v>
          </cell>
        </row>
        <row r="877">
          <cell r="A877">
            <v>1300</v>
          </cell>
          <cell r="B877" t="str">
            <v>332006300078</v>
          </cell>
          <cell r="C877" t="str">
            <v>332</v>
          </cell>
          <cell r="D877" t="str">
            <v>332006</v>
          </cell>
          <cell r="E877" t="str">
            <v>ساير حسابها و اسناد پرداختني</v>
          </cell>
          <cell r="F877" t="str">
            <v>ساير بستانكاران</v>
          </cell>
          <cell r="G877" t="str">
            <v>300078</v>
          </cell>
          <cell r="H877" t="str">
            <v>رويا نوراني زنوز</v>
          </cell>
          <cell r="P877" t="str">
            <v>130</v>
          </cell>
        </row>
        <row r="878">
          <cell r="A878">
            <v>1300</v>
          </cell>
          <cell r="B878" t="str">
            <v>332006101461</v>
          </cell>
          <cell r="C878" t="str">
            <v>332</v>
          </cell>
          <cell r="D878" t="str">
            <v>332006</v>
          </cell>
          <cell r="E878" t="str">
            <v>ساير حسابها و اسناد پرداختني</v>
          </cell>
          <cell r="F878" t="str">
            <v>ساير بستانكاران</v>
          </cell>
          <cell r="G878" t="str">
            <v>101461</v>
          </cell>
          <cell r="H878" t="str">
            <v>جمعيت هلال احمر آذربايجان شرقي</v>
          </cell>
          <cell r="P878" t="str">
            <v>130</v>
          </cell>
        </row>
        <row r="879">
          <cell r="A879">
            <v>1300</v>
          </cell>
          <cell r="B879" t="str">
            <v>332006101267</v>
          </cell>
          <cell r="C879" t="str">
            <v>332</v>
          </cell>
          <cell r="D879" t="str">
            <v>332006</v>
          </cell>
          <cell r="E879" t="str">
            <v>ساير حسابها و اسناد پرداختني</v>
          </cell>
          <cell r="F879" t="str">
            <v>ساير بستانكاران</v>
          </cell>
          <cell r="G879" t="str">
            <v>101267</v>
          </cell>
          <cell r="H879" t="str">
            <v>سهامي عام پرفيل ايران</v>
          </cell>
          <cell r="P879" t="str">
            <v>130</v>
          </cell>
        </row>
        <row r="880">
          <cell r="A880">
            <v>1300</v>
          </cell>
          <cell r="B880" t="str">
            <v>332006300034</v>
          </cell>
          <cell r="C880" t="str">
            <v>332</v>
          </cell>
          <cell r="D880" t="str">
            <v>332006</v>
          </cell>
          <cell r="E880" t="str">
            <v>ساير حسابها و اسناد پرداختني</v>
          </cell>
          <cell r="F880" t="str">
            <v>ساير بستانكاران</v>
          </cell>
          <cell r="G880" t="str">
            <v>300034</v>
          </cell>
          <cell r="H880" t="str">
            <v>ابراهيم يوسف آبادي حامد</v>
          </cell>
          <cell r="P880" t="str">
            <v>130</v>
          </cell>
        </row>
        <row r="881">
          <cell r="A881">
            <v>1300</v>
          </cell>
          <cell r="B881" t="str">
            <v>332006300058</v>
          </cell>
          <cell r="C881" t="str">
            <v>332</v>
          </cell>
          <cell r="D881" t="str">
            <v>332006</v>
          </cell>
          <cell r="E881" t="str">
            <v>ساير حسابها و اسناد پرداختني</v>
          </cell>
          <cell r="F881" t="str">
            <v>ساير بستانكاران</v>
          </cell>
          <cell r="G881" t="str">
            <v>300058</v>
          </cell>
          <cell r="H881" t="str">
            <v>علي فريد جعفريان</v>
          </cell>
          <cell r="P881" t="str">
            <v>130</v>
          </cell>
        </row>
        <row r="882">
          <cell r="A882">
            <v>1300</v>
          </cell>
          <cell r="B882" t="str">
            <v>332006101621</v>
          </cell>
          <cell r="C882" t="str">
            <v>332</v>
          </cell>
          <cell r="D882" t="str">
            <v>332006</v>
          </cell>
          <cell r="E882" t="str">
            <v>ساير حسابها و اسناد پرداختني</v>
          </cell>
          <cell r="F882" t="str">
            <v>ساير بستانكاران</v>
          </cell>
          <cell r="G882" t="str">
            <v>101621</v>
          </cell>
          <cell r="H882" t="str">
            <v>موسسه ميكرو تلفن</v>
          </cell>
          <cell r="P882" t="str">
            <v>130</v>
          </cell>
        </row>
        <row r="883">
          <cell r="A883">
            <v>1300</v>
          </cell>
          <cell r="B883" t="str">
            <v>332006300049</v>
          </cell>
          <cell r="C883" t="str">
            <v>332</v>
          </cell>
          <cell r="D883" t="str">
            <v>332006</v>
          </cell>
          <cell r="E883" t="str">
            <v>ساير حسابها و اسناد پرداختني</v>
          </cell>
          <cell r="F883" t="str">
            <v>ساير بستانكاران</v>
          </cell>
          <cell r="G883" t="str">
            <v>300049</v>
          </cell>
          <cell r="H883" t="str">
            <v>احد احمدي نژاد</v>
          </cell>
          <cell r="P883" t="str">
            <v>130</v>
          </cell>
        </row>
        <row r="884">
          <cell r="A884">
            <v>1300</v>
          </cell>
          <cell r="B884" t="str">
            <v>332006300002</v>
          </cell>
          <cell r="C884" t="str">
            <v>332</v>
          </cell>
          <cell r="D884" t="str">
            <v>332006</v>
          </cell>
          <cell r="E884" t="str">
            <v>ساير حسابها و اسناد پرداختني</v>
          </cell>
          <cell r="F884" t="str">
            <v>ساير بستانكاران</v>
          </cell>
          <cell r="G884" t="str">
            <v>300002</v>
          </cell>
          <cell r="H884" t="str">
            <v>علي متدين</v>
          </cell>
          <cell r="P884" t="str">
            <v>130</v>
          </cell>
        </row>
        <row r="885">
          <cell r="A885">
            <v>1300</v>
          </cell>
          <cell r="B885" t="str">
            <v>332006300012</v>
          </cell>
          <cell r="C885" t="str">
            <v>332</v>
          </cell>
          <cell r="D885" t="str">
            <v>332006</v>
          </cell>
          <cell r="E885" t="str">
            <v>ساير حسابها و اسناد پرداختني</v>
          </cell>
          <cell r="F885" t="str">
            <v>ساير بستانكاران</v>
          </cell>
          <cell r="G885" t="str">
            <v>300012</v>
          </cell>
          <cell r="H885" t="str">
            <v>صمد ابرهيم پور مقدس</v>
          </cell>
          <cell r="P885" t="str">
            <v>130</v>
          </cell>
        </row>
        <row r="886">
          <cell r="A886">
            <v>1300</v>
          </cell>
          <cell r="B886" t="str">
            <v>332006300013</v>
          </cell>
          <cell r="C886" t="str">
            <v>332</v>
          </cell>
          <cell r="D886" t="str">
            <v>332006</v>
          </cell>
          <cell r="E886" t="str">
            <v>ساير حسابها و اسناد پرداختني</v>
          </cell>
          <cell r="F886" t="str">
            <v>ساير بستانكاران</v>
          </cell>
          <cell r="G886" t="str">
            <v>300013</v>
          </cell>
          <cell r="H886" t="str">
            <v>داوود ايمانطلب</v>
          </cell>
          <cell r="P886" t="str">
            <v>130</v>
          </cell>
        </row>
        <row r="887">
          <cell r="A887">
            <v>1300</v>
          </cell>
          <cell r="B887" t="str">
            <v>332006300016</v>
          </cell>
          <cell r="C887" t="str">
            <v>332</v>
          </cell>
          <cell r="D887" t="str">
            <v>332006</v>
          </cell>
          <cell r="E887" t="str">
            <v>ساير حسابها و اسناد پرداختني</v>
          </cell>
          <cell r="F887" t="str">
            <v>ساير بستانكاران</v>
          </cell>
          <cell r="G887" t="str">
            <v>300016</v>
          </cell>
          <cell r="H887" t="str">
            <v>سيد جعفر سيد يزدي</v>
          </cell>
          <cell r="P887" t="str">
            <v>130</v>
          </cell>
        </row>
        <row r="888">
          <cell r="A888">
            <v>1300</v>
          </cell>
          <cell r="B888" t="str">
            <v>332006300021</v>
          </cell>
          <cell r="C888" t="str">
            <v>332</v>
          </cell>
          <cell r="D888" t="str">
            <v>332006</v>
          </cell>
          <cell r="E888" t="str">
            <v>ساير حسابها و اسناد پرداختني</v>
          </cell>
          <cell r="F888" t="str">
            <v>ساير بستانكاران</v>
          </cell>
          <cell r="G888" t="str">
            <v>300021</v>
          </cell>
          <cell r="H888" t="str">
            <v>حسين کفشنوچي خياباني</v>
          </cell>
          <cell r="P888" t="str">
            <v>130</v>
          </cell>
        </row>
        <row r="889">
          <cell r="A889">
            <v>1300</v>
          </cell>
          <cell r="B889" t="str">
            <v>332006300022</v>
          </cell>
          <cell r="C889" t="str">
            <v>332</v>
          </cell>
          <cell r="D889" t="str">
            <v>332006</v>
          </cell>
          <cell r="E889" t="str">
            <v>ساير حسابها و اسناد پرداختني</v>
          </cell>
          <cell r="F889" t="str">
            <v>ساير بستانكاران</v>
          </cell>
          <cell r="G889" t="str">
            <v>300022</v>
          </cell>
          <cell r="H889" t="str">
            <v>محمدعلي نمازي فر</v>
          </cell>
          <cell r="P889" t="str">
            <v>130</v>
          </cell>
        </row>
        <row r="890">
          <cell r="A890">
            <v>1300</v>
          </cell>
          <cell r="B890" t="str">
            <v>332006300027</v>
          </cell>
          <cell r="C890" t="str">
            <v>332</v>
          </cell>
          <cell r="D890" t="str">
            <v>332006</v>
          </cell>
          <cell r="E890" t="str">
            <v>ساير حسابها و اسناد پرداختني</v>
          </cell>
          <cell r="F890" t="str">
            <v>ساير بستانكاران</v>
          </cell>
          <cell r="G890" t="str">
            <v>300027</v>
          </cell>
          <cell r="H890" t="str">
            <v>سيد جعفر ديبازر حسيني</v>
          </cell>
          <cell r="P890" t="str">
            <v>130</v>
          </cell>
        </row>
        <row r="891">
          <cell r="A891">
            <v>1300</v>
          </cell>
          <cell r="B891" t="str">
            <v>332006300037</v>
          </cell>
          <cell r="C891" t="str">
            <v>332</v>
          </cell>
          <cell r="D891" t="str">
            <v>332006</v>
          </cell>
          <cell r="E891" t="str">
            <v>ساير حسابها و اسناد پرداختني</v>
          </cell>
          <cell r="F891" t="str">
            <v>ساير بستانكاران</v>
          </cell>
          <cell r="G891" t="str">
            <v>300037</v>
          </cell>
          <cell r="H891" t="str">
            <v>ناصر بيداري علمداري</v>
          </cell>
          <cell r="P891" t="str">
            <v>130</v>
          </cell>
        </row>
        <row r="892">
          <cell r="A892">
            <v>1300</v>
          </cell>
          <cell r="B892" t="str">
            <v>332006300041</v>
          </cell>
          <cell r="C892" t="str">
            <v>332</v>
          </cell>
          <cell r="D892" t="str">
            <v>332006</v>
          </cell>
          <cell r="E892" t="str">
            <v>ساير حسابها و اسناد پرداختني</v>
          </cell>
          <cell r="F892" t="str">
            <v>ساير بستانكاران</v>
          </cell>
          <cell r="G892" t="str">
            <v>300041</v>
          </cell>
          <cell r="H892" t="str">
            <v>علي ظريفي</v>
          </cell>
          <cell r="P892" t="str">
            <v>130</v>
          </cell>
        </row>
        <row r="893">
          <cell r="A893">
            <v>1300</v>
          </cell>
          <cell r="B893" t="str">
            <v>332006300061</v>
          </cell>
          <cell r="C893" t="str">
            <v>332</v>
          </cell>
          <cell r="D893" t="str">
            <v>332006</v>
          </cell>
          <cell r="E893" t="str">
            <v>ساير حسابها و اسناد پرداختني</v>
          </cell>
          <cell r="F893" t="str">
            <v>ساير بستانكاران</v>
          </cell>
          <cell r="G893" t="str">
            <v>300061</v>
          </cell>
          <cell r="H893" t="str">
            <v>نادر براعتي</v>
          </cell>
          <cell r="P893" t="str">
            <v>130</v>
          </cell>
        </row>
        <row r="894">
          <cell r="A894">
            <v>1300</v>
          </cell>
          <cell r="B894" t="str">
            <v>332006300106</v>
          </cell>
          <cell r="C894" t="str">
            <v>332</v>
          </cell>
          <cell r="D894" t="str">
            <v>332006</v>
          </cell>
          <cell r="E894" t="str">
            <v>ساير حسابها و اسناد پرداختني</v>
          </cell>
          <cell r="F894" t="str">
            <v>ساير بستانكاران</v>
          </cell>
          <cell r="G894" t="str">
            <v>300106</v>
          </cell>
          <cell r="H894" t="str">
            <v>محمد باطومچي</v>
          </cell>
          <cell r="P894" t="str">
            <v>130</v>
          </cell>
        </row>
        <row r="895">
          <cell r="A895">
            <v>1300</v>
          </cell>
          <cell r="B895" t="str">
            <v>332006300109</v>
          </cell>
          <cell r="C895" t="str">
            <v>332</v>
          </cell>
          <cell r="D895" t="str">
            <v>332006</v>
          </cell>
          <cell r="E895" t="str">
            <v>ساير حسابها و اسناد پرداختني</v>
          </cell>
          <cell r="F895" t="str">
            <v>ساير بستانكاران</v>
          </cell>
          <cell r="G895" t="str">
            <v>300109</v>
          </cell>
          <cell r="H895" t="str">
            <v>سيد کاظم حجازي</v>
          </cell>
          <cell r="P895" t="str">
            <v>130</v>
          </cell>
        </row>
        <row r="896">
          <cell r="A896">
            <v>1300</v>
          </cell>
          <cell r="B896" t="str">
            <v>332006300121</v>
          </cell>
          <cell r="C896" t="str">
            <v>332</v>
          </cell>
          <cell r="D896" t="str">
            <v>332006</v>
          </cell>
          <cell r="E896" t="str">
            <v>ساير حسابها و اسناد پرداختني</v>
          </cell>
          <cell r="F896" t="str">
            <v>ساير بستانكاران</v>
          </cell>
          <cell r="G896" t="str">
            <v>300121</v>
          </cell>
          <cell r="H896" t="str">
            <v>محمد پيردولت</v>
          </cell>
          <cell r="P896" t="str">
            <v>130</v>
          </cell>
        </row>
        <row r="897">
          <cell r="A897">
            <v>1300</v>
          </cell>
          <cell r="B897" t="str">
            <v>332006300150</v>
          </cell>
          <cell r="C897" t="str">
            <v>332</v>
          </cell>
          <cell r="D897" t="str">
            <v>332006</v>
          </cell>
          <cell r="E897" t="str">
            <v>ساير حسابها و اسناد پرداختني</v>
          </cell>
          <cell r="F897" t="str">
            <v>ساير بستانكاران</v>
          </cell>
          <cell r="G897" t="str">
            <v>300150</v>
          </cell>
          <cell r="H897" t="str">
            <v>مجتبي شرقي وند</v>
          </cell>
          <cell r="P897" t="str">
            <v>130</v>
          </cell>
        </row>
        <row r="898">
          <cell r="A898">
            <v>1300</v>
          </cell>
          <cell r="B898" t="str">
            <v>332006300166</v>
          </cell>
          <cell r="C898" t="str">
            <v>332</v>
          </cell>
          <cell r="D898" t="str">
            <v>332006</v>
          </cell>
          <cell r="E898" t="str">
            <v>ساير حسابها و اسناد پرداختني</v>
          </cell>
          <cell r="F898" t="str">
            <v>ساير بستانكاران</v>
          </cell>
          <cell r="G898" t="str">
            <v>300166</v>
          </cell>
          <cell r="H898" t="str">
            <v>مسعود عبدالرحميان</v>
          </cell>
          <cell r="P898" t="str">
            <v>130</v>
          </cell>
        </row>
        <row r="899">
          <cell r="A899">
            <v>1300</v>
          </cell>
          <cell r="B899" t="str">
            <v>332006300212</v>
          </cell>
          <cell r="C899" t="str">
            <v>332</v>
          </cell>
          <cell r="D899" t="str">
            <v>332006</v>
          </cell>
          <cell r="E899" t="str">
            <v>ساير حسابها و اسناد پرداختني</v>
          </cell>
          <cell r="F899" t="str">
            <v>ساير بستانكاران</v>
          </cell>
          <cell r="G899" t="str">
            <v>300212</v>
          </cell>
          <cell r="H899" t="str">
            <v>پيمان نعمتي</v>
          </cell>
          <cell r="P899" t="str">
            <v>130</v>
          </cell>
        </row>
        <row r="900">
          <cell r="A900">
            <v>1300</v>
          </cell>
          <cell r="B900" t="str">
            <v>332006300217</v>
          </cell>
          <cell r="C900" t="str">
            <v>332</v>
          </cell>
          <cell r="D900" t="str">
            <v>332006</v>
          </cell>
          <cell r="E900" t="str">
            <v>ساير حسابها و اسناد پرداختني</v>
          </cell>
          <cell r="F900" t="str">
            <v>ساير بستانكاران</v>
          </cell>
          <cell r="G900" t="str">
            <v>300217</v>
          </cell>
          <cell r="H900" t="str">
            <v>عبدالحسين شارقي</v>
          </cell>
          <cell r="P900" t="str">
            <v>130</v>
          </cell>
        </row>
        <row r="901">
          <cell r="A901">
            <v>1300</v>
          </cell>
          <cell r="B901" t="str">
            <v>332006300221</v>
          </cell>
          <cell r="C901" t="str">
            <v>332</v>
          </cell>
          <cell r="D901" t="str">
            <v>332006</v>
          </cell>
          <cell r="E901" t="str">
            <v>ساير حسابها و اسناد پرداختني</v>
          </cell>
          <cell r="F901" t="str">
            <v>ساير بستانكاران</v>
          </cell>
          <cell r="G901" t="str">
            <v>300221</v>
          </cell>
          <cell r="H901" t="str">
            <v>هادي خدائيان</v>
          </cell>
          <cell r="P901" t="str">
            <v>130</v>
          </cell>
        </row>
        <row r="902">
          <cell r="A902">
            <v>1300</v>
          </cell>
          <cell r="B902" t="str">
            <v>332006300227</v>
          </cell>
          <cell r="C902" t="str">
            <v>332</v>
          </cell>
          <cell r="D902" t="str">
            <v>332006</v>
          </cell>
          <cell r="E902" t="str">
            <v>ساير حسابها و اسناد پرداختني</v>
          </cell>
          <cell r="F902" t="str">
            <v>ساير بستانكاران</v>
          </cell>
          <cell r="G902" t="str">
            <v>300227</v>
          </cell>
          <cell r="H902" t="str">
            <v>فربد مصافي</v>
          </cell>
          <cell r="P902" t="str">
            <v>130</v>
          </cell>
        </row>
        <row r="903">
          <cell r="A903">
            <v>1300</v>
          </cell>
          <cell r="B903" t="str">
            <v>332006300228</v>
          </cell>
          <cell r="C903" t="str">
            <v>332</v>
          </cell>
          <cell r="D903" t="str">
            <v>332006</v>
          </cell>
          <cell r="E903" t="str">
            <v>ساير حسابها و اسناد پرداختني</v>
          </cell>
          <cell r="F903" t="str">
            <v>ساير بستانكاران</v>
          </cell>
          <cell r="G903" t="str">
            <v>300228</v>
          </cell>
          <cell r="H903" t="str">
            <v>غلامرضا بهراميان</v>
          </cell>
          <cell r="P903" t="str">
            <v>130</v>
          </cell>
        </row>
        <row r="904">
          <cell r="A904">
            <v>1300</v>
          </cell>
          <cell r="B904" t="str">
            <v>332006300246</v>
          </cell>
          <cell r="C904" t="str">
            <v>332</v>
          </cell>
          <cell r="D904" t="str">
            <v>332006</v>
          </cell>
          <cell r="E904" t="str">
            <v>ساير حسابها و اسناد پرداختني</v>
          </cell>
          <cell r="F904" t="str">
            <v>ساير بستانكاران</v>
          </cell>
          <cell r="G904" t="str">
            <v>300246</v>
          </cell>
          <cell r="H904" t="str">
            <v>عزيز خدادادي</v>
          </cell>
          <cell r="P904" t="str">
            <v>130</v>
          </cell>
        </row>
        <row r="905">
          <cell r="A905">
            <v>1300</v>
          </cell>
          <cell r="B905" t="str">
            <v>332006101326</v>
          </cell>
          <cell r="C905" t="str">
            <v>332</v>
          </cell>
          <cell r="D905" t="str">
            <v>332006</v>
          </cell>
          <cell r="E905" t="str">
            <v>ساير حسابها و اسناد پرداختني</v>
          </cell>
          <cell r="F905" t="str">
            <v>ساير بستانكاران</v>
          </cell>
          <cell r="G905" t="str">
            <v>101326</v>
          </cell>
          <cell r="H905" t="str">
            <v>كانون وكلا</v>
          </cell>
          <cell r="P905" t="str">
            <v>130</v>
          </cell>
        </row>
        <row r="906">
          <cell r="A906">
            <v>1300</v>
          </cell>
          <cell r="B906" t="str">
            <v>332006101325</v>
          </cell>
          <cell r="C906" t="str">
            <v>332</v>
          </cell>
          <cell r="D906" t="str">
            <v>332006</v>
          </cell>
          <cell r="E906" t="str">
            <v>ساير حسابها و اسناد پرداختني</v>
          </cell>
          <cell r="F906" t="str">
            <v>ساير بستانكاران</v>
          </cell>
          <cell r="G906" t="str">
            <v>101325</v>
          </cell>
          <cell r="H906" t="str">
            <v>صندوق حمايت از وكلا</v>
          </cell>
          <cell r="P906" t="str">
            <v>130</v>
          </cell>
        </row>
        <row r="907">
          <cell r="A907">
            <v>1300</v>
          </cell>
          <cell r="B907" t="str">
            <v>332006300068</v>
          </cell>
          <cell r="C907" t="str">
            <v>332</v>
          </cell>
          <cell r="D907" t="str">
            <v>332006</v>
          </cell>
          <cell r="E907" t="str">
            <v>ساير حسابها و اسناد پرداختني</v>
          </cell>
          <cell r="F907" t="str">
            <v>ساير بستانكاران</v>
          </cell>
          <cell r="G907" t="str">
            <v>300068</v>
          </cell>
          <cell r="H907" t="str">
            <v>صادق زاده سيد محمود</v>
          </cell>
          <cell r="P907" t="str">
            <v>130</v>
          </cell>
        </row>
        <row r="908">
          <cell r="A908">
            <v>1320</v>
          </cell>
          <cell r="B908" t="str">
            <v>332007102702</v>
          </cell>
          <cell r="C908" t="str">
            <v>332</v>
          </cell>
          <cell r="D908" t="str">
            <v>332007</v>
          </cell>
          <cell r="E908" t="str">
            <v>ساير حسابها و اسناد پرداختني</v>
          </cell>
          <cell r="F908" t="str">
            <v>اسناد پرداختني</v>
          </cell>
          <cell r="G908" t="str">
            <v>102702</v>
          </cell>
          <cell r="H908" t="str">
            <v>ماليات وعوارض بر ارزش افزوده</v>
          </cell>
          <cell r="P908" t="str">
            <v>132</v>
          </cell>
        </row>
        <row r="909">
          <cell r="A909">
            <v>1320</v>
          </cell>
          <cell r="B909" t="str">
            <v>332007102706</v>
          </cell>
          <cell r="C909" t="str">
            <v>332</v>
          </cell>
          <cell r="D909" t="str">
            <v>332007</v>
          </cell>
          <cell r="E909" t="str">
            <v>ساير حسابها و اسناد پرداختني</v>
          </cell>
          <cell r="F909" t="str">
            <v>اسناد پرداختني</v>
          </cell>
          <cell r="G909" t="str">
            <v>102706</v>
          </cell>
          <cell r="H909" t="str">
            <v>ماليات عملكرد سال 88</v>
          </cell>
          <cell r="P909" t="str">
            <v>132</v>
          </cell>
        </row>
        <row r="910">
          <cell r="A910">
            <v>1302</v>
          </cell>
          <cell r="B910" t="str">
            <v>332008101001</v>
          </cell>
          <cell r="C910" t="str">
            <v>332</v>
          </cell>
          <cell r="D910" t="str">
            <v>332008</v>
          </cell>
          <cell r="E910" t="str">
            <v>ساير حسابها و اسناد پرداختني</v>
          </cell>
          <cell r="F910" t="str">
            <v>ماليات وعوارض بر ارزش افزوده (فروش)</v>
          </cell>
          <cell r="G910" t="str">
            <v>101001</v>
          </cell>
          <cell r="H910" t="str">
            <v>شرکت مگا موتورفروش قطعات خودرو</v>
          </cell>
          <cell r="P910" t="str">
            <v>130</v>
          </cell>
        </row>
        <row r="911">
          <cell r="A911">
            <v>1302</v>
          </cell>
          <cell r="B911" t="str">
            <v>332008101699</v>
          </cell>
          <cell r="C911" t="str">
            <v>332</v>
          </cell>
          <cell r="D911" t="str">
            <v>332008</v>
          </cell>
          <cell r="E911" t="str">
            <v>ساير حسابها و اسناد پرداختني</v>
          </cell>
          <cell r="F911" t="str">
            <v>ماليات وعوارض بر ارزش افزوده (فروش)</v>
          </cell>
          <cell r="G911" t="str">
            <v>101699</v>
          </cell>
          <cell r="H911" t="str">
            <v>متفرقه</v>
          </cell>
          <cell r="P911" t="str">
            <v>130</v>
          </cell>
        </row>
        <row r="912">
          <cell r="A912">
            <v>1302</v>
          </cell>
          <cell r="B912" t="str">
            <v>332008101023</v>
          </cell>
          <cell r="C912" t="str">
            <v>332</v>
          </cell>
          <cell r="D912" t="str">
            <v>332008</v>
          </cell>
          <cell r="E912" t="str">
            <v>ساير حسابها و اسناد پرداختني</v>
          </cell>
          <cell r="F912" t="str">
            <v>ماليات وعوارض بر ارزش افزوده (فروش)</v>
          </cell>
          <cell r="G912" t="str">
            <v>101023</v>
          </cell>
          <cell r="H912" t="str">
            <v>شركت سايپا يدك</v>
          </cell>
          <cell r="P912" t="str">
            <v>130</v>
          </cell>
        </row>
        <row r="913">
          <cell r="A913">
            <v>1302</v>
          </cell>
          <cell r="B913" t="str">
            <v>332008101022</v>
          </cell>
          <cell r="C913" t="str">
            <v>332</v>
          </cell>
          <cell r="D913" t="str">
            <v>332008</v>
          </cell>
          <cell r="E913" t="str">
            <v>ساير حسابها و اسناد پرداختني</v>
          </cell>
          <cell r="F913" t="str">
            <v>ماليات وعوارض بر ارزش افزوده (فروش)</v>
          </cell>
          <cell r="G913" t="str">
            <v>101022</v>
          </cell>
          <cell r="H913" t="str">
            <v>شرکت توليدي بهران محور سايپا</v>
          </cell>
          <cell r="P913" t="str">
            <v>130</v>
          </cell>
        </row>
        <row r="914">
          <cell r="A914">
            <v>1302</v>
          </cell>
          <cell r="B914" t="str">
            <v>332008101862</v>
          </cell>
          <cell r="C914" t="str">
            <v>332</v>
          </cell>
          <cell r="D914" t="str">
            <v>332008</v>
          </cell>
          <cell r="E914" t="str">
            <v>ساير حسابها و اسناد پرداختني</v>
          </cell>
          <cell r="F914" t="str">
            <v>ماليات وعوارض بر ارزش افزوده (فروش)</v>
          </cell>
          <cell r="G914" t="str">
            <v>101862</v>
          </cell>
          <cell r="H914" t="str">
            <v>شركت صنعتي رول محور سامان</v>
          </cell>
          <cell r="P914" t="str">
            <v>130</v>
          </cell>
        </row>
        <row r="915">
          <cell r="A915">
            <v>1302</v>
          </cell>
          <cell r="B915" t="str">
            <v>332008101850</v>
          </cell>
          <cell r="C915" t="str">
            <v>332</v>
          </cell>
          <cell r="D915" t="str">
            <v>332008</v>
          </cell>
          <cell r="E915" t="str">
            <v>ساير حسابها و اسناد پرداختني</v>
          </cell>
          <cell r="F915" t="str">
            <v>ماليات وعوارض بر ارزش افزوده (فروش)</v>
          </cell>
          <cell r="G915" t="str">
            <v>101850</v>
          </cell>
          <cell r="H915" t="str">
            <v>فريدون رزمجو</v>
          </cell>
          <cell r="P915" t="str">
            <v>130</v>
          </cell>
        </row>
        <row r="916">
          <cell r="A916">
            <v>1302</v>
          </cell>
          <cell r="B916" t="str">
            <v>332008101865</v>
          </cell>
          <cell r="C916" t="str">
            <v>332</v>
          </cell>
          <cell r="D916" t="str">
            <v>332008</v>
          </cell>
          <cell r="E916" t="str">
            <v>ساير حسابها و اسناد پرداختني</v>
          </cell>
          <cell r="F916" t="str">
            <v>ماليات وعوارض بر ارزش افزوده (فروش)</v>
          </cell>
          <cell r="G916" t="str">
            <v>101865</v>
          </cell>
          <cell r="H916" t="str">
            <v>شرکت پارت قطعه</v>
          </cell>
          <cell r="P916" t="str">
            <v>130</v>
          </cell>
        </row>
        <row r="917">
          <cell r="A917">
            <v>1302</v>
          </cell>
          <cell r="B917" t="str">
            <v>332008101201</v>
          </cell>
          <cell r="C917" t="str">
            <v>332</v>
          </cell>
          <cell r="D917" t="str">
            <v>332008</v>
          </cell>
          <cell r="E917" t="str">
            <v>ساير حسابها و اسناد پرداختني</v>
          </cell>
          <cell r="F917" t="str">
            <v>ماليات وعوارض بر ارزش افزوده (فروش)</v>
          </cell>
          <cell r="G917" t="str">
            <v>101201</v>
          </cell>
          <cell r="H917" t="str">
            <v>شرکت آهنفام سديد</v>
          </cell>
          <cell r="P917" t="str">
            <v>130</v>
          </cell>
        </row>
        <row r="918">
          <cell r="A918">
            <v>1302</v>
          </cell>
          <cell r="B918" t="str">
            <v>332008101589</v>
          </cell>
          <cell r="C918" t="str">
            <v>332</v>
          </cell>
          <cell r="D918" t="str">
            <v>332008</v>
          </cell>
          <cell r="E918" t="str">
            <v>ساير حسابها و اسناد پرداختني</v>
          </cell>
          <cell r="F918" t="str">
            <v>ماليات وعوارض بر ارزش افزوده (فروش)</v>
          </cell>
          <cell r="G918" t="str">
            <v>101589</v>
          </cell>
          <cell r="H918" t="str">
            <v>ريخته گري سهند آذرين</v>
          </cell>
          <cell r="P918" t="str">
            <v>130</v>
          </cell>
        </row>
        <row r="919">
          <cell r="A919">
            <v>1302</v>
          </cell>
          <cell r="B919" t="str">
            <v>332008101896</v>
          </cell>
          <cell r="C919" t="str">
            <v>332</v>
          </cell>
          <cell r="D919" t="str">
            <v>332008</v>
          </cell>
          <cell r="E919" t="str">
            <v>ساير حسابها و اسناد پرداختني</v>
          </cell>
          <cell r="F919" t="str">
            <v>ماليات وعوارض بر ارزش افزوده (فروش)</v>
          </cell>
          <cell r="G919" t="str">
            <v>101896</v>
          </cell>
          <cell r="H919" t="str">
            <v>شركت درخشان قطعه ساز</v>
          </cell>
          <cell r="P919" t="str">
            <v>130</v>
          </cell>
        </row>
        <row r="920">
          <cell r="A920">
            <v>1302</v>
          </cell>
          <cell r="B920" t="str">
            <v>332008101279</v>
          </cell>
          <cell r="C920" t="str">
            <v>332</v>
          </cell>
          <cell r="D920" t="str">
            <v>332008</v>
          </cell>
          <cell r="E920" t="str">
            <v>ساير حسابها و اسناد پرداختني</v>
          </cell>
          <cell r="F920" t="str">
            <v>ماليات وعوارض بر ارزش افزوده (فروش)</v>
          </cell>
          <cell r="G920" t="str">
            <v>101279</v>
          </cell>
          <cell r="H920" t="str">
            <v>جبارپور بنيادي مهندس محمد</v>
          </cell>
          <cell r="P920" t="str">
            <v>130</v>
          </cell>
        </row>
        <row r="921">
          <cell r="A921">
            <v>1302</v>
          </cell>
          <cell r="B921" t="str">
            <v>332008101018</v>
          </cell>
          <cell r="C921" t="str">
            <v>332</v>
          </cell>
          <cell r="D921" t="str">
            <v>332008</v>
          </cell>
          <cell r="E921" t="str">
            <v>ساير حسابها و اسناد پرداختني</v>
          </cell>
          <cell r="F921" t="str">
            <v>ماليات وعوارض بر ارزش افزوده (فروش)</v>
          </cell>
          <cell r="G921" t="str">
            <v>101018</v>
          </cell>
          <cell r="H921" t="str">
            <v>شرکت مهندسي اجزاء ماشين گستر آرين (امگا)</v>
          </cell>
          <cell r="P921" t="str">
            <v>130</v>
          </cell>
        </row>
        <row r="922">
          <cell r="A922">
            <v>1302</v>
          </cell>
          <cell r="B922" t="str">
            <v>332008101925</v>
          </cell>
          <cell r="C922" t="str">
            <v>332</v>
          </cell>
          <cell r="D922" t="str">
            <v>332008</v>
          </cell>
          <cell r="E922" t="str">
            <v>ساير حسابها و اسناد پرداختني</v>
          </cell>
          <cell r="F922" t="str">
            <v>ماليات وعوارض بر ارزش افزوده (فروش)</v>
          </cell>
          <cell r="G922" t="str">
            <v>101925</v>
          </cell>
          <cell r="H922" t="str">
            <v>صنايع شهيد افشردي</v>
          </cell>
          <cell r="P922" t="str">
            <v>130</v>
          </cell>
        </row>
        <row r="923">
          <cell r="A923">
            <v>1302</v>
          </cell>
          <cell r="B923" t="str">
            <v>332008101945</v>
          </cell>
          <cell r="C923" t="str">
            <v>332</v>
          </cell>
          <cell r="D923" t="str">
            <v>332008</v>
          </cell>
          <cell r="E923" t="str">
            <v>ساير حسابها و اسناد پرداختني</v>
          </cell>
          <cell r="F923" t="str">
            <v>ماليات وعوارض بر ارزش افزوده (فروش)</v>
          </cell>
          <cell r="G923" t="str">
            <v>101945</v>
          </cell>
          <cell r="H923" t="str">
            <v>شركت اروم تجهيز گستر</v>
          </cell>
          <cell r="P923" t="str">
            <v>130</v>
          </cell>
        </row>
        <row r="924">
          <cell r="A924">
            <v>1302</v>
          </cell>
          <cell r="B924" t="str">
            <v>332008101798</v>
          </cell>
          <cell r="C924" t="str">
            <v>332</v>
          </cell>
          <cell r="D924" t="str">
            <v>332008</v>
          </cell>
          <cell r="E924" t="str">
            <v>ساير حسابها و اسناد پرداختني</v>
          </cell>
          <cell r="F924" t="str">
            <v>ماليات وعوارض بر ارزش افزوده (فروش)</v>
          </cell>
          <cell r="G924" t="str">
            <v>101798</v>
          </cell>
          <cell r="H924" t="str">
            <v>شركت بازرگاني و خدمات همگام خودرو</v>
          </cell>
          <cell r="P924" t="str">
            <v>130</v>
          </cell>
        </row>
        <row r="925">
          <cell r="A925">
            <v>1302</v>
          </cell>
          <cell r="B925" t="str">
            <v>332008101919</v>
          </cell>
          <cell r="C925" t="str">
            <v>332</v>
          </cell>
          <cell r="D925" t="str">
            <v>332008</v>
          </cell>
          <cell r="E925" t="str">
            <v>ساير حسابها و اسناد پرداختني</v>
          </cell>
          <cell r="F925" t="str">
            <v>ماليات وعوارض بر ارزش افزوده (فروش)</v>
          </cell>
          <cell r="G925" t="str">
            <v>101919</v>
          </cell>
          <cell r="H925" t="str">
            <v>شركت صنعتي آذر كاوش سهند</v>
          </cell>
          <cell r="P925" t="str">
            <v>130</v>
          </cell>
        </row>
        <row r="926">
          <cell r="A926">
            <v>1302</v>
          </cell>
          <cell r="B926" t="str">
            <v>332008101848</v>
          </cell>
          <cell r="C926" t="str">
            <v>332</v>
          </cell>
          <cell r="D926" t="str">
            <v>332008</v>
          </cell>
          <cell r="E926" t="str">
            <v>ساير حسابها و اسناد پرداختني</v>
          </cell>
          <cell r="F926" t="str">
            <v>ماليات وعوارض بر ارزش افزوده (فروش)</v>
          </cell>
          <cell r="G926" t="str">
            <v>101848</v>
          </cell>
          <cell r="H926" t="str">
            <v>شرکت سپهر آذر پويا</v>
          </cell>
          <cell r="P926" t="str">
            <v>130</v>
          </cell>
        </row>
        <row r="927">
          <cell r="A927">
            <v>1302</v>
          </cell>
          <cell r="B927" t="str">
            <v>332008101836</v>
          </cell>
          <cell r="C927" t="str">
            <v>332</v>
          </cell>
          <cell r="D927" t="str">
            <v>332008</v>
          </cell>
          <cell r="E927" t="str">
            <v>ساير حسابها و اسناد پرداختني</v>
          </cell>
          <cell r="F927" t="str">
            <v>ماليات وعوارض بر ارزش افزوده (فروش)</v>
          </cell>
          <cell r="G927" t="str">
            <v>101836</v>
          </cell>
          <cell r="H927" t="str">
            <v>شركت مهندسي و تامين قطعات تراکتور سازي</v>
          </cell>
          <cell r="P927" t="str">
            <v>130</v>
          </cell>
        </row>
        <row r="928">
          <cell r="A928">
            <v>1302</v>
          </cell>
          <cell r="B928" t="str">
            <v>332008101280</v>
          </cell>
          <cell r="C928" t="str">
            <v>332</v>
          </cell>
          <cell r="D928" t="str">
            <v>332008</v>
          </cell>
          <cell r="E928" t="str">
            <v>ساير حسابها و اسناد پرداختني</v>
          </cell>
          <cell r="F928" t="str">
            <v>ماليات وعوارض بر ارزش افزوده (فروش)</v>
          </cell>
          <cell r="G928" t="str">
            <v>101280</v>
          </cell>
          <cell r="H928" t="str">
            <v>شرکت پرسيران</v>
          </cell>
          <cell r="P928" t="str">
            <v>130</v>
          </cell>
        </row>
        <row r="929">
          <cell r="A929">
            <v>1302</v>
          </cell>
          <cell r="B929" t="str">
            <v>332008101542</v>
          </cell>
          <cell r="C929" t="str">
            <v>332</v>
          </cell>
          <cell r="D929" t="str">
            <v>332008</v>
          </cell>
          <cell r="E929" t="str">
            <v>ساير حسابها و اسناد پرداختني</v>
          </cell>
          <cell r="F929" t="str">
            <v>ماليات وعوارض بر ارزش افزوده (فروش)</v>
          </cell>
          <cell r="G929" t="str">
            <v>101542</v>
          </cell>
          <cell r="H929" t="str">
            <v>بلبرينگ سازي</v>
          </cell>
          <cell r="P929" t="str">
            <v>130</v>
          </cell>
        </row>
        <row r="930">
          <cell r="A930">
            <v>1302</v>
          </cell>
          <cell r="B930" t="str">
            <v>332008101226</v>
          </cell>
          <cell r="C930" t="str">
            <v>332</v>
          </cell>
          <cell r="D930" t="str">
            <v>332008</v>
          </cell>
          <cell r="E930" t="str">
            <v>ساير حسابها و اسناد پرداختني</v>
          </cell>
          <cell r="F930" t="str">
            <v>ماليات وعوارض بر ارزش افزوده (فروش)</v>
          </cell>
          <cell r="G930" t="str">
            <v>101226</v>
          </cell>
          <cell r="H930" t="str">
            <v>شركت گاردان پارت سازان</v>
          </cell>
          <cell r="P930" t="str">
            <v>130</v>
          </cell>
        </row>
        <row r="931">
          <cell r="A931">
            <v>1302</v>
          </cell>
          <cell r="B931" t="str">
            <v>332008101235</v>
          </cell>
          <cell r="C931" t="str">
            <v>332</v>
          </cell>
          <cell r="D931" t="str">
            <v>332008</v>
          </cell>
          <cell r="E931" t="str">
            <v>ساير حسابها و اسناد پرداختني</v>
          </cell>
          <cell r="F931" t="str">
            <v>ماليات وعوارض بر ارزش افزوده (فروش)</v>
          </cell>
          <cell r="G931" t="str">
            <v>101235</v>
          </cell>
          <cell r="H931" t="str">
            <v>شرکت فرمان خودرو</v>
          </cell>
          <cell r="P931" t="str">
            <v>130</v>
          </cell>
        </row>
        <row r="932">
          <cell r="A932">
            <v>1302</v>
          </cell>
          <cell r="B932" t="str">
            <v>332008101608</v>
          </cell>
          <cell r="C932" t="str">
            <v>332</v>
          </cell>
          <cell r="D932" t="str">
            <v>332008</v>
          </cell>
          <cell r="E932" t="str">
            <v>ساير حسابها و اسناد پرداختني</v>
          </cell>
          <cell r="F932" t="str">
            <v>ماليات وعوارض بر ارزش افزوده (فروش)</v>
          </cell>
          <cell r="G932" t="str">
            <v>101608</v>
          </cell>
          <cell r="H932" t="str">
            <v>شركت پولاديش</v>
          </cell>
          <cell r="P932" t="str">
            <v>130</v>
          </cell>
        </row>
        <row r="933">
          <cell r="A933">
            <v>1302</v>
          </cell>
          <cell r="B933" t="str">
            <v>332008101508</v>
          </cell>
          <cell r="C933" t="str">
            <v>332</v>
          </cell>
          <cell r="D933" t="str">
            <v>332008</v>
          </cell>
          <cell r="E933" t="str">
            <v>ساير حسابها و اسناد پرداختني</v>
          </cell>
          <cell r="F933" t="str">
            <v>ماليات وعوارض بر ارزش افزوده (فروش)</v>
          </cell>
          <cell r="G933" t="str">
            <v>101508</v>
          </cell>
          <cell r="H933" t="str">
            <v>شركت بنيان ديزل</v>
          </cell>
          <cell r="P933" t="str">
            <v>130</v>
          </cell>
        </row>
        <row r="934">
          <cell r="A934">
            <v>1302</v>
          </cell>
          <cell r="B934" t="str">
            <v>332008101946</v>
          </cell>
          <cell r="C934" t="str">
            <v>332</v>
          </cell>
          <cell r="D934" t="str">
            <v>332008</v>
          </cell>
          <cell r="E934" t="str">
            <v>ساير حسابها و اسناد پرداختني</v>
          </cell>
          <cell r="F934" t="str">
            <v>ماليات وعوارض بر ارزش افزوده (فروش)</v>
          </cell>
          <cell r="G934" t="str">
            <v>101946</v>
          </cell>
          <cell r="H934" t="str">
            <v>شركت ميانرو</v>
          </cell>
          <cell r="P934" t="str">
            <v>130</v>
          </cell>
        </row>
        <row r="935">
          <cell r="A935">
            <v>1302</v>
          </cell>
          <cell r="B935" t="str">
            <v>332008101927</v>
          </cell>
          <cell r="C935" t="str">
            <v>332</v>
          </cell>
          <cell r="D935" t="str">
            <v>332008</v>
          </cell>
          <cell r="E935" t="str">
            <v>ساير حسابها و اسناد پرداختني</v>
          </cell>
          <cell r="F935" t="str">
            <v>ماليات وعوارض بر ارزش افزوده (فروش)</v>
          </cell>
          <cell r="G935" t="str">
            <v>101927</v>
          </cell>
          <cell r="H935" t="str">
            <v>شركت بن خودرو</v>
          </cell>
          <cell r="P935" t="str">
            <v>130</v>
          </cell>
        </row>
        <row r="936">
          <cell r="A936">
            <v>1302</v>
          </cell>
          <cell r="B936" t="str">
            <v>332008101552</v>
          </cell>
          <cell r="C936" t="str">
            <v>332</v>
          </cell>
          <cell r="D936" t="str">
            <v>332008</v>
          </cell>
          <cell r="E936" t="str">
            <v>ساير حسابها و اسناد پرداختني</v>
          </cell>
          <cell r="F936" t="str">
            <v>ماليات وعوارض بر ارزش افزوده (فروش)</v>
          </cell>
          <cell r="G936" t="str">
            <v>101552</v>
          </cell>
          <cell r="H936" t="str">
            <v>گروه مهندسي نوين برش آذرآبادگان</v>
          </cell>
          <cell r="P936" t="str">
            <v>130</v>
          </cell>
        </row>
        <row r="937">
          <cell r="A937">
            <v>1302</v>
          </cell>
          <cell r="B937" t="str">
            <v>332008101851</v>
          </cell>
          <cell r="C937" t="str">
            <v>332</v>
          </cell>
          <cell r="D937" t="str">
            <v>332008</v>
          </cell>
          <cell r="E937" t="str">
            <v>ساير حسابها و اسناد پرداختني</v>
          </cell>
          <cell r="F937" t="str">
            <v>ماليات وعوارض بر ارزش افزوده (فروش)</v>
          </cell>
          <cell r="G937" t="str">
            <v>101851</v>
          </cell>
          <cell r="H937" t="str">
            <v>شركت كيان صنعت خاوران</v>
          </cell>
          <cell r="P937" t="str">
            <v>130</v>
          </cell>
        </row>
        <row r="938">
          <cell r="A938">
            <v>1302</v>
          </cell>
          <cell r="B938" t="str">
            <v>332008101632</v>
          </cell>
          <cell r="C938" t="str">
            <v>332</v>
          </cell>
          <cell r="D938" t="str">
            <v>332008</v>
          </cell>
          <cell r="E938" t="str">
            <v>ساير حسابها و اسناد پرداختني</v>
          </cell>
          <cell r="F938" t="str">
            <v>ماليات وعوارض بر ارزش افزوده (فروش)</v>
          </cell>
          <cell r="G938" t="str">
            <v>101632</v>
          </cell>
          <cell r="H938" t="str">
            <v>شركت همراهان صنعت</v>
          </cell>
          <cell r="P938" t="str">
            <v>130</v>
          </cell>
        </row>
        <row r="939">
          <cell r="A939">
            <v>1302</v>
          </cell>
          <cell r="B939" t="str">
            <v>332008101894</v>
          </cell>
          <cell r="C939" t="str">
            <v>332</v>
          </cell>
          <cell r="D939" t="str">
            <v>332008</v>
          </cell>
          <cell r="E939" t="str">
            <v>ساير حسابها و اسناد پرداختني</v>
          </cell>
          <cell r="F939" t="str">
            <v>ماليات وعوارض بر ارزش افزوده (فروش)</v>
          </cell>
          <cell r="G939" t="str">
            <v>101894</v>
          </cell>
          <cell r="H939" t="str">
            <v>شركت رسا گستر آذر</v>
          </cell>
          <cell r="P939" t="str">
            <v>130</v>
          </cell>
        </row>
        <row r="940">
          <cell r="A940">
            <v>1302</v>
          </cell>
          <cell r="B940" t="str">
            <v>332008101751</v>
          </cell>
          <cell r="C940" t="str">
            <v>332</v>
          </cell>
          <cell r="D940" t="str">
            <v>332008</v>
          </cell>
          <cell r="E940" t="str">
            <v>ساير حسابها و اسناد پرداختني</v>
          </cell>
          <cell r="F940" t="str">
            <v>ماليات وعوارض بر ارزش افزوده (فروش)</v>
          </cell>
          <cell r="G940" t="str">
            <v>101751</v>
          </cell>
          <cell r="H940" t="str">
            <v>قطعه سازي محمودي</v>
          </cell>
          <cell r="P940" t="str">
            <v>130</v>
          </cell>
        </row>
        <row r="941">
          <cell r="A941">
            <v>1302</v>
          </cell>
          <cell r="B941" t="str">
            <v>332008101786</v>
          </cell>
          <cell r="C941" t="str">
            <v>332</v>
          </cell>
          <cell r="D941" t="str">
            <v>332008</v>
          </cell>
          <cell r="E941" t="str">
            <v>ساير حسابها و اسناد پرداختني</v>
          </cell>
          <cell r="F941" t="str">
            <v>ماليات وعوارض بر ارزش افزوده (فروش)</v>
          </cell>
          <cell r="G941" t="str">
            <v>101786</v>
          </cell>
          <cell r="H941" t="str">
            <v>شركت ورق كاران تبريز</v>
          </cell>
          <cell r="P941" t="str">
            <v>130</v>
          </cell>
        </row>
        <row r="942">
          <cell r="A942">
            <v>1302</v>
          </cell>
          <cell r="B942" t="str">
            <v>332008101839</v>
          </cell>
          <cell r="C942" t="str">
            <v>332</v>
          </cell>
          <cell r="D942" t="str">
            <v>332008</v>
          </cell>
          <cell r="E942" t="str">
            <v>ساير حسابها و اسناد پرداختني</v>
          </cell>
          <cell r="F942" t="str">
            <v>ماليات وعوارض بر ارزش افزوده (فروش)</v>
          </cell>
          <cell r="G942" t="str">
            <v>101839</v>
          </cell>
          <cell r="H942" t="str">
            <v>شرکت آذر پاد</v>
          </cell>
          <cell r="P942" t="str">
            <v>130</v>
          </cell>
        </row>
        <row r="943">
          <cell r="A943">
            <v>1302</v>
          </cell>
          <cell r="B943" t="str">
            <v>332008101681</v>
          </cell>
          <cell r="C943" t="str">
            <v>332</v>
          </cell>
          <cell r="D943" t="str">
            <v>332008</v>
          </cell>
          <cell r="E943" t="str">
            <v>ساير حسابها و اسناد پرداختني</v>
          </cell>
          <cell r="F943" t="str">
            <v>ماليات وعوارض بر ارزش افزوده (فروش)</v>
          </cell>
          <cell r="G943" t="str">
            <v>101681</v>
          </cell>
          <cell r="H943" t="str">
            <v>ساج يدك خودرو</v>
          </cell>
          <cell r="P943" t="str">
            <v>130</v>
          </cell>
        </row>
        <row r="944">
          <cell r="A944">
            <v>1302</v>
          </cell>
          <cell r="B944" t="str">
            <v>332008101831</v>
          </cell>
          <cell r="C944" t="str">
            <v>332</v>
          </cell>
          <cell r="D944" t="str">
            <v>332008</v>
          </cell>
          <cell r="E944" t="str">
            <v>ساير حسابها و اسناد پرداختني</v>
          </cell>
          <cell r="F944" t="str">
            <v>ماليات وعوارض بر ارزش افزوده (فروش)</v>
          </cell>
          <cell r="G944" t="str">
            <v>101831</v>
          </cell>
          <cell r="H944" t="str">
            <v>تقي زاده</v>
          </cell>
          <cell r="P944" t="str">
            <v>130</v>
          </cell>
        </row>
        <row r="945">
          <cell r="A945">
            <v>1302</v>
          </cell>
          <cell r="B945" t="str">
            <v>332008101928</v>
          </cell>
          <cell r="C945" t="str">
            <v>332</v>
          </cell>
          <cell r="D945" t="str">
            <v>332008</v>
          </cell>
          <cell r="E945" t="str">
            <v>ساير حسابها و اسناد پرداختني</v>
          </cell>
          <cell r="F945" t="str">
            <v>ماليات وعوارض بر ارزش افزوده (فروش)</v>
          </cell>
          <cell r="G945" t="str">
            <v>101928</v>
          </cell>
          <cell r="H945" t="str">
            <v>شركت پيشگام صنعت تابان</v>
          </cell>
          <cell r="P945" t="str">
            <v>130</v>
          </cell>
        </row>
        <row r="946">
          <cell r="A946">
            <v>1302</v>
          </cell>
          <cell r="B946" t="str">
            <v>332008101808</v>
          </cell>
          <cell r="C946" t="str">
            <v>332</v>
          </cell>
          <cell r="D946" t="str">
            <v>332008</v>
          </cell>
          <cell r="E946" t="str">
            <v>ساير حسابها و اسناد پرداختني</v>
          </cell>
          <cell r="F946" t="str">
            <v>ماليات وعوارض بر ارزش افزوده (فروش)</v>
          </cell>
          <cell r="G946" t="str">
            <v>101808</v>
          </cell>
          <cell r="H946" t="str">
            <v>حسين عهدي (راننده ترانسپورت)</v>
          </cell>
          <cell r="P946" t="str">
            <v>130</v>
          </cell>
        </row>
        <row r="947">
          <cell r="A947">
            <v>1302</v>
          </cell>
          <cell r="B947" t="str">
            <v>332008300177</v>
          </cell>
          <cell r="C947" t="str">
            <v>332</v>
          </cell>
          <cell r="D947" t="str">
            <v>332008</v>
          </cell>
          <cell r="E947" t="str">
            <v>ساير حسابها و اسناد پرداختني</v>
          </cell>
          <cell r="F947" t="str">
            <v>ماليات وعوارض بر ارزش افزوده (فروش)</v>
          </cell>
          <cell r="G947" t="str">
            <v>300177</v>
          </cell>
          <cell r="H947" t="str">
            <v>كاظم پور احمد</v>
          </cell>
          <cell r="P947" t="str">
            <v>130</v>
          </cell>
        </row>
        <row r="948">
          <cell r="A948">
            <v>1302</v>
          </cell>
          <cell r="B948" t="str">
            <v>332008101910</v>
          </cell>
          <cell r="C948" t="str">
            <v>332</v>
          </cell>
          <cell r="D948" t="str">
            <v>332008</v>
          </cell>
          <cell r="E948" t="str">
            <v>ساير حسابها و اسناد پرداختني</v>
          </cell>
          <cell r="F948" t="str">
            <v>ماليات وعوارض بر ارزش افزوده (فروش)</v>
          </cell>
          <cell r="G948" t="str">
            <v>101910</v>
          </cell>
          <cell r="H948" t="str">
            <v>شركت ابزار محركه آذر</v>
          </cell>
          <cell r="P948" t="str">
            <v>130</v>
          </cell>
        </row>
        <row r="949">
          <cell r="A949">
            <v>1302</v>
          </cell>
          <cell r="B949" t="str">
            <v>332008300020</v>
          </cell>
          <cell r="C949" t="str">
            <v>332</v>
          </cell>
          <cell r="D949" t="str">
            <v>332008</v>
          </cell>
          <cell r="E949" t="str">
            <v>ساير حسابها و اسناد پرداختني</v>
          </cell>
          <cell r="F949" t="str">
            <v>ماليات وعوارض بر ارزش افزوده (فروش)</v>
          </cell>
          <cell r="G949" t="str">
            <v>300020</v>
          </cell>
          <cell r="H949" t="str">
            <v>نورپورينگجه جعفر</v>
          </cell>
          <cell r="P949" t="str">
            <v>130</v>
          </cell>
        </row>
        <row r="950">
          <cell r="A950">
            <v>1302</v>
          </cell>
          <cell r="B950" t="str">
            <v>332008101256</v>
          </cell>
          <cell r="C950" t="str">
            <v>332</v>
          </cell>
          <cell r="D950" t="str">
            <v>332008</v>
          </cell>
          <cell r="E950" t="str">
            <v>ساير حسابها و اسناد پرداختني</v>
          </cell>
          <cell r="F950" t="str">
            <v>ماليات وعوارض بر ارزش افزوده (فروش)</v>
          </cell>
          <cell r="G950" t="str">
            <v>101256</v>
          </cell>
          <cell r="H950" t="str">
            <v>كارگاه ادهمي</v>
          </cell>
          <cell r="P950" t="str">
            <v>130</v>
          </cell>
        </row>
        <row r="951">
          <cell r="A951">
            <v>1302</v>
          </cell>
          <cell r="B951" t="str">
            <v>332008101938</v>
          </cell>
          <cell r="C951" t="str">
            <v>332</v>
          </cell>
          <cell r="D951" t="str">
            <v>332008</v>
          </cell>
          <cell r="E951" t="str">
            <v>ساير حسابها و اسناد پرداختني</v>
          </cell>
          <cell r="F951" t="str">
            <v>ماليات وعوارض بر ارزش افزوده (فروش)</v>
          </cell>
          <cell r="G951" t="str">
            <v>101938</v>
          </cell>
          <cell r="H951" t="str">
            <v>شركت دقت فراز آذر</v>
          </cell>
          <cell r="P951" t="str">
            <v>130</v>
          </cell>
        </row>
        <row r="952">
          <cell r="A952">
            <v>1302</v>
          </cell>
          <cell r="B952" t="str">
            <v>332008300276</v>
          </cell>
          <cell r="C952" t="str">
            <v>332</v>
          </cell>
          <cell r="D952" t="str">
            <v>332008</v>
          </cell>
          <cell r="E952" t="str">
            <v>ساير حسابها و اسناد پرداختني</v>
          </cell>
          <cell r="F952" t="str">
            <v>ماليات وعوارض بر ارزش افزوده (فروش)</v>
          </cell>
          <cell r="G952" t="str">
            <v>300276</v>
          </cell>
          <cell r="H952" t="str">
            <v>ملوكي مهرشاد</v>
          </cell>
          <cell r="P952" t="str">
            <v>130</v>
          </cell>
        </row>
        <row r="953">
          <cell r="A953">
            <v>1302</v>
          </cell>
          <cell r="B953" t="str">
            <v>332008101934</v>
          </cell>
          <cell r="C953" t="str">
            <v>332</v>
          </cell>
          <cell r="D953" t="str">
            <v>332008</v>
          </cell>
          <cell r="E953" t="str">
            <v>ساير حسابها و اسناد پرداختني</v>
          </cell>
          <cell r="F953" t="str">
            <v>ماليات وعوارض بر ارزش افزوده (فروش)</v>
          </cell>
          <cell r="G953" t="str">
            <v>101934</v>
          </cell>
          <cell r="H953" t="str">
            <v>گروه صنعتي صيادي</v>
          </cell>
          <cell r="P953" t="str">
            <v>130</v>
          </cell>
        </row>
        <row r="954">
          <cell r="A954">
            <v>1302</v>
          </cell>
          <cell r="B954" t="str">
            <v>332008101876</v>
          </cell>
          <cell r="C954" t="str">
            <v>332</v>
          </cell>
          <cell r="D954" t="str">
            <v>332008</v>
          </cell>
          <cell r="E954" t="str">
            <v>ساير حسابها و اسناد پرداختني</v>
          </cell>
          <cell r="F954" t="str">
            <v>ماليات وعوارض بر ارزش افزوده (فروش)</v>
          </cell>
          <cell r="G954" t="str">
            <v>101876</v>
          </cell>
          <cell r="H954" t="str">
            <v>شرکت سيماب تبريز</v>
          </cell>
          <cell r="P954" t="str">
            <v>130</v>
          </cell>
        </row>
        <row r="955">
          <cell r="A955">
            <v>1302</v>
          </cell>
          <cell r="B955" t="str">
            <v>332008300085</v>
          </cell>
          <cell r="C955" t="str">
            <v>332</v>
          </cell>
          <cell r="D955" t="str">
            <v>332008</v>
          </cell>
          <cell r="E955" t="str">
            <v>ساير حسابها و اسناد پرداختني</v>
          </cell>
          <cell r="F955" t="str">
            <v>ماليات وعوارض بر ارزش افزوده (فروش)</v>
          </cell>
          <cell r="G955" t="str">
            <v>300085</v>
          </cell>
          <cell r="H955" t="str">
            <v>جبارپور يوسف</v>
          </cell>
          <cell r="P955" t="str">
            <v>130</v>
          </cell>
        </row>
        <row r="956">
          <cell r="A956">
            <v>1302</v>
          </cell>
          <cell r="B956" t="str">
            <v>332008101263</v>
          </cell>
          <cell r="C956" t="str">
            <v>332</v>
          </cell>
          <cell r="D956" t="str">
            <v>332008</v>
          </cell>
          <cell r="E956" t="str">
            <v>ساير حسابها و اسناد پرداختني</v>
          </cell>
          <cell r="F956" t="str">
            <v>ماليات وعوارض بر ارزش افزوده (فروش)</v>
          </cell>
          <cell r="G956" t="str">
            <v>101263</v>
          </cell>
          <cell r="H956" t="str">
            <v>شرکت قطعه سازان خودرو دلتا امين</v>
          </cell>
          <cell r="P956" t="str">
            <v>130</v>
          </cell>
        </row>
        <row r="957">
          <cell r="A957">
            <v>1302</v>
          </cell>
          <cell r="B957" t="str">
            <v>332008101795</v>
          </cell>
          <cell r="C957" t="str">
            <v>332</v>
          </cell>
          <cell r="D957" t="str">
            <v>332008</v>
          </cell>
          <cell r="E957" t="str">
            <v>ساير حسابها و اسناد پرداختني</v>
          </cell>
          <cell r="F957" t="str">
            <v>ماليات وعوارض بر ارزش افزوده (فروش)</v>
          </cell>
          <cell r="G957" t="str">
            <v>101795</v>
          </cell>
          <cell r="H957" t="str">
            <v>خدمات فني و مهندسي بهكار صنعت</v>
          </cell>
          <cell r="P957" t="str">
            <v>130</v>
          </cell>
        </row>
        <row r="958">
          <cell r="A958">
            <v>1305</v>
          </cell>
          <cell r="B958" t="str">
            <v>332009102707</v>
          </cell>
          <cell r="C958" t="str">
            <v>332</v>
          </cell>
          <cell r="D958" t="str">
            <v>332009</v>
          </cell>
          <cell r="E958" t="str">
            <v>ساير حسابها و اسناد پرداختني</v>
          </cell>
          <cell r="F958" t="str">
            <v>ماليات عملكرد</v>
          </cell>
          <cell r="G958" t="str">
            <v>102707</v>
          </cell>
          <cell r="H958" t="str">
            <v>ماليات عملكرد سال 89</v>
          </cell>
          <cell r="P958" t="str">
            <v>130</v>
          </cell>
        </row>
        <row r="959">
          <cell r="A959">
            <v>1200</v>
          </cell>
          <cell r="B959" t="str">
            <v>332011101414</v>
          </cell>
          <cell r="C959" t="str">
            <v>332</v>
          </cell>
          <cell r="D959" t="str">
            <v>332011</v>
          </cell>
          <cell r="E959" t="str">
            <v>ساير حسابها و اسناد پرداختني</v>
          </cell>
          <cell r="F959" t="str">
            <v>ماليات تكليفيي پيمانكاران(5% ماده 104ق.م.م)</v>
          </cell>
          <cell r="G959" t="str">
            <v>101414</v>
          </cell>
          <cell r="H959" t="str">
            <v>شركت آذردنده تبريز</v>
          </cell>
          <cell r="P959" t="str">
            <v>120</v>
          </cell>
        </row>
        <row r="960">
          <cell r="A960">
            <v>1200</v>
          </cell>
          <cell r="B960" t="str">
            <v>332011101659</v>
          </cell>
          <cell r="C960" t="str">
            <v>332</v>
          </cell>
          <cell r="D960" t="str">
            <v>332011</v>
          </cell>
          <cell r="E960" t="str">
            <v>ساير حسابها و اسناد پرداختني</v>
          </cell>
          <cell r="F960" t="str">
            <v>ماليات تكليفيي پيمانكاران(5% ماده 104ق.م.م)</v>
          </cell>
          <cell r="G960" t="str">
            <v>101659</v>
          </cell>
          <cell r="H960" t="str">
            <v>آبكاري آريا</v>
          </cell>
          <cell r="P960" t="str">
            <v>120</v>
          </cell>
        </row>
        <row r="961">
          <cell r="A961">
            <v>1200</v>
          </cell>
          <cell r="B961" t="str">
            <v>332011101257</v>
          </cell>
          <cell r="C961" t="str">
            <v>332</v>
          </cell>
          <cell r="D961" t="str">
            <v>332011</v>
          </cell>
          <cell r="E961" t="str">
            <v>ساير حسابها و اسناد پرداختني</v>
          </cell>
          <cell r="F961" t="str">
            <v>ماليات تكليفيي پيمانكاران(5% ماده 104ق.م.م)</v>
          </cell>
          <cell r="G961" t="str">
            <v>101257</v>
          </cell>
          <cell r="H961" t="str">
            <v>كارگاه فرجزاده</v>
          </cell>
          <cell r="P961" t="str">
            <v>120</v>
          </cell>
        </row>
        <row r="962">
          <cell r="A962">
            <v>1200</v>
          </cell>
          <cell r="B962" t="str">
            <v>332011101517</v>
          </cell>
          <cell r="C962" t="str">
            <v>332</v>
          </cell>
          <cell r="D962" t="str">
            <v>332011</v>
          </cell>
          <cell r="E962" t="str">
            <v>ساير حسابها و اسناد پرداختني</v>
          </cell>
          <cell r="F962" t="str">
            <v>ماليات تكليفيي پيمانكاران(5% ماده 104ق.م.م)</v>
          </cell>
          <cell r="G962" t="str">
            <v>101517</v>
          </cell>
          <cell r="H962" t="str">
            <v>كارگاه توليدي صنعتي امين (سنگزني امين)</v>
          </cell>
          <cell r="P962" t="str">
            <v>120</v>
          </cell>
        </row>
        <row r="963">
          <cell r="A963">
            <v>1200</v>
          </cell>
          <cell r="B963" t="str">
            <v>332011101835</v>
          </cell>
          <cell r="C963" t="str">
            <v>332</v>
          </cell>
          <cell r="D963" t="str">
            <v>332011</v>
          </cell>
          <cell r="E963" t="str">
            <v>ساير حسابها و اسناد پرداختني</v>
          </cell>
          <cell r="F963" t="str">
            <v>ماليات تكليفيي پيمانكاران(5% ماده 104ق.م.م)</v>
          </cell>
          <cell r="G963" t="str">
            <v>101835</v>
          </cell>
          <cell r="H963" t="str">
            <v>كارگاه فرامرزي</v>
          </cell>
          <cell r="P963" t="str">
            <v>120</v>
          </cell>
        </row>
        <row r="964">
          <cell r="A964">
            <v>1200</v>
          </cell>
          <cell r="B964" t="str">
            <v>332011101259</v>
          </cell>
          <cell r="C964" t="str">
            <v>332</v>
          </cell>
          <cell r="D964" t="str">
            <v>332011</v>
          </cell>
          <cell r="E964" t="str">
            <v>ساير حسابها و اسناد پرداختني</v>
          </cell>
          <cell r="F964" t="str">
            <v>ماليات تكليفيي پيمانكاران(5% ماده 104ق.م.م)</v>
          </cell>
          <cell r="G964" t="str">
            <v>101259</v>
          </cell>
          <cell r="H964" t="str">
            <v>كارگاه حسينپور خيري</v>
          </cell>
          <cell r="P964" t="str">
            <v>120</v>
          </cell>
        </row>
        <row r="965">
          <cell r="A965">
            <v>1200</v>
          </cell>
          <cell r="B965" t="str">
            <v>332011101293</v>
          </cell>
          <cell r="C965" t="str">
            <v>332</v>
          </cell>
          <cell r="D965" t="str">
            <v>332011</v>
          </cell>
          <cell r="E965" t="str">
            <v>ساير حسابها و اسناد پرداختني</v>
          </cell>
          <cell r="F965" t="str">
            <v>ماليات تكليفيي پيمانكاران(5% ماده 104ق.م.م)</v>
          </cell>
          <cell r="G965" t="str">
            <v>101293</v>
          </cell>
          <cell r="H965" t="str">
            <v>كارگاه المهدي</v>
          </cell>
          <cell r="P965" t="str">
            <v>120</v>
          </cell>
        </row>
        <row r="966">
          <cell r="A966">
            <v>1200</v>
          </cell>
          <cell r="B966" t="str">
            <v>332011101827</v>
          </cell>
          <cell r="C966" t="str">
            <v>332</v>
          </cell>
          <cell r="D966" t="str">
            <v>332011</v>
          </cell>
          <cell r="E966" t="str">
            <v>ساير حسابها و اسناد پرداختني</v>
          </cell>
          <cell r="F966" t="str">
            <v>ماليات تكليفيي پيمانكاران(5% ماده 104ق.م.م)</v>
          </cell>
          <cell r="G966" t="str">
            <v>101827</v>
          </cell>
          <cell r="H966" t="str">
            <v>گروه صنعتي آذر پارت</v>
          </cell>
          <cell r="P966" t="str">
            <v>120</v>
          </cell>
        </row>
        <row r="967">
          <cell r="A967">
            <v>1200</v>
          </cell>
          <cell r="B967" t="str">
            <v>332011101813</v>
          </cell>
          <cell r="C967" t="str">
            <v>332</v>
          </cell>
          <cell r="D967" t="str">
            <v>332011</v>
          </cell>
          <cell r="E967" t="str">
            <v>ساير حسابها و اسناد پرداختني</v>
          </cell>
          <cell r="F967" t="str">
            <v>ماليات تكليفيي پيمانكاران(5% ماده 104ق.م.م)</v>
          </cell>
          <cell r="G967" t="str">
            <v>101813</v>
          </cell>
          <cell r="H967" t="str">
            <v>شركت مبتكران صنايع نوين</v>
          </cell>
          <cell r="P967" t="str">
            <v>120</v>
          </cell>
        </row>
        <row r="968">
          <cell r="A968">
            <v>1200</v>
          </cell>
          <cell r="B968" t="str">
            <v>332011101747</v>
          </cell>
          <cell r="C968" t="str">
            <v>332</v>
          </cell>
          <cell r="D968" t="str">
            <v>332011</v>
          </cell>
          <cell r="E968" t="str">
            <v>ساير حسابها و اسناد پرداختني</v>
          </cell>
          <cell r="F968" t="str">
            <v>ماليات تكليفيي پيمانكاران(5% ماده 104ق.م.م)</v>
          </cell>
          <cell r="G968" t="str">
            <v>101747</v>
          </cell>
          <cell r="H968" t="str">
            <v>كارگاه پوريا صنعت</v>
          </cell>
          <cell r="P968" t="str">
            <v>120</v>
          </cell>
        </row>
        <row r="969">
          <cell r="A969">
            <v>1200</v>
          </cell>
          <cell r="B969" t="str">
            <v>332011101818</v>
          </cell>
          <cell r="C969" t="str">
            <v>332</v>
          </cell>
          <cell r="D969" t="str">
            <v>332011</v>
          </cell>
          <cell r="E969" t="str">
            <v>ساير حسابها و اسناد پرداختني</v>
          </cell>
          <cell r="F969" t="str">
            <v>ماليات تكليفيي پيمانكاران(5% ماده 104ق.م.م)</v>
          </cell>
          <cell r="G969" t="str">
            <v>101818</v>
          </cell>
          <cell r="H969" t="str">
            <v>آبكاري صدف</v>
          </cell>
          <cell r="P969" t="str">
            <v>120</v>
          </cell>
        </row>
        <row r="970">
          <cell r="A970">
            <v>1200</v>
          </cell>
          <cell r="B970" t="str">
            <v>332011101806</v>
          </cell>
          <cell r="C970" t="str">
            <v>332</v>
          </cell>
          <cell r="D970" t="str">
            <v>332011</v>
          </cell>
          <cell r="E970" t="str">
            <v>ساير حسابها و اسناد پرداختني</v>
          </cell>
          <cell r="F970" t="str">
            <v>ماليات تكليفيي پيمانكاران(5% ماده 104ق.م.م)</v>
          </cell>
          <cell r="G970" t="str">
            <v>101806</v>
          </cell>
          <cell r="H970" t="str">
            <v>تراشكاري دقيق صنعت</v>
          </cell>
          <cell r="P970" t="str">
            <v>120</v>
          </cell>
        </row>
        <row r="971">
          <cell r="A971">
            <v>1200</v>
          </cell>
          <cell r="B971" t="str">
            <v>332011101251</v>
          </cell>
          <cell r="C971" t="str">
            <v>332</v>
          </cell>
          <cell r="D971" t="str">
            <v>332011</v>
          </cell>
          <cell r="E971" t="str">
            <v>ساير حسابها و اسناد پرداختني</v>
          </cell>
          <cell r="F971" t="str">
            <v>ماليات تكليفيي پيمانكاران(5% ماده 104ق.م.م)</v>
          </cell>
          <cell r="G971" t="str">
            <v>101251</v>
          </cell>
          <cell r="H971" t="str">
            <v>كارگاه آبكاري لوكس</v>
          </cell>
          <cell r="P971" t="str">
            <v>120</v>
          </cell>
        </row>
        <row r="972">
          <cell r="A972">
            <v>1200</v>
          </cell>
          <cell r="B972" t="str">
            <v>332011101027</v>
          </cell>
          <cell r="C972" t="str">
            <v>332</v>
          </cell>
          <cell r="D972" t="str">
            <v>332011</v>
          </cell>
          <cell r="E972" t="str">
            <v>ساير حسابها و اسناد پرداختني</v>
          </cell>
          <cell r="F972" t="str">
            <v>ماليات تكليفيي پيمانكاران(5% ماده 104ق.م.م)</v>
          </cell>
          <cell r="G972" t="str">
            <v>101027</v>
          </cell>
          <cell r="H972" t="str">
            <v>شرکت نساجي ايران</v>
          </cell>
          <cell r="P972" t="str">
            <v>120</v>
          </cell>
        </row>
        <row r="973">
          <cell r="A973">
            <v>1200</v>
          </cell>
          <cell r="B973" t="str">
            <v>332011101515</v>
          </cell>
          <cell r="C973" t="str">
            <v>332</v>
          </cell>
          <cell r="D973" t="str">
            <v>332011</v>
          </cell>
          <cell r="E973" t="str">
            <v>ساير حسابها و اسناد پرداختني</v>
          </cell>
          <cell r="F973" t="str">
            <v>ماليات تكليفيي پيمانكاران(5% ماده 104ق.م.م)</v>
          </cell>
          <cell r="G973" t="str">
            <v>101515</v>
          </cell>
          <cell r="H973" t="str">
            <v>شرکت پارس صنعت تبريز</v>
          </cell>
          <cell r="P973" t="str">
            <v>120</v>
          </cell>
        </row>
        <row r="974">
          <cell r="A974">
            <v>1200</v>
          </cell>
          <cell r="B974" t="str">
            <v>332011101867</v>
          </cell>
          <cell r="C974" t="str">
            <v>332</v>
          </cell>
          <cell r="D974" t="str">
            <v>332011</v>
          </cell>
          <cell r="E974" t="str">
            <v>ساير حسابها و اسناد پرداختني</v>
          </cell>
          <cell r="F974" t="str">
            <v>ماليات تكليفيي پيمانكاران(5% ماده 104ق.م.م)</v>
          </cell>
          <cell r="G974" t="str">
            <v>101867</v>
          </cell>
          <cell r="H974" t="str">
            <v>كارگاه كات فن آذر</v>
          </cell>
          <cell r="P974" t="str">
            <v>120</v>
          </cell>
        </row>
        <row r="975">
          <cell r="A975">
            <v>1200</v>
          </cell>
          <cell r="B975" t="str">
            <v>332011101686</v>
          </cell>
          <cell r="C975" t="str">
            <v>332</v>
          </cell>
          <cell r="D975" t="str">
            <v>332011</v>
          </cell>
          <cell r="E975" t="str">
            <v>ساير حسابها و اسناد پرداختني</v>
          </cell>
          <cell r="F975" t="str">
            <v>ماليات تكليفيي پيمانكاران(5% ماده 104ق.م.م)</v>
          </cell>
          <cell r="G975" t="str">
            <v>101686</v>
          </cell>
          <cell r="H975" t="str">
            <v>شركت فن گستر</v>
          </cell>
          <cell r="P975" t="str">
            <v>120</v>
          </cell>
        </row>
        <row r="976">
          <cell r="A976">
            <v>1200</v>
          </cell>
          <cell r="B976" t="str">
            <v>332011101240</v>
          </cell>
          <cell r="C976" t="str">
            <v>332</v>
          </cell>
          <cell r="D976" t="str">
            <v>332011</v>
          </cell>
          <cell r="E976" t="str">
            <v>ساير حسابها و اسناد پرداختني</v>
          </cell>
          <cell r="F976" t="str">
            <v>ماليات تكليفيي پيمانكاران(5% ماده 104ق.م.م)</v>
          </cell>
          <cell r="G976" t="str">
            <v>101240</v>
          </cell>
          <cell r="H976" t="str">
            <v>هنر گستر آذر</v>
          </cell>
          <cell r="P976" t="str">
            <v>120</v>
          </cell>
        </row>
        <row r="977">
          <cell r="A977">
            <v>1200</v>
          </cell>
          <cell r="B977" t="str">
            <v>332011101594</v>
          </cell>
          <cell r="C977" t="str">
            <v>332</v>
          </cell>
          <cell r="D977" t="str">
            <v>332011</v>
          </cell>
          <cell r="E977" t="str">
            <v>ساير حسابها و اسناد پرداختني</v>
          </cell>
          <cell r="F977" t="str">
            <v>ماليات تكليفيي پيمانكاران(5% ماده 104ق.م.م)</v>
          </cell>
          <cell r="G977" t="str">
            <v>101594</v>
          </cell>
          <cell r="H977" t="str">
            <v>شركت تك كاران</v>
          </cell>
          <cell r="P977" t="str">
            <v>120</v>
          </cell>
        </row>
        <row r="978">
          <cell r="A978">
            <v>1200</v>
          </cell>
          <cell r="B978" t="str">
            <v>332011101912</v>
          </cell>
          <cell r="C978" t="str">
            <v>332</v>
          </cell>
          <cell r="D978" t="str">
            <v>332011</v>
          </cell>
          <cell r="E978" t="str">
            <v>ساير حسابها و اسناد پرداختني</v>
          </cell>
          <cell r="F978" t="str">
            <v>ماليات تكليفيي پيمانكاران(5% ماده 104ق.م.م)</v>
          </cell>
          <cell r="G978" t="str">
            <v>101912</v>
          </cell>
          <cell r="H978" t="str">
            <v>آبكاري تكنو آب</v>
          </cell>
          <cell r="P978" t="str">
            <v>120</v>
          </cell>
        </row>
        <row r="979">
          <cell r="A979">
            <v>1200</v>
          </cell>
          <cell r="B979" t="str">
            <v>332011101607</v>
          </cell>
          <cell r="C979" t="str">
            <v>332</v>
          </cell>
          <cell r="D979" t="str">
            <v>332011</v>
          </cell>
          <cell r="E979" t="str">
            <v>ساير حسابها و اسناد پرداختني</v>
          </cell>
          <cell r="F979" t="str">
            <v>ماليات تكليفيي پيمانكاران(5% ماده 104ق.م.م)</v>
          </cell>
          <cell r="G979" t="str">
            <v>101607</v>
          </cell>
          <cell r="H979" t="str">
            <v>كارگاه صنعتي پالاديم</v>
          </cell>
          <cell r="P979" t="str">
            <v>120</v>
          </cell>
        </row>
        <row r="980">
          <cell r="A980">
            <v>1200</v>
          </cell>
          <cell r="B980" t="str">
            <v>332011101903</v>
          </cell>
          <cell r="C980" t="str">
            <v>332</v>
          </cell>
          <cell r="D980" t="str">
            <v>332011</v>
          </cell>
          <cell r="E980" t="str">
            <v>ساير حسابها و اسناد پرداختني</v>
          </cell>
          <cell r="F980" t="str">
            <v>ماليات تكليفيي پيمانكاران(5% ماده 104ق.م.م)</v>
          </cell>
          <cell r="G980" t="str">
            <v>101903</v>
          </cell>
          <cell r="H980" t="str">
            <v>شركت تكسان (تهران)</v>
          </cell>
          <cell r="P980" t="str">
            <v>120</v>
          </cell>
        </row>
        <row r="981">
          <cell r="A981">
            <v>1200</v>
          </cell>
          <cell r="B981" t="str">
            <v>332011101264</v>
          </cell>
          <cell r="C981" t="str">
            <v>332</v>
          </cell>
          <cell r="D981" t="str">
            <v>332011</v>
          </cell>
          <cell r="E981" t="str">
            <v>ساير حسابها و اسناد پرداختني</v>
          </cell>
          <cell r="F981" t="str">
            <v>ماليات تكليفيي پيمانكاران(5% ماده 104ق.م.م)</v>
          </cell>
          <cell r="G981" t="str">
            <v>101264</v>
          </cell>
          <cell r="H981" t="str">
            <v>گروه توليدي وصنعتي قطعه فرم</v>
          </cell>
          <cell r="P981" t="str">
            <v>120</v>
          </cell>
        </row>
        <row r="982">
          <cell r="A982">
            <v>1200</v>
          </cell>
          <cell r="B982" t="str">
            <v>332011101879</v>
          </cell>
          <cell r="C982" t="str">
            <v>332</v>
          </cell>
          <cell r="D982" t="str">
            <v>332011</v>
          </cell>
          <cell r="E982" t="str">
            <v>ساير حسابها و اسناد پرداختني</v>
          </cell>
          <cell r="F982" t="str">
            <v>ماليات تكليفيي پيمانكاران(5% ماده 104ق.م.م)</v>
          </cell>
          <cell r="G982" t="str">
            <v>101879</v>
          </cell>
          <cell r="H982" t="str">
            <v>شركت تبريز گوهر</v>
          </cell>
          <cell r="P982" t="str">
            <v>120</v>
          </cell>
        </row>
        <row r="983">
          <cell r="A983">
            <v>1200</v>
          </cell>
          <cell r="B983" t="str">
            <v>332011101242</v>
          </cell>
          <cell r="C983" t="str">
            <v>332</v>
          </cell>
          <cell r="D983" t="str">
            <v>332011</v>
          </cell>
          <cell r="E983" t="str">
            <v>ساير حسابها و اسناد پرداختني</v>
          </cell>
          <cell r="F983" t="str">
            <v>ماليات تكليفيي پيمانكاران(5% ماده 104ق.م.م)</v>
          </cell>
          <cell r="G983" t="str">
            <v>101242</v>
          </cell>
          <cell r="H983" t="str">
            <v>آذر فيلر</v>
          </cell>
          <cell r="P983" t="str">
            <v>120</v>
          </cell>
        </row>
        <row r="984">
          <cell r="A984">
            <v>1300</v>
          </cell>
          <cell r="B984" t="str">
            <v>332012101906</v>
          </cell>
          <cell r="C984" t="str">
            <v>332</v>
          </cell>
          <cell r="D984" t="str">
            <v>332012</v>
          </cell>
          <cell r="E984" t="str">
            <v>ساير حسابها و اسناد پرداختني</v>
          </cell>
          <cell r="F984" t="str">
            <v>حق بيمه قرارداد هاي پيمانكاري</v>
          </cell>
          <cell r="G984" t="str">
            <v>101906</v>
          </cell>
          <cell r="H984" t="str">
            <v>بازرگاني املاك دريا (زاهدي)</v>
          </cell>
          <cell r="P984" t="str">
            <v>130</v>
          </cell>
        </row>
        <row r="985">
          <cell r="A985">
            <v>5409</v>
          </cell>
          <cell r="B985" t="str">
            <v>333001101023</v>
          </cell>
          <cell r="C985" t="str">
            <v>333</v>
          </cell>
          <cell r="D985" t="str">
            <v>333001</v>
          </cell>
          <cell r="E985" t="str">
            <v>پيش دريافتها ( شركتهاي وابسته)</v>
          </cell>
          <cell r="F985" t="str">
            <v>پيش دريافتها از شركتهاي وابسته</v>
          </cell>
          <cell r="G985" t="str">
            <v>101023</v>
          </cell>
          <cell r="H985" t="str">
            <v>شركت سايپا يدك</v>
          </cell>
          <cell r="P985" t="str">
            <v>540</v>
          </cell>
        </row>
        <row r="986">
          <cell r="A986">
            <v>1401</v>
          </cell>
          <cell r="B986" t="str">
            <v>334001101850</v>
          </cell>
          <cell r="C986" t="str">
            <v>334</v>
          </cell>
          <cell r="D986" t="str">
            <v>334001</v>
          </cell>
          <cell r="E986" t="str">
            <v>پيش دريافتها (شركتهاي غيروابسته)</v>
          </cell>
          <cell r="F986" t="str">
            <v>پيش دريافتها از شركتهاي غير وابسته</v>
          </cell>
          <cell r="G986" t="str">
            <v>101850</v>
          </cell>
          <cell r="H986" t="str">
            <v>فريدون رزمجو</v>
          </cell>
          <cell r="P986" t="str">
            <v>140</v>
          </cell>
        </row>
        <row r="987">
          <cell r="A987">
            <v>1402</v>
          </cell>
          <cell r="B987" t="str">
            <v>334001101925</v>
          </cell>
          <cell r="C987" t="str">
            <v>334</v>
          </cell>
          <cell r="D987" t="str">
            <v>334001</v>
          </cell>
          <cell r="E987" t="str">
            <v>پيش دريافتها (شركتهاي غيروابسته)</v>
          </cell>
          <cell r="F987" t="str">
            <v>پيش دريافتها از شركتهاي غير وابسته</v>
          </cell>
          <cell r="G987" t="str">
            <v>101925</v>
          </cell>
          <cell r="H987" t="str">
            <v>صنايع شهيد افشردي</v>
          </cell>
          <cell r="P987" t="str">
            <v>140</v>
          </cell>
        </row>
        <row r="988">
          <cell r="A988">
            <v>1400</v>
          </cell>
          <cell r="B988" t="str">
            <v>334001101860</v>
          </cell>
          <cell r="C988" t="str">
            <v>334</v>
          </cell>
          <cell r="D988" t="str">
            <v>334001</v>
          </cell>
          <cell r="E988" t="str">
            <v>پيش دريافتها (شركتهاي غيروابسته)</v>
          </cell>
          <cell r="F988" t="str">
            <v>پيش دريافتها از شركتهاي غير وابسته</v>
          </cell>
          <cell r="G988" t="str">
            <v>101860</v>
          </cell>
          <cell r="H988" t="str">
            <v>شرکت قطعه سازان سهند</v>
          </cell>
          <cell r="P988" t="str">
            <v>140</v>
          </cell>
        </row>
        <row r="989">
          <cell r="A989">
            <v>1400</v>
          </cell>
          <cell r="B989" t="str">
            <v>334001101393</v>
          </cell>
          <cell r="C989" t="str">
            <v>334</v>
          </cell>
          <cell r="D989" t="str">
            <v>334001</v>
          </cell>
          <cell r="E989" t="str">
            <v>پيش دريافتها (شركتهاي غيروابسته)</v>
          </cell>
          <cell r="F989" t="str">
            <v>پيش دريافتها از شركتهاي غير وابسته</v>
          </cell>
          <cell r="G989" t="str">
            <v>101393</v>
          </cell>
          <cell r="H989" t="str">
            <v>شرکت نيرومحرکه</v>
          </cell>
          <cell r="P989" t="str">
            <v>140</v>
          </cell>
        </row>
        <row r="990">
          <cell r="A990">
            <v>1400</v>
          </cell>
          <cell r="B990" t="str">
            <v>334001101887</v>
          </cell>
          <cell r="C990" t="str">
            <v>334</v>
          </cell>
          <cell r="D990" t="str">
            <v>334001</v>
          </cell>
          <cell r="E990" t="str">
            <v>پيش دريافتها (شركتهاي غيروابسته)</v>
          </cell>
          <cell r="F990" t="str">
            <v>پيش دريافتها از شركتهاي غير وابسته</v>
          </cell>
          <cell r="G990" t="str">
            <v>101887</v>
          </cell>
          <cell r="H990" t="str">
            <v>شركت خوزستان موتور سيكلت</v>
          </cell>
          <cell r="P990" t="str">
            <v>140</v>
          </cell>
        </row>
        <row r="991">
          <cell r="A991">
            <v>1400</v>
          </cell>
          <cell r="B991" t="str">
            <v>334001101946</v>
          </cell>
          <cell r="C991" t="str">
            <v>334</v>
          </cell>
          <cell r="D991" t="str">
            <v>334001</v>
          </cell>
          <cell r="E991" t="str">
            <v>پيش دريافتها (شركتهاي غيروابسته)</v>
          </cell>
          <cell r="F991" t="str">
            <v>پيش دريافتها از شركتهاي غير وابسته</v>
          </cell>
          <cell r="G991" t="str">
            <v>101946</v>
          </cell>
          <cell r="H991" t="str">
            <v>شركت ميانرو</v>
          </cell>
          <cell r="P991" t="str">
            <v>140</v>
          </cell>
        </row>
        <row r="992">
          <cell r="A992">
            <v>1400</v>
          </cell>
          <cell r="B992" t="str">
            <v>334001101897</v>
          </cell>
          <cell r="C992" t="str">
            <v>334</v>
          </cell>
          <cell r="D992" t="str">
            <v>334001</v>
          </cell>
          <cell r="E992" t="str">
            <v>پيش دريافتها (شركتهاي غيروابسته)</v>
          </cell>
          <cell r="F992" t="str">
            <v>پيش دريافتها از شركتهاي غير وابسته</v>
          </cell>
          <cell r="G992" t="str">
            <v>101897</v>
          </cell>
          <cell r="H992" t="str">
            <v>شركت كوشا وران</v>
          </cell>
          <cell r="P992" t="str">
            <v>140</v>
          </cell>
        </row>
        <row r="993">
          <cell r="A993">
            <v>1400</v>
          </cell>
          <cell r="B993" t="str">
            <v>334001101617</v>
          </cell>
          <cell r="C993" t="str">
            <v>334</v>
          </cell>
          <cell r="D993" t="str">
            <v>334001</v>
          </cell>
          <cell r="E993" t="str">
            <v>پيش دريافتها (شركتهاي غيروابسته)</v>
          </cell>
          <cell r="F993" t="str">
            <v>پيش دريافتها از شركتهاي غير وابسته</v>
          </cell>
          <cell r="G993" t="str">
            <v>101617</v>
          </cell>
          <cell r="H993" t="str">
            <v>شركت مجموعه سازان البرز</v>
          </cell>
          <cell r="P993" t="str">
            <v>140</v>
          </cell>
        </row>
        <row r="994">
          <cell r="A994">
            <v>1400</v>
          </cell>
          <cell r="B994" t="str">
            <v>334001101235</v>
          </cell>
          <cell r="C994" t="str">
            <v>334</v>
          </cell>
          <cell r="D994" t="str">
            <v>334001</v>
          </cell>
          <cell r="E994" t="str">
            <v>پيش دريافتها (شركتهاي غيروابسته)</v>
          </cell>
          <cell r="F994" t="str">
            <v>پيش دريافتها از شركتهاي غير وابسته</v>
          </cell>
          <cell r="G994" t="str">
            <v>101235</v>
          </cell>
          <cell r="H994" t="str">
            <v>شرکت فرمان خودرو</v>
          </cell>
          <cell r="P994" t="str">
            <v>140</v>
          </cell>
        </row>
        <row r="995">
          <cell r="A995">
            <v>1400</v>
          </cell>
          <cell r="B995" t="str">
            <v>334001101599</v>
          </cell>
          <cell r="C995" t="str">
            <v>334</v>
          </cell>
          <cell r="D995" t="str">
            <v>334001</v>
          </cell>
          <cell r="E995" t="str">
            <v>پيش دريافتها (شركتهاي غيروابسته)</v>
          </cell>
          <cell r="F995" t="str">
            <v>پيش دريافتها از شركتهاي غير وابسته</v>
          </cell>
          <cell r="G995" t="str">
            <v>101599</v>
          </cell>
          <cell r="H995" t="str">
            <v>غلامرضا اكبري</v>
          </cell>
          <cell r="P995" t="str">
            <v>140</v>
          </cell>
        </row>
        <row r="996">
          <cell r="A996">
            <v>1400</v>
          </cell>
          <cell r="B996" t="str">
            <v>334001101509</v>
          </cell>
          <cell r="C996" t="str">
            <v>334</v>
          </cell>
          <cell r="D996" t="str">
            <v>334001</v>
          </cell>
          <cell r="E996" t="str">
            <v>پيش دريافتها (شركتهاي غيروابسته)</v>
          </cell>
          <cell r="F996" t="str">
            <v>پيش دريافتها از شركتهاي غير وابسته</v>
          </cell>
          <cell r="G996" t="str">
            <v>101509</v>
          </cell>
          <cell r="H996" t="str">
            <v>ماشين كاران اراك</v>
          </cell>
          <cell r="P996" t="str">
            <v>140</v>
          </cell>
        </row>
        <row r="997">
          <cell r="A997">
            <v>1400</v>
          </cell>
          <cell r="B997" t="str">
            <v>334001101542</v>
          </cell>
          <cell r="C997" t="str">
            <v>334</v>
          </cell>
          <cell r="D997" t="str">
            <v>334001</v>
          </cell>
          <cell r="E997" t="str">
            <v>پيش دريافتها (شركتهاي غيروابسته)</v>
          </cell>
          <cell r="F997" t="str">
            <v>پيش دريافتها از شركتهاي غير وابسته</v>
          </cell>
          <cell r="G997" t="str">
            <v>101542</v>
          </cell>
          <cell r="H997" t="str">
            <v>بلبرينگ سازي</v>
          </cell>
          <cell r="P997" t="str">
            <v>140</v>
          </cell>
        </row>
        <row r="998">
          <cell r="A998">
            <v>1400</v>
          </cell>
          <cell r="B998" t="str">
            <v>334001101226</v>
          </cell>
          <cell r="C998" t="str">
            <v>334</v>
          </cell>
          <cell r="D998" t="str">
            <v>334001</v>
          </cell>
          <cell r="E998" t="str">
            <v>پيش دريافتها (شركتهاي غيروابسته)</v>
          </cell>
          <cell r="F998" t="str">
            <v>پيش دريافتها از شركتهاي غير وابسته</v>
          </cell>
          <cell r="G998" t="str">
            <v>101226</v>
          </cell>
          <cell r="H998" t="str">
            <v>شركت گاردان پارت سازان</v>
          </cell>
          <cell r="P998" t="str">
            <v>140</v>
          </cell>
        </row>
        <row r="999">
          <cell r="A999">
            <v>1400</v>
          </cell>
          <cell r="B999" t="str">
            <v>334001101643</v>
          </cell>
          <cell r="C999" t="str">
            <v>334</v>
          </cell>
          <cell r="D999" t="str">
            <v>334001</v>
          </cell>
          <cell r="E999" t="str">
            <v>پيش دريافتها (شركتهاي غيروابسته)</v>
          </cell>
          <cell r="F999" t="str">
            <v>پيش دريافتها از شركتهاي غير وابسته</v>
          </cell>
          <cell r="G999" t="str">
            <v>101643</v>
          </cell>
          <cell r="H999" t="str">
            <v>شركت کاريزاب</v>
          </cell>
          <cell r="P999" t="str">
            <v>140</v>
          </cell>
        </row>
        <row r="1000">
          <cell r="A1000">
            <v>1301</v>
          </cell>
          <cell r="B1000" t="str">
            <v>336001</v>
          </cell>
          <cell r="C1000" t="str">
            <v>336</v>
          </cell>
          <cell r="D1000" t="str">
            <v>336001</v>
          </cell>
          <cell r="E1000" t="str">
            <v>ساير ذخاير</v>
          </cell>
          <cell r="F1000" t="str">
            <v>ذخيره هزينه هاي پرداختني</v>
          </cell>
          <cell r="G1000" t="str">
            <v/>
          </cell>
          <cell r="H1000" t="str">
            <v/>
          </cell>
          <cell r="P1000" t="str">
            <v>130</v>
          </cell>
        </row>
        <row r="1001">
          <cell r="A1001">
            <v>6500</v>
          </cell>
          <cell r="B1001" t="str">
            <v>336002</v>
          </cell>
          <cell r="C1001" t="str">
            <v>336</v>
          </cell>
          <cell r="D1001" t="str">
            <v>336002</v>
          </cell>
          <cell r="E1001" t="str">
            <v>ساير ذخاير</v>
          </cell>
          <cell r="F1001" t="str">
            <v>ذخيره مطالبات مشكوك الوصول</v>
          </cell>
          <cell r="G1001" t="str">
            <v/>
          </cell>
          <cell r="H1001" t="str">
            <v/>
          </cell>
          <cell r="P1001" t="str">
            <v>650</v>
          </cell>
        </row>
        <row r="1002">
          <cell r="A1002">
            <v>1600</v>
          </cell>
          <cell r="B1002" t="str">
            <v>337001101026</v>
          </cell>
          <cell r="C1002" t="str">
            <v>337</v>
          </cell>
          <cell r="D1002" t="str">
            <v>337001</v>
          </cell>
          <cell r="E1002" t="str">
            <v>سود سهام پيشنهادي و پرداختي</v>
          </cell>
          <cell r="F1002" t="str">
            <v>سود سهام پرداختني</v>
          </cell>
          <cell r="G1002" t="str">
            <v>101026</v>
          </cell>
          <cell r="H1002" t="str">
            <v>شرکت سايپا</v>
          </cell>
          <cell r="P1002" t="str">
            <v>160</v>
          </cell>
        </row>
        <row r="1003">
          <cell r="A1003">
            <v>1600</v>
          </cell>
          <cell r="B1003" t="str">
            <v>337001101220</v>
          </cell>
          <cell r="C1003" t="str">
            <v>337</v>
          </cell>
          <cell r="D1003" t="str">
            <v>337001</v>
          </cell>
          <cell r="E1003" t="str">
            <v>سود سهام پيشنهادي و پرداختي</v>
          </cell>
          <cell r="F1003" t="str">
            <v>سود سهام پرداختني</v>
          </cell>
          <cell r="G1003" t="str">
            <v>101220</v>
          </cell>
          <cell r="H1003" t="str">
            <v>سازمان گسترش ونوسازي صنايع ايران</v>
          </cell>
          <cell r="P1003" t="str">
            <v>160</v>
          </cell>
        </row>
        <row r="1004">
          <cell r="A1004">
            <v>1720</v>
          </cell>
          <cell r="B1004" t="str">
            <v>338001100110</v>
          </cell>
          <cell r="C1004" t="str">
            <v>338</v>
          </cell>
          <cell r="D1004" t="str">
            <v>338001</v>
          </cell>
          <cell r="E1004" t="str">
            <v>تسهيلات مالي دريافتي</v>
          </cell>
          <cell r="F1004" t="str">
            <v>تسهيلات مالي دريافتني كوتاه مدت</v>
          </cell>
          <cell r="G1004" t="str">
            <v>100110</v>
          </cell>
          <cell r="H1004" t="str">
            <v>بانك ملت پروين جاري 1464405011 (پشتيبان)</v>
          </cell>
          <cell r="P1004" t="str">
            <v>172</v>
          </cell>
        </row>
        <row r="1005">
          <cell r="A1005">
            <v>1800</v>
          </cell>
          <cell r="B1005" t="str">
            <v>442002300094</v>
          </cell>
          <cell r="C1005" t="str">
            <v>442</v>
          </cell>
          <cell r="D1005" t="str">
            <v>442002</v>
          </cell>
          <cell r="E1005" t="str">
            <v>ذخيره مزاياي پايان خدمت كاركنان</v>
          </cell>
          <cell r="F1005" t="str">
            <v>ذخيره مزاياي پايان خدمت  كاركنان</v>
          </cell>
          <cell r="G1005" t="str">
            <v>300094</v>
          </cell>
          <cell r="H1005" t="str">
            <v>محمود شريعتي مهرداد</v>
          </cell>
          <cell r="P1005" t="str">
            <v>180</v>
          </cell>
        </row>
        <row r="1006">
          <cell r="A1006">
            <v>1800</v>
          </cell>
          <cell r="B1006" t="str">
            <v>442002300025</v>
          </cell>
          <cell r="C1006" t="str">
            <v>442</v>
          </cell>
          <cell r="D1006" t="str">
            <v>442002</v>
          </cell>
          <cell r="E1006" t="str">
            <v>ذخيره مزاياي پايان خدمت كاركنان</v>
          </cell>
          <cell r="F1006" t="str">
            <v>ذخيره مزاياي پايان خدمت  كاركنان</v>
          </cell>
          <cell r="G1006" t="str">
            <v>300025</v>
          </cell>
          <cell r="H1006" t="str">
            <v>نيروفر شهين</v>
          </cell>
          <cell r="P1006" t="str">
            <v>180</v>
          </cell>
        </row>
        <row r="1007">
          <cell r="A1007">
            <v>1800</v>
          </cell>
          <cell r="B1007" t="str">
            <v>442002300020</v>
          </cell>
          <cell r="C1007" t="str">
            <v>442</v>
          </cell>
          <cell r="D1007" t="str">
            <v>442002</v>
          </cell>
          <cell r="E1007" t="str">
            <v>ذخيره مزاياي پايان خدمت كاركنان</v>
          </cell>
          <cell r="F1007" t="str">
            <v>ذخيره مزاياي پايان خدمت  كاركنان</v>
          </cell>
          <cell r="G1007" t="str">
            <v>300020</v>
          </cell>
          <cell r="H1007" t="str">
            <v>نورپورينگجه جعفر</v>
          </cell>
          <cell r="P1007" t="str">
            <v>180</v>
          </cell>
        </row>
        <row r="1008">
          <cell r="A1008">
            <v>1800</v>
          </cell>
          <cell r="B1008" t="str">
            <v>442002300054</v>
          </cell>
          <cell r="C1008" t="str">
            <v>442</v>
          </cell>
          <cell r="D1008" t="str">
            <v>442002</v>
          </cell>
          <cell r="E1008" t="str">
            <v>ذخيره مزاياي پايان خدمت كاركنان</v>
          </cell>
          <cell r="F1008" t="str">
            <v>ذخيره مزاياي پايان خدمت  كاركنان</v>
          </cell>
          <cell r="G1008" t="str">
            <v>300054</v>
          </cell>
          <cell r="H1008" t="str">
            <v>اميرحقيان يعقوب</v>
          </cell>
          <cell r="P1008" t="str">
            <v>180</v>
          </cell>
        </row>
        <row r="1009">
          <cell r="A1009">
            <v>1800</v>
          </cell>
          <cell r="B1009" t="str">
            <v>442002300237</v>
          </cell>
          <cell r="C1009" t="str">
            <v>442</v>
          </cell>
          <cell r="D1009" t="str">
            <v>442002</v>
          </cell>
          <cell r="E1009" t="str">
            <v>ذخيره مزاياي پايان خدمت كاركنان</v>
          </cell>
          <cell r="F1009" t="str">
            <v>ذخيره مزاياي پايان خدمت  كاركنان</v>
          </cell>
          <cell r="G1009" t="str">
            <v>300237</v>
          </cell>
          <cell r="H1009" t="str">
            <v>رمضاني فريد مريم</v>
          </cell>
          <cell r="P1009" t="str">
            <v>180</v>
          </cell>
        </row>
        <row r="1010">
          <cell r="A1010">
            <v>1800</v>
          </cell>
          <cell r="B1010" t="str">
            <v>442002300055</v>
          </cell>
          <cell r="C1010" t="str">
            <v>442</v>
          </cell>
          <cell r="D1010" t="str">
            <v>442002</v>
          </cell>
          <cell r="E1010" t="str">
            <v>ذخيره مزاياي پايان خدمت كاركنان</v>
          </cell>
          <cell r="F1010" t="str">
            <v>ذخيره مزاياي پايان خدمت  كاركنان</v>
          </cell>
          <cell r="G1010" t="str">
            <v>300055</v>
          </cell>
          <cell r="H1010" t="str">
            <v>نبوي علمداري شاپور</v>
          </cell>
          <cell r="P1010" t="str">
            <v>180</v>
          </cell>
        </row>
        <row r="1011">
          <cell r="A1011">
            <v>1800</v>
          </cell>
          <cell r="B1011" t="str">
            <v>442002300052</v>
          </cell>
          <cell r="C1011" t="str">
            <v>442</v>
          </cell>
          <cell r="D1011" t="str">
            <v>442002</v>
          </cell>
          <cell r="E1011" t="str">
            <v>ذخيره مزاياي پايان خدمت كاركنان</v>
          </cell>
          <cell r="F1011" t="str">
            <v>ذخيره مزاياي پايان خدمت  كاركنان</v>
          </cell>
          <cell r="G1011" t="str">
            <v>300052</v>
          </cell>
          <cell r="H1011" t="str">
            <v>بخش پور خيراله</v>
          </cell>
          <cell r="P1011" t="str">
            <v>180</v>
          </cell>
        </row>
        <row r="1012">
          <cell r="A1012">
            <v>1800</v>
          </cell>
          <cell r="B1012" t="str">
            <v>442002300050</v>
          </cell>
          <cell r="C1012" t="str">
            <v>442</v>
          </cell>
          <cell r="D1012" t="str">
            <v>442002</v>
          </cell>
          <cell r="E1012" t="str">
            <v>ذخيره مزاياي پايان خدمت كاركنان</v>
          </cell>
          <cell r="F1012" t="str">
            <v>ذخيره مزاياي پايان خدمت  كاركنان</v>
          </cell>
          <cell r="G1012" t="str">
            <v>300050</v>
          </cell>
          <cell r="H1012" t="str">
            <v>شاهد قراملكي علي</v>
          </cell>
          <cell r="P1012" t="str">
            <v>180</v>
          </cell>
        </row>
        <row r="1013">
          <cell r="A1013">
            <v>1800</v>
          </cell>
          <cell r="B1013" t="str">
            <v>442002300062</v>
          </cell>
          <cell r="C1013" t="str">
            <v>442</v>
          </cell>
          <cell r="D1013" t="str">
            <v>442002</v>
          </cell>
          <cell r="E1013" t="str">
            <v>ذخيره مزاياي پايان خدمت كاركنان</v>
          </cell>
          <cell r="F1013" t="str">
            <v>ذخيره مزاياي پايان خدمت  كاركنان</v>
          </cell>
          <cell r="G1013" t="str">
            <v>300062</v>
          </cell>
          <cell r="H1013" t="str">
            <v>شاه رسالي صالح</v>
          </cell>
          <cell r="P1013" t="str">
            <v>180</v>
          </cell>
        </row>
        <row r="1014">
          <cell r="A1014">
            <v>1800</v>
          </cell>
          <cell r="B1014" t="str">
            <v>442002300063</v>
          </cell>
          <cell r="C1014" t="str">
            <v>442</v>
          </cell>
          <cell r="D1014" t="str">
            <v>442002</v>
          </cell>
          <cell r="E1014" t="str">
            <v>ذخيره مزاياي پايان خدمت كاركنان</v>
          </cell>
          <cell r="F1014" t="str">
            <v>ذخيره مزاياي پايان خدمت  كاركنان</v>
          </cell>
          <cell r="G1014" t="str">
            <v>300063</v>
          </cell>
          <cell r="H1014" t="str">
            <v>ايرادي ميرداود</v>
          </cell>
          <cell r="P1014" t="str">
            <v>180</v>
          </cell>
        </row>
        <row r="1015">
          <cell r="A1015">
            <v>1800</v>
          </cell>
          <cell r="B1015" t="str">
            <v>442002300066</v>
          </cell>
          <cell r="C1015" t="str">
            <v>442</v>
          </cell>
          <cell r="D1015" t="str">
            <v>442002</v>
          </cell>
          <cell r="E1015" t="str">
            <v>ذخيره مزاياي پايان خدمت كاركنان</v>
          </cell>
          <cell r="F1015" t="str">
            <v>ذخيره مزاياي پايان خدمت  كاركنان</v>
          </cell>
          <cell r="G1015" t="str">
            <v>300066</v>
          </cell>
          <cell r="H1015" t="str">
            <v>نيرومند يعقوب</v>
          </cell>
          <cell r="P1015" t="str">
            <v>180</v>
          </cell>
        </row>
        <row r="1016">
          <cell r="A1016">
            <v>1800</v>
          </cell>
          <cell r="B1016" t="str">
            <v>442002300081</v>
          </cell>
          <cell r="C1016" t="str">
            <v>442</v>
          </cell>
          <cell r="D1016" t="str">
            <v>442002</v>
          </cell>
          <cell r="E1016" t="str">
            <v>ذخيره مزاياي پايان خدمت كاركنان</v>
          </cell>
          <cell r="F1016" t="str">
            <v>ذخيره مزاياي پايان خدمت  كاركنان</v>
          </cell>
          <cell r="G1016" t="str">
            <v>300081</v>
          </cell>
          <cell r="H1016" t="str">
            <v>بهاري قراجه مرادعلي</v>
          </cell>
          <cell r="P1016" t="str">
            <v>180</v>
          </cell>
        </row>
        <row r="1017">
          <cell r="A1017">
            <v>1800</v>
          </cell>
          <cell r="B1017" t="str">
            <v>442002300051</v>
          </cell>
          <cell r="C1017" t="str">
            <v>442</v>
          </cell>
          <cell r="D1017" t="str">
            <v>442002</v>
          </cell>
          <cell r="E1017" t="str">
            <v>ذخيره مزاياي پايان خدمت كاركنان</v>
          </cell>
          <cell r="F1017" t="str">
            <v>ذخيره مزاياي پايان خدمت  كاركنان</v>
          </cell>
          <cell r="G1017" t="str">
            <v>300051</v>
          </cell>
          <cell r="H1017" t="str">
            <v>فتحي نصرت</v>
          </cell>
          <cell r="P1017" t="str">
            <v>180</v>
          </cell>
        </row>
        <row r="1018">
          <cell r="A1018">
            <v>1800</v>
          </cell>
          <cell r="B1018" t="str">
            <v>442002300235</v>
          </cell>
          <cell r="C1018" t="str">
            <v>442</v>
          </cell>
          <cell r="D1018" t="str">
            <v>442002</v>
          </cell>
          <cell r="E1018" t="str">
            <v>ذخيره مزاياي پايان خدمت كاركنان</v>
          </cell>
          <cell r="F1018" t="str">
            <v>ذخيره مزاياي پايان خدمت  كاركنان</v>
          </cell>
          <cell r="G1018" t="str">
            <v>300235</v>
          </cell>
          <cell r="H1018" t="str">
            <v>حدادپوربدر محمدرضا</v>
          </cell>
          <cell r="P1018" t="str">
            <v>180</v>
          </cell>
        </row>
        <row r="1019">
          <cell r="A1019">
            <v>1800</v>
          </cell>
          <cell r="B1019" t="str">
            <v>442002300076</v>
          </cell>
          <cell r="C1019" t="str">
            <v>442</v>
          </cell>
          <cell r="D1019" t="str">
            <v>442002</v>
          </cell>
          <cell r="E1019" t="str">
            <v>ذخيره مزاياي پايان خدمت كاركنان</v>
          </cell>
          <cell r="F1019" t="str">
            <v>ذخيره مزاياي پايان خدمت  كاركنان</v>
          </cell>
          <cell r="G1019" t="str">
            <v>300076</v>
          </cell>
          <cell r="H1019" t="str">
            <v>همتي مسعود</v>
          </cell>
          <cell r="P1019" t="str">
            <v>180</v>
          </cell>
        </row>
        <row r="1020">
          <cell r="A1020">
            <v>1800</v>
          </cell>
          <cell r="B1020" t="str">
            <v>442002300071</v>
          </cell>
          <cell r="C1020" t="str">
            <v>442</v>
          </cell>
          <cell r="D1020" t="str">
            <v>442002</v>
          </cell>
          <cell r="E1020" t="str">
            <v>ذخيره مزاياي پايان خدمت كاركنان</v>
          </cell>
          <cell r="F1020" t="str">
            <v>ذخيره مزاياي پايان خدمت  كاركنان</v>
          </cell>
          <cell r="G1020" t="str">
            <v>300071</v>
          </cell>
          <cell r="H1020" t="str">
            <v>ضياء سرابي اكبر</v>
          </cell>
          <cell r="P1020" t="str">
            <v>180</v>
          </cell>
        </row>
        <row r="1021">
          <cell r="A1021">
            <v>1800</v>
          </cell>
          <cell r="B1021" t="str">
            <v>442002300068</v>
          </cell>
          <cell r="C1021" t="str">
            <v>442</v>
          </cell>
          <cell r="D1021" t="str">
            <v>442002</v>
          </cell>
          <cell r="E1021" t="str">
            <v>ذخيره مزاياي پايان خدمت كاركنان</v>
          </cell>
          <cell r="F1021" t="str">
            <v>ذخيره مزاياي پايان خدمت  كاركنان</v>
          </cell>
          <cell r="G1021" t="str">
            <v>300068</v>
          </cell>
          <cell r="H1021" t="str">
            <v>صادق زاده سيد محمود</v>
          </cell>
          <cell r="P1021" t="str">
            <v>180</v>
          </cell>
        </row>
        <row r="1022">
          <cell r="A1022">
            <v>1800</v>
          </cell>
          <cell r="B1022" t="str">
            <v>442002300072</v>
          </cell>
          <cell r="C1022" t="str">
            <v>442</v>
          </cell>
          <cell r="D1022" t="str">
            <v>442002</v>
          </cell>
          <cell r="E1022" t="str">
            <v>ذخيره مزاياي پايان خدمت كاركنان</v>
          </cell>
          <cell r="F1022" t="str">
            <v>ذخيره مزاياي پايان خدمت  كاركنان</v>
          </cell>
          <cell r="G1022" t="str">
            <v>300072</v>
          </cell>
          <cell r="H1022" t="str">
            <v>داوري مجد محمدرضا</v>
          </cell>
          <cell r="P1022" t="str">
            <v>180</v>
          </cell>
        </row>
        <row r="1023">
          <cell r="A1023">
            <v>1800</v>
          </cell>
          <cell r="B1023" t="str">
            <v>442002300070</v>
          </cell>
          <cell r="C1023" t="str">
            <v>442</v>
          </cell>
          <cell r="D1023" t="str">
            <v>442002</v>
          </cell>
          <cell r="E1023" t="str">
            <v>ذخيره مزاياي پايان خدمت كاركنان</v>
          </cell>
          <cell r="F1023" t="str">
            <v>ذخيره مزاياي پايان خدمت  كاركنان</v>
          </cell>
          <cell r="G1023" t="str">
            <v>300070</v>
          </cell>
          <cell r="H1023" t="str">
            <v>فريدي نسب كريم</v>
          </cell>
          <cell r="P1023" t="str">
            <v>180</v>
          </cell>
        </row>
        <row r="1024">
          <cell r="A1024">
            <v>1800</v>
          </cell>
          <cell r="B1024" t="str">
            <v>442002300113</v>
          </cell>
          <cell r="C1024" t="str">
            <v>442</v>
          </cell>
          <cell r="D1024" t="str">
            <v>442002</v>
          </cell>
          <cell r="E1024" t="str">
            <v>ذخيره مزاياي پايان خدمت كاركنان</v>
          </cell>
          <cell r="F1024" t="str">
            <v>ذخيره مزاياي پايان خدمت  كاركنان</v>
          </cell>
          <cell r="G1024" t="str">
            <v>300113</v>
          </cell>
          <cell r="H1024" t="str">
            <v>باغباني خضرلو منوچهر</v>
          </cell>
          <cell r="P1024" t="str">
            <v>180</v>
          </cell>
        </row>
        <row r="1025">
          <cell r="A1025">
            <v>1800</v>
          </cell>
          <cell r="B1025" t="str">
            <v>442002300069</v>
          </cell>
          <cell r="C1025" t="str">
            <v>442</v>
          </cell>
          <cell r="D1025" t="str">
            <v>442002</v>
          </cell>
          <cell r="E1025" t="str">
            <v>ذخيره مزاياي پايان خدمت كاركنان</v>
          </cell>
          <cell r="F1025" t="str">
            <v>ذخيره مزاياي پايان خدمت  كاركنان</v>
          </cell>
          <cell r="G1025" t="str">
            <v>300069</v>
          </cell>
          <cell r="H1025" t="str">
            <v>دلمقاني زاده عليرضا</v>
          </cell>
          <cell r="P1025" t="str">
            <v>180</v>
          </cell>
        </row>
        <row r="1026">
          <cell r="A1026">
            <v>1800</v>
          </cell>
          <cell r="B1026" t="str">
            <v>442002300074</v>
          </cell>
          <cell r="C1026" t="str">
            <v>442</v>
          </cell>
          <cell r="D1026" t="str">
            <v>442002</v>
          </cell>
          <cell r="E1026" t="str">
            <v>ذخيره مزاياي پايان خدمت كاركنان</v>
          </cell>
          <cell r="F1026" t="str">
            <v>ذخيره مزاياي پايان خدمت  كاركنان</v>
          </cell>
          <cell r="G1026" t="str">
            <v>300074</v>
          </cell>
          <cell r="H1026" t="str">
            <v>ميرزا عليزاده پهر آباد فريبا</v>
          </cell>
          <cell r="P1026" t="str">
            <v>180</v>
          </cell>
        </row>
        <row r="1027">
          <cell r="A1027">
            <v>1800</v>
          </cell>
          <cell r="B1027" t="str">
            <v>442002300197</v>
          </cell>
          <cell r="C1027" t="str">
            <v>442</v>
          </cell>
          <cell r="D1027" t="str">
            <v>442002</v>
          </cell>
          <cell r="E1027" t="str">
            <v>ذخيره مزاياي پايان خدمت كاركنان</v>
          </cell>
          <cell r="F1027" t="str">
            <v>ذخيره مزاياي پايان خدمت  كاركنان</v>
          </cell>
          <cell r="G1027" t="str">
            <v>300197</v>
          </cell>
          <cell r="H1027" t="str">
            <v>عمراني عبدالناصر</v>
          </cell>
          <cell r="P1027" t="str">
            <v>180</v>
          </cell>
        </row>
        <row r="1028">
          <cell r="A1028">
            <v>1800</v>
          </cell>
          <cell r="B1028" t="str">
            <v>442002300107</v>
          </cell>
          <cell r="C1028" t="str">
            <v>442</v>
          </cell>
          <cell r="D1028" t="str">
            <v>442002</v>
          </cell>
          <cell r="E1028" t="str">
            <v>ذخيره مزاياي پايان خدمت كاركنان</v>
          </cell>
          <cell r="F1028" t="str">
            <v>ذخيره مزاياي پايان خدمت  كاركنان</v>
          </cell>
          <cell r="G1028" t="str">
            <v>300107</v>
          </cell>
          <cell r="H1028" t="str">
            <v>روحي مهر سياوش</v>
          </cell>
          <cell r="P1028" t="str">
            <v>180</v>
          </cell>
        </row>
        <row r="1029">
          <cell r="A1029">
            <v>1800</v>
          </cell>
          <cell r="B1029" t="str">
            <v>442002300077</v>
          </cell>
          <cell r="C1029" t="str">
            <v>442</v>
          </cell>
          <cell r="D1029" t="str">
            <v>442002</v>
          </cell>
          <cell r="E1029" t="str">
            <v>ذخيره مزاياي پايان خدمت كاركنان</v>
          </cell>
          <cell r="F1029" t="str">
            <v>ذخيره مزاياي پايان خدمت  كاركنان</v>
          </cell>
          <cell r="G1029" t="str">
            <v>300077</v>
          </cell>
          <cell r="H1029" t="str">
            <v>واحديان وحيد</v>
          </cell>
          <cell r="P1029" t="str">
            <v>180</v>
          </cell>
        </row>
        <row r="1030">
          <cell r="A1030">
            <v>1800</v>
          </cell>
          <cell r="B1030" t="str">
            <v>442002300090</v>
          </cell>
          <cell r="C1030" t="str">
            <v>442</v>
          </cell>
          <cell r="D1030" t="str">
            <v>442002</v>
          </cell>
          <cell r="E1030" t="str">
            <v>ذخيره مزاياي پايان خدمت كاركنان</v>
          </cell>
          <cell r="F1030" t="str">
            <v>ذخيره مزاياي پايان خدمت  كاركنان</v>
          </cell>
          <cell r="G1030" t="str">
            <v>300090</v>
          </cell>
          <cell r="H1030" t="str">
            <v>شايان مهر ابراهيم</v>
          </cell>
          <cell r="P1030" t="str">
            <v>180</v>
          </cell>
        </row>
        <row r="1031">
          <cell r="A1031">
            <v>1800</v>
          </cell>
          <cell r="B1031" t="str">
            <v>442002300102</v>
          </cell>
          <cell r="C1031" t="str">
            <v>442</v>
          </cell>
          <cell r="D1031" t="str">
            <v>442002</v>
          </cell>
          <cell r="E1031" t="str">
            <v>ذخيره مزاياي پايان خدمت كاركنان</v>
          </cell>
          <cell r="F1031" t="str">
            <v>ذخيره مزاياي پايان خدمت  كاركنان</v>
          </cell>
          <cell r="G1031" t="str">
            <v>300102</v>
          </cell>
          <cell r="H1031" t="str">
            <v>صفري آذر جعفر</v>
          </cell>
          <cell r="P1031" t="str">
            <v>180</v>
          </cell>
        </row>
        <row r="1032">
          <cell r="A1032">
            <v>1800</v>
          </cell>
          <cell r="B1032" t="str">
            <v>442002300057</v>
          </cell>
          <cell r="C1032" t="str">
            <v>442</v>
          </cell>
          <cell r="D1032" t="str">
            <v>442002</v>
          </cell>
          <cell r="E1032" t="str">
            <v>ذخيره مزاياي پايان خدمت كاركنان</v>
          </cell>
          <cell r="F1032" t="str">
            <v>ذخيره مزاياي پايان خدمت  كاركنان</v>
          </cell>
          <cell r="G1032" t="str">
            <v>300057</v>
          </cell>
          <cell r="H1032" t="str">
            <v>سلطاني حميد</v>
          </cell>
          <cell r="P1032" t="str">
            <v>180</v>
          </cell>
        </row>
        <row r="1033">
          <cell r="A1033">
            <v>1800</v>
          </cell>
          <cell r="B1033" t="str">
            <v>442002300101</v>
          </cell>
          <cell r="C1033" t="str">
            <v>442</v>
          </cell>
          <cell r="D1033" t="str">
            <v>442002</v>
          </cell>
          <cell r="E1033" t="str">
            <v>ذخيره مزاياي پايان خدمت كاركنان</v>
          </cell>
          <cell r="F1033" t="str">
            <v>ذخيره مزاياي پايان خدمت  كاركنان</v>
          </cell>
          <cell r="G1033" t="str">
            <v>300101</v>
          </cell>
          <cell r="H1033" t="str">
            <v>شكري جليل</v>
          </cell>
          <cell r="P1033" t="str">
            <v>180</v>
          </cell>
        </row>
        <row r="1034">
          <cell r="A1034">
            <v>1800</v>
          </cell>
          <cell r="B1034" t="str">
            <v>442002300141</v>
          </cell>
          <cell r="C1034" t="str">
            <v>442</v>
          </cell>
          <cell r="D1034" t="str">
            <v>442002</v>
          </cell>
          <cell r="E1034" t="str">
            <v>ذخيره مزاياي پايان خدمت كاركنان</v>
          </cell>
          <cell r="F1034" t="str">
            <v>ذخيره مزاياي پايان خدمت  كاركنان</v>
          </cell>
          <cell r="G1034" t="str">
            <v>300141</v>
          </cell>
          <cell r="H1034" t="str">
            <v>سالك علي اصغر</v>
          </cell>
          <cell r="P1034" t="str">
            <v>180</v>
          </cell>
        </row>
        <row r="1035">
          <cell r="A1035">
            <v>1800</v>
          </cell>
          <cell r="B1035" t="str">
            <v>442002300133</v>
          </cell>
          <cell r="C1035" t="str">
            <v>442</v>
          </cell>
          <cell r="D1035" t="str">
            <v>442002</v>
          </cell>
          <cell r="E1035" t="str">
            <v>ذخيره مزاياي پايان خدمت كاركنان</v>
          </cell>
          <cell r="F1035" t="str">
            <v>ذخيره مزاياي پايان خدمت  كاركنان</v>
          </cell>
          <cell r="G1035" t="str">
            <v>300133</v>
          </cell>
          <cell r="H1035" t="str">
            <v>عليپور كمال</v>
          </cell>
          <cell r="P1035" t="str">
            <v>180</v>
          </cell>
        </row>
        <row r="1036">
          <cell r="A1036">
            <v>1800</v>
          </cell>
          <cell r="B1036" t="str">
            <v>442002300095</v>
          </cell>
          <cell r="C1036" t="str">
            <v>442</v>
          </cell>
          <cell r="D1036" t="str">
            <v>442002</v>
          </cell>
          <cell r="E1036" t="str">
            <v>ذخيره مزاياي پايان خدمت كاركنان</v>
          </cell>
          <cell r="F1036" t="str">
            <v>ذخيره مزاياي پايان خدمت  كاركنان</v>
          </cell>
          <cell r="G1036" t="str">
            <v>300095</v>
          </cell>
          <cell r="H1036" t="str">
            <v>حسين پور فيضي محمد</v>
          </cell>
          <cell r="P1036" t="str">
            <v>180</v>
          </cell>
        </row>
        <row r="1037">
          <cell r="A1037">
            <v>1800</v>
          </cell>
          <cell r="B1037" t="str">
            <v>442002300092</v>
          </cell>
          <cell r="C1037" t="str">
            <v>442</v>
          </cell>
          <cell r="D1037" t="str">
            <v>442002</v>
          </cell>
          <cell r="E1037" t="str">
            <v>ذخيره مزاياي پايان خدمت كاركنان</v>
          </cell>
          <cell r="F1037" t="str">
            <v>ذخيره مزاياي پايان خدمت  كاركنان</v>
          </cell>
          <cell r="G1037" t="str">
            <v>300092</v>
          </cell>
          <cell r="H1037" t="str">
            <v>كولاب محمدحسين</v>
          </cell>
          <cell r="P1037" t="str">
            <v>180</v>
          </cell>
        </row>
        <row r="1038">
          <cell r="A1038">
            <v>1800</v>
          </cell>
          <cell r="B1038" t="str">
            <v>442002300114</v>
          </cell>
          <cell r="C1038" t="str">
            <v>442</v>
          </cell>
          <cell r="D1038" t="str">
            <v>442002</v>
          </cell>
          <cell r="E1038" t="str">
            <v>ذخيره مزاياي پايان خدمت كاركنان</v>
          </cell>
          <cell r="F1038" t="str">
            <v>ذخيره مزاياي پايان خدمت  كاركنان</v>
          </cell>
          <cell r="G1038" t="str">
            <v>300114</v>
          </cell>
          <cell r="H1038" t="str">
            <v>عزيزي جهانگير</v>
          </cell>
          <cell r="P1038" t="str">
            <v>180</v>
          </cell>
        </row>
        <row r="1039">
          <cell r="A1039">
            <v>1800</v>
          </cell>
          <cell r="B1039" t="str">
            <v>442002300085</v>
          </cell>
          <cell r="C1039" t="str">
            <v>442</v>
          </cell>
          <cell r="D1039" t="str">
            <v>442002</v>
          </cell>
          <cell r="E1039" t="str">
            <v>ذخيره مزاياي پايان خدمت كاركنان</v>
          </cell>
          <cell r="F1039" t="str">
            <v>ذخيره مزاياي پايان خدمت  كاركنان</v>
          </cell>
          <cell r="G1039" t="str">
            <v>300085</v>
          </cell>
          <cell r="H1039" t="str">
            <v>جبارپور يوسف</v>
          </cell>
          <cell r="P1039" t="str">
            <v>180</v>
          </cell>
        </row>
        <row r="1040">
          <cell r="A1040">
            <v>1800</v>
          </cell>
          <cell r="B1040" t="str">
            <v>442002300008</v>
          </cell>
          <cell r="C1040" t="str">
            <v>442</v>
          </cell>
          <cell r="D1040" t="str">
            <v>442002</v>
          </cell>
          <cell r="E1040" t="str">
            <v>ذخيره مزاياي پايان خدمت كاركنان</v>
          </cell>
          <cell r="F1040" t="str">
            <v>ذخيره مزاياي پايان خدمت  كاركنان</v>
          </cell>
          <cell r="G1040" t="str">
            <v>300008</v>
          </cell>
          <cell r="H1040" t="str">
            <v>واحد ابراهيم</v>
          </cell>
          <cell r="P1040" t="str">
            <v>180</v>
          </cell>
        </row>
        <row r="1041">
          <cell r="A1041">
            <v>1800</v>
          </cell>
          <cell r="B1041" t="str">
            <v>442002300134</v>
          </cell>
          <cell r="C1041" t="str">
            <v>442</v>
          </cell>
          <cell r="D1041" t="str">
            <v>442002</v>
          </cell>
          <cell r="E1041" t="str">
            <v>ذخيره مزاياي پايان خدمت كاركنان</v>
          </cell>
          <cell r="F1041" t="str">
            <v>ذخيره مزاياي پايان خدمت  كاركنان</v>
          </cell>
          <cell r="G1041" t="str">
            <v>300134</v>
          </cell>
          <cell r="H1041" t="str">
            <v>نكوئي فائق</v>
          </cell>
          <cell r="P1041" t="str">
            <v>180</v>
          </cell>
        </row>
        <row r="1042">
          <cell r="A1042">
            <v>1800</v>
          </cell>
          <cell r="B1042" t="str">
            <v>442002300082</v>
          </cell>
          <cell r="C1042" t="str">
            <v>442</v>
          </cell>
          <cell r="D1042" t="str">
            <v>442002</v>
          </cell>
          <cell r="E1042" t="str">
            <v>ذخيره مزاياي پايان خدمت كاركنان</v>
          </cell>
          <cell r="F1042" t="str">
            <v>ذخيره مزاياي پايان خدمت  كاركنان</v>
          </cell>
          <cell r="G1042" t="str">
            <v>300082</v>
          </cell>
          <cell r="H1042" t="str">
            <v>روحي خطيبي محمدرضا</v>
          </cell>
          <cell r="P1042" t="str">
            <v>180</v>
          </cell>
        </row>
        <row r="1043">
          <cell r="A1043">
            <v>1800</v>
          </cell>
          <cell r="B1043" t="str">
            <v>442002300104</v>
          </cell>
          <cell r="C1043" t="str">
            <v>442</v>
          </cell>
          <cell r="D1043" t="str">
            <v>442002</v>
          </cell>
          <cell r="E1043" t="str">
            <v>ذخيره مزاياي پايان خدمت كاركنان</v>
          </cell>
          <cell r="F1043" t="str">
            <v>ذخيره مزاياي پايان خدمت  كاركنان</v>
          </cell>
          <cell r="G1043" t="str">
            <v>300104</v>
          </cell>
          <cell r="H1043" t="str">
            <v>پور گل محمد جواد</v>
          </cell>
          <cell r="P1043" t="str">
            <v>180</v>
          </cell>
        </row>
        <row r="1044">
          <cell r="A1044">
            <v>1800</v>
          </cell>
          <cell r="B1044" t="str">
            <v>442002300145</v>
          </cell>
          <cell r="C1044" t="str">
            <v>442</v>
          </cell>
          <cell r="D1044" t="str">
            <v>442002</v>
          </cell>
          <cell r="E1044" t="str">
            <v>ذخيره مزاياي پايان خدمت كاركنان</v>
          </cell>
          <cell r="F1044" t="str">
            <v>ذخيره مزاياي پايان خدمت  كاركنان</v>
          </cell>
          <cell r="G1044" t="str">
            <v>300145</v>
          </cell>
          <cell r="H1044" t="str">
            <v>طريقت نيا يعقوب</v>
          </cell>
          <cell r="P1044" t="str">
            <v>180</v>
          </cell>
        </row>
        <row r="1045">
          <cell r="A1045">
            <v>1800</v>
          </cell>
          <cell r="B1045" t="str">
            <v>442002300080</v>
          </cell>
          <cell r="C1045" t="str">
            <v>442</v>
          </cell>
          <cell r="D1045" t="str">
            <v>442002</v>
          </cell>
          <cell r="E1045" t="str">
            <v>ذخيره مزاياي پايان خدمت كاركنان</v>
          </cell>
          <cell r="F1045" t="str">
            <v>ذخيره مزاياي پايان خدمت  كاركنان</v>
          </cell>
          <cell r="G1045" t="str">
            <v>300080</v>
          </cell>
          <cell r="H1045" t="str">
            <v>ابراهيمي مهر آور رحيم</v>
          </cell>
          <cell r="P1045" t="str">
            <v>180</v>
          </cell>
        </row>
        <row r="1046">
          <cell r="A1046">
            <v>1800</v>
          </cell>
          <cell r="B1046" t="str">
            <v>442002300132</v>
          </cell>
          <cell r="C1046" t="str">
            <v>442</v>
          </cell>
          <cell r="D1046" t="str">
            <v>442002</v>
          </cell>
          <cell r="E1046" t="str">
            <v>ذخيره مزاياي پايان خدمت كاركنان</v>
          </cell>
          <cell r="F1046" t="str">
            <v>ذخيره مزاياي پايان خدمت  كاركنان</v>
          </cell>
          <cell r="G1046" t="str">
            <v>300132</v>
          </cell>
          <cell r="H1046" t="str">
            <v>مهرابي افشار عباس</v>
          </cell>
          <cell r="P1046" t="str">
            <v>180</v>
          </cell>
        </row>
        <row r="1047">
          <cell r="A1047">
            <v>1800</v>
          </cell>
          <cell r="B1047" t="str">
            <v>442002300087</v>
          </cell>
          <cell r="C1047" t="str">
            <v>442</v>
          </cell>
          <cell r="D1047" t="str">
            <v>442002</v>
          </cell>
          <cell r="E1047" t="str">
            <v>ذخيره مزاياي پايان خدمت كاركنان</v>
          </cell>
          <cell r="F1047" t="str">
            <v>ذخيره مزاياي پايان خدمت  كاركنان</v>
          </cell>
          <cell r="G1047" t="str">
            <v>300087</v>
          </cell>
          <cell r="H1047" t="str">
            <v>مهدي زاده علوي عليرضا</v>
          </cell>
          <cell r="P1047" t="str">
            <v>180</v>
          </cell>
        </row>
        <row r="1048">
          <cell r="A1048">
            <v>1800</v>
          </cell>
          <cell r="B1048" t="str">
            <v>442002300088</v>
          </cell>
          <cell r="C1048" t="str">
            <v>442</v>
          </cell>
          <cell r="D1048" t="str">
            <v>442002</v>
          </cell>
          <cell r="E1048" t="str">
            <v>ذخيره مزاياي پايان خدمت كاركنان</v>
          </cell>
          <cell r="F1048" t="str">
            <v>ذخيره مزاياي پايان خدمت  كاركنان</v>
          </cell>
          <cell r="G1048" t="str">
            <v>300088</v>
          </cell>
          <cell r="H1048" t="str">
            <v>فرشباف شترباني مرتضي</v>
          </cell>
          <cell r="P1048" t="str">
            <v>180</v>
          </cell>
        </row>
        <row r="1049">
          <cell r="A1049">
            <v>1800</v>
          </cell>
          <cell r="B1049" t="str">
            <v>442002300152</v>
          </cell>
          <cell r="C1049" t="str">
            <v>442</v>
          </cell>
          <cell r="D1049" t="str">
            <v>442002</v>
          </cell>
          <cell r="E1049" t="str">
            <v>ذخيره مزاياي پايان خدمت كاركنان</v>
          </cell>
          <cell r="F1049" t="str">
            <v>ذخيره مزاياي پايان خدمت  كاركنان</v>
          </cell>
          <cell r="G1049" t="str">
            <v>300152</v>
          </cell>
          <cell r="H1049" t="str">
            <v>حسن زاده حميد</v>
          </cell>
          <cell r="P1049" t="str">
            <v>180</v>
          </cell>
        </row>
        <row r="1050">
          <cell r="A1050">
            <v>1800</v>
          </cell>
          <cell r="B1050" t="str">
            <v>442002300142</v>
          </cell>
          <cell r="C1050" t="str">
            <v>442</v>
          </cell>
          <cell r="D1050" t="str">
            <v>442002</v>
          </cell>
          <cell r="E1050" t="str">
            <v>ذخيره مزاياي پايان خدمت كاركنان</v>
          </cell>
          <cell r="F1050" t="str">
            <v>ذخيره مزاياي پايان خدمت  كاركنان</v>
          </cell>
          <cell r="G1050" t="str">
            <v>300142</v>
          </cell>
          <cell r="H1050" t="str">
            <v>فروتني قهرماني احمد</v>
          </cell>
          <cell r="P1050" t="str">
            <v>180</v>
          </cell>
        </row>
        <row r="1051">
          <cell r="A1051">
            <v>1800</v>
          </cell>
          <cell r="B1051" t="str">
            <v>442002300005</v>
          </cell>
          <cell r="C1051" t="str">
            <v>442</v>
          </cell>
          <cell r="D1051" t="str">
            <v>442002</v>
          </cell>
          <cell r="E1051" t="str">
            <v>ذخيره مزاياي پايان خدمت كاركنان</v>
          </cell>
          <cell r="F1051" t="str">
            <v>ذخيره مزاياي پايان خدمت  كاركنان</v>
          </cell>
          <cell r="G1051" t="str">
            <v>300005</v>
          </cell>
          <cell r="H1051" t="str">
            <v>زمانلو محمد رضا</v>
          </cell>
          <cell r="P1051" t="str">
            <v>180</v>
          </cell>
        </row>
        <row r="1052">
          <cell r="A1052">
            <v>1800</v>
          </cell>
          <cell r="B1052" t="str">
            <v>442002300129</v>
          </cell>
          <cell r="C1052" t="str">
            <v>442</v>
          </cell>
          <cell r="D1052" t="str">
            <v>442002</v>
          </cell>
          <cell r="E1052" t="str">
            <v>ذخيره مزاياي پايان خدمت كاركنان</v>
          </cell>
          <cell r="F1052" t="str">
            <v>ذخيره مزاياي پايان خدمت  كاركنان</v>
          </cell>
          <cell r="G1052" t="str">
            <v>300129</v>
          </cell>
          <cell r="H1052" t="str">
            <v>بهاري ناصر</v>
          </cell>
          <cell r="P1052" t="str">
            <v>180</v>
          </cell>
        </row>
        <row r="1053">
          <cell r="A1053">
            <v>1800</v>
          </cell>
          <cell r="B1053" t="str">
            <v>442002300103</v>
          </cell>
          <cell r="C1053" t="str">
            <v>442</v>
          </cell>
          <cell r="D1053" t="str">
            <v>442002</v>
          </cell>
          <cell r="E1053" t="str">
            <v>ذخيره مزاياي پايان خدمت كاركنان</v>
          </cell>
          <cell r="F1053" t="str">
            <v>ذخيره مزاياي پايان خدمت  كاركنان</v>
          </cell>
          <cell r="G1053" t="str">
            <v>300103</v>
          </cell>
          <cell r="H1053" t="str">
            <v>چابك شاهرخ</v>
          </cell>
          <cell r="P1053" t="str">
            <v>180</v>
          </cell>
        </row>
        <row r="1054">
          <cell r="A1054">
            <v>1800</v>
          </cell>
          <cell r="B1054" t="str">
            <v>442002300146</v>
          </cell>
          <cell r="C1054" t="str">
            <v>442</v>
          </cell>
          <cell r="D1054" t="str">
            <v>442002</v>
          </cell>
          <cell r="E1054" t="str">
            <v>ذخيره مزاياي پايان خدمت كاركنان</v>
          </cell>
          <cell r="F1054" t="str">
            <v>ذخيره مزاياي پايان خدمت  كاركنان</v>
          </cell>
          <cell r="G1054" t="str">
            <v>300146</v>
          </cell>
          <cell r="H1054" t="str">
            <v>شمس آذر ميرعلي</v>
          </cell>
          <cell r="P1054" t="str">
            <v>180</v>
          </cell>
        </row>
        <row r="1055">
          <cell r="A1055">
            <v>1800</v>
          </cell>
          <cell r="B1055" t="str">
            <v>442002300126</v>
          </cell>
          <cell r="C1055" t="str">
            <v>442</v>
          </cell>
          <cell r="D1055" t="str">
            <v>442002</v>
          </cell>
          <cell r="E1055" t="str">
            <v>ذخيره مزاياي پايان خدمت كاركنان</v>
          </cell>
          <cell r="F1055" t="str">
            <v>ذخيره مزاياي پايان خدمت  كاركنان</v>
          </cell>
          <cell r="G1055" t="str">
            <v>300126</v>
          </cell>
          <cell r="H1055" t="str">
            <v>جهاني رحيم</v>
          </cell>
          <cell r="P1055" t="str">
            <v>180</v>
          </cell>
        </row>
        <row r="1056">
          <cell r="A1056">
            <v>1800</v>
          </cell>
          <cell r="B1056" t="str">
            <v>442002300139</v>
          </cell>
          <cell r="C1056" t="str">
            <v>442</v>
          </cell>
          <cell r="D1056" t="str">
            <v>442002</v>
          </cell>
          <cell r="E1056" t="str">
            <v>ذخيره مزاياي پايان خدمت كاركنان</v>
          </cell>
          <cell r="F1056" t="str">
            <v>ذخيره مزاياي پايان خدمت  كاركنان</v>
          </cell>
          <cell r="G1056" t="str">
            <v>300139</v>
          </cell>
          <cell r="H1056" t="str">
            <v>هادي قشلاق محمد</v>
          </cell>
          <cell r="P1056" t="str">
            <v>180</v>
          </cell>
        </row>
        <row r="1057">
          <cell r="A1057">
            <v>1800</v>
          </cell>
          <cell r="B1057" t="str">
            <v>442002300154</v>
          </cell>
          <cell r="C1057" t="str">
            <v>442</v>
          </cell>
          <cell r="D1057" t="str">
            <v>442002</v>
          </cell>
          <cell r="E1057" t="str">
            <v>ذخيره مزاياي پايان خدمت كاركنان</v>
          </cell>
          <cell r="F1057" t="str">
            <v>ذخيره مزاياي پايان خدمت  كاركنان</v>
          </cell>
          <cell r="G1057" t="str">
            <v>300154</v>
          </cell>
          <cell r="H1057" t="str">
            <v>زارعي ارزيل مصطفي</v>
          </cell>
          <cell r="P1057" t="str">
            <v>180</v>
          </cell>
        </row>
        <row r="1058">
          <cell r="A1058">
            <v>1800</v>
          </cell>
          <cell r="B1058" t="str">
            <v>442002300075</v>
          </cell>
          <cell r="C1058" t="str">
            <v>442</v>
          </cell>
          <cell r="D1058" t="str">
            <v>442002</v>
          </cell>
          <cell r="E1058" t="str">
            <v>ذخيره مزاياي پايان خدمت كاركنان</v>
          </cell>
          <cell r="F1058" t="str">
            <v>ذخيره مزاياي پايان خدمت  كاركنان</v>
          </cell>
          <cell r="G1058" t="str">
            <v>300075</v>
          </cell>
          <cell r="H1058" t="str">
            <v>نظامي سقين سرا يوسف</v>
          </cell>
          <cell r="P1058" t="str">
            <v>180</v>
          </cell>
        </row>
        <row r="1059">
          <cell r="A1059">
            <v>1800</v>
          </cell>
          <cell r="B1059" t="str">
            <v>442002300131</v>
          </cell>
          <cell r="C1059" t="str">
            <v>442</v>
          </cell>
          <cell r="D1059" t="str">
            <v>442002</v>
          </cell>
          <cell r="E1059" t="str">
            <v>ذخيره مزاياي پايان خدمت كاركنان</v>
          </cell>
          <cell r="F1059" t="str">
            <v>ذخيره مزاياي پايان خدمت  كاركنان</v>
          </cell>
          <cell r="G1059" t="str">
            <v>300131</v>
          </cell>
          <cell r="H1059" t="str">
            <v>شكوهي علي</v>
          </cell>
          <cell r="P1059" t="str">
            <v>180</v>
          </cell>
        </row>
        <row r="1060">
          <cell r="A1060">
            <v>1800</v>
          </cell>
          <cell r="B1060" t="str">
            <v>442002300162</v>
          </cell>
          <cell r="C1060" t="str">
            <v>442</v>
          </cell>
          <cell r="D1060" t="str">
            <v>442002</v>
          </cell>
          <cell r="E1060" t="str">
            <v>ذخيره مزاياي پايان خدمت كاركنان</v>
          </cell>
          <cell r="F1060" t="str">
            <v>ذخيره مزاياي پايان خدمت  كاركنان</v>
          </cell>
          <cell r="G1060" t="str">
            <v>300162</v>
          </cell>
          <cell r="H1060" t="str">
            <v>محمدي جابر</v>
          </cell>
          <cell r="P1060" t="str">
            <v>180</v>
          </cell>
        </row>
        <row r="1061">
          <cell r="A1061">
            <v>1800</v>
          </cell>
          <cell r="B1061" t="str">
            <v>442002300135</v>
          </cell>
          <cell r="C1061" t="str">
            <v>442</v>
          </cell>
          <cell r="D1061" t="str">
            <v>442002</v>
          </cell>
          <cell r="E1061" t="str">
            <v>ذخيره مزاياي پايان خدمت كاركنان</v>
          </cell>
          <cell r="F1061" t="str">
            <v>ذخيره مزاياي پايان خدمت  كاركنان</v>
          </cell>
          <cell r="G1061" t="str">
            <v>300135</v>
          </cell>
          <cell r="H1061" t="str">
            <v>سيفي ديزناب ابراهيم</v>
          </cell>
          <cell r="P1061" t="str">
            <v>180</v>
          </cell>
        </row>
        <row r="1062">
          <cell r="A1062">
            <v>1800</v>
          </cell>
          <cell r="B1062" t="str">
            <v>442002300130</v>
          </cell>
          <cell r="C1062" t="str">
            <v>442</v>
          </cell>
          <cell r="D1062" t="str">
            <v>442002</v>
          </cell>
          <cell r="E1062" t="str">
            <v>ذخيره مزاياي پايان خدمت كاركنان</v>
          </cell>
          <cell r="F1062" t="str">
            <v>ذخيره مزاياي پايان خدمت  كاركنان</v>
          </cell>
          <cell r="G1062" t="str">
            <v>300130</v>
          </cell>
          <cell r="H1062" t="str">
            <v>نوري علي</v>
          </cell>
          <cell r="P1062" t="str">
            <v>180</v>
          </cell>
        </row>
        <row r="1063">
          <cell r="A1063">
            <v>1800</v>
          </cell>
          <cell r="B1063" t="str">
            <v>442002300118</v>
          </cell>
          <cell r="C1063" t="str">
            <v>442</v>
          </cell>
          <cell r="D1063" t="str">
            <v>442002</v>
          </cell>
          <cell r="E1063" t="str">
            <v>ذخيره مزاياي پايان خدمت كاركنان</v>
          </cell>
          <cell r="F1063" t="str">
            <v>ذخيره مزاياي پايان خدمت  كاركنان</v>
          </cell>
          <cell r="G1063" t="str">
            <v>300118</v>
          </cell>
          <cell r="H1063" t="str">
            <v>جعفرزاده بهروز</v>
          </cell>
          <cell r="P1063" t="str">
            <v>180</v>
          </cell>
        </row>
        <row r="1064">
          <cell r="A1064">
            <v>1800</v>
          </cell>
          <cell r="B1064" t="str">
            <v>442002300056</v>
          </cell>
          <cell r="C1064" t="str">
            <v>442</v>
          </cell>
          <cell r="D1064" t="str">
            <v>442002</v>
          </cell>
          <cell r="E1064" t="str">
            <v>ذخيره مزاياي پايان خدمت كاركنان</v>
          </cell>
          <cell r="F1064" t="str">
            <v>ذخيره مزاياي پايان خدمت  كاركنان</v>
          </cell>
          <cell r="G1064" t="str">
            <v>300056</v>
          </cell>
          <cell r="H1064" t="str">
            <v>حسين زاده گورچين اكبر</v>
          </cell>
          <cell r="P1064" t="str">
            <v>180</v>
          </cell>
        </row>
        <row r="1065">
          <cell r="A1065">
            <v>1800</v>
          </cell>
          <cell r="B1065" t="str">
            <v>442002300149</v>
          </cell>
          <cell r="C1065" t="str">
            <v>442</v>
          </cell>
          <cell r="D1065" t="str">
            <v>442002</v>
          </cell>
          <cell r="E1065" t="str">
            <v>ذخيره مزاياي پايان خدمت كاركنان</v>
          </cell>
          <cell r="F1065" t="str">
            <v>ذخيره مزاياي پايان خدمت  كاركنان</v>
          </cell>
          <cell r="G1065" t="str">
            <v>300149</v>
          </cell>
          <cell r="H1065" t="str">
            <v>مردان پور دامن آباد خسرو</v>
          </cell>
          <cell r="P1065" t="str">
            <v>180</v>
          </cell>
        </row>
        <row r="1066">
          <cell r="A1066">
            <v>1800</v>
          </cell>
          <cell r="B1066" t="str">
            <v>442002300140</v>
          </cell>
          <cell r="C1066" t="str">
            <v>442</v>
          </cell>
          <cell r="D1066" t="str">
            <v>442002</v>
          </cell>
          <cell r="E1066" t="str">
            <v>ذخيره مزاياي پايان خدمت كاركنان</v>
          </cell>
          <cell r="F1066" t="str">
            <v>ذخيره مزاياي پايان خدمت  كاركنان</v>
          </cell>
          <cell r="G1066" t="str">
            <v>300140</v>
          </cell>
          <cell r="H1066" t="str">
            <v>بلالكه ناصر</v>
          </cell>
          <cell r="P1066" t="str">
            <v>180</v>
          </cell>
        </row>
        <row r="1067">
          <cell r="A1067">
            <v>1800</v>
          </cell>
          <cell r="B1067" t="str">
            <v>442002300155</v>
          </cell>
          <cell r="C1067" t="str">
            <v>442</v>
          </cell>
          <cell r="D1067" t="str">
            <v>442002</v>
          </cell>
          <cell r="E1067" t="str">
            <v>ذخيره مزاياي پايان خدمت كاركنان</v>
          </cell>
          <cell r="F1067" t="str">
            <v>ذخيره مزاياي پايان خدمت  كاركنان</v>
          </cell>
          <cell r="G1067" t="str">
            <v>300155</v>
          </cell>
          <cell r="H1067" t="str">
            <v>قليپور سفيداني حسين</v>
          </cell>
          <cell r="P1067" t="str">
            <v>180</v>
          </cell>
        </row>
        <row r="1068">
          <cell r="A1068">
            <v>1800</v>
          </cell>
          <cell r="B1068" t="str">
            <v>442002300157</v>
          </cell>
          <cell r="C1068" t="str">
            <v>442</v>
          </cell>
          <cell r="D1068" t="str">
            <v>442002</v>
          </cell>
          <cell r="E1068" t="str">
            <v>ذخيره مزاياي پايان خدمت كاركنان</v>
          </cell>
          <cell r="F1068" t="str">
            <v>ذخيره مزاياي پايان خدمت  كاركنان</v>
          </cell>
          <cell r="G1068" t="str">
            <v>300157</v>
          </cell>
          <cell r="H1068" t="str">
            <v>معصومي خدايار</v>
          </cell>
          <cell r="P1068" t="str">
            <v>180</v>
          </cell>
        </row>
        <row r="1069">
          <cell r="A1069">
            <v>1800</v>
          </cell>
          <cell r="B1069" t="str">
            <v>442002300151</v>
          </cell>
          <cell r="C1069" t="str">
            <v>442</v>
          </cell>
          <cell r="D1069" t="str">
            <v>442002</v>
          </cell>
          <cell r="E1069" t="str">
            <v>ذخيره مزاياي پايان خدمت كاركنان</v>
          </cell>
          <cell r="F1069" t="str">
            <v>ذخيره مزاياي پايان خدمت  كاركنان</v>
          </cell>
          <cell r="G1069" t="str">
            <v>300151</v>
          </cell>
          <cell r="H1069" t="str">
            <v>امجدي رحيم</v>
          </cell>
          <cell r="P1069" t="str">
            <v>180</v>
          </cell>
        </row>
        <row r="1070">
          <cell r="A1070">
            <v>1800</v>
          </cell>
          <cell r="B1070" t="str">
            <v>442002300125</v>
          </cell>
          <cell r="C1070" t="str">
            <v>442</v>
          </cell>
          <cell r="D1070" t="str">
            <v>442002</v>
          </cell>
          <cell r="E1070" t="str">
            <v>ذخيره مزاياي پايان خدمت كاركنان</v>
          </cell>
          <cell r="F1070" t="str">
            <v>ذخيره مزاياي پايان خدمت  كاركنان</v>
          </cell>
          <cell r="G1070" t="str">
            <v>300125</v>
          </cell>
          <cell r="H1070" t="str">
            <v>سلطاني حسين</v>
          </cell>
          <cell r="P1070" t="str">
            <v>180</v>
          </cell>
        </row>
        <row r="1071">
          <cell r="A1071">
            <v>1800</v>
          </cell>
          <cell r="B1071" t="str">
            <v>442002300084</v>
          </cell>
          <cell r="C1071" t="str">
            <v>442</v>
          </cell>
          <cell r="D1071" t="str">
            <v>442002</v>
          </cell>
          <cell r="E1071" t="str">
            <v>ذخيره مزاياي پايان خدمت كاركنان</v>
          </cell>
          <cell r="F1071" t="str">
            <v>ذخيره مزاياي پايان خدمت  كاركنان</v>
          </cell>
          <cell r="G1071" t="str">
            <v>300084</v>
          </cell>
          <cell r="H1071" t="str">
            <v>نوري حسين</v>
          </cell>
          <cell r="P1071" t="str">
            <v>180</v>
          </cell>
        </row>
        <row r="1072">
          <cell r="A1072">
            <v>1800</v>
          </cell>
          <cell r="B1072" t="str">
            <v>442002300128</v>
          </cell>
          <cell r="C1072" t="str">
            <v>442</v>
          </cell>
          <cell r="D1072" t="str">
            <v>442002</v>
          </cell>
          <cell r="E1072" t="str">
            <v>ذخيره مزاياي پايان خدمت كاركنان</v>
          </cell>
          <cell r="F1072" t="str">
            <v>ذخيره مزاياي پايان خدمت  كاركنان</v>
          </cell>
          <cell r="G1072" t="str">
            <v>300128</v>
          </cell>
          <cell r="H1072" t="str">
            <v>محمدباقري لاهوت كريم</v>
          </cell>
          <cell r="P1072" t="str">
            <v>180</v>
          </cell>
        </row>
        <row r="1073">
          <cell r="A1073">
            <v>1800</v>
          </cell>
          <cell r="B1073" t="str">
            <v>442002300143</v>
          </cell>
          <cell r="C1073" t="str">
            <v>442</v>
          </cell>
          <cell r="D1073" t="str">
            <v>442002</v>
          </cell>
          <cell r="E1073" t="str">
            <v>ذخيره مزاياي پايان خدمت كاركنان</v>
          </cell>
          <cell r="F1073" t="str">
            <v>ذخيره مزاياي پايان خدمت  كاركنان</v>
          </cell>
          <cell r="G1073" t="str">
            <v>300143</v>
          </cell>
          <cell r="H1073" t="str">
            <v>وفائي نهر مهدي</v>
          </cell>
          <cell r="P1073" t="str">
            <v>180</v>
          </cell>
        </row>
        <row r="1074">
          <cell r="A1074">
            <v>1800</v>
          </cell>
          <cell r="B1074" t="str">
            <v>442002300136</v>
          </cell>
          <cell r="C1074" t="str">
            <v>442</v>
          </cell>
          <cell r="D1074" t="str">
            <v>442002</v>
          </cell>
          <cell r="E1074" t="str">
            <v>ذخيره مزاياي پايان خدمت كاركنان</v>
          </cell>
          <cell r="F1074" t="str">
            <v>ذخيره مزاياي پايان خدمت  كاركنان</v>
          </cell>
          <cell r="G1074" t="str">
            <v>300136</v>
          </cell>
          <cell r="H1074" t="str">
            <v>تقي پور كهاني محمدرضا</v>
          </cell>
          <cell r="P1074" t="str">
            <v>180</v>
          </cell>
        </row>
        <row r="1075">
          <cell r="A1075">
            <v>1800</v>
          </cell>
          <cell r="B1075" t="str">
            <v>442002300147</v>
          </cell>
          <cell r="C1075" t="str">
            <v>442</v>
          </cell>
          <cell r="D1075" t="str">
            <v>442002</v>
          </cell>
          <cell r="E1075" t="str">
            <v>ذخيره مزاياي پايان خدمت كاركنان</v>
          </cell>
          <cell r="F1075" t="str">
            <v>ذخيره مزاياي پايان خدمت  كاركنان</v>
          </cell>
          <cell r="G1075" t="str">
            <v>300147</v>
          </cell>
          <cell r="H1075" t="str">
            <v>فرشباف عبهري يوسف</v>
          </cell>
          <cell r="P1075" t="str">
            <v>180</v>
          </cell>
        </row>
        <row r="1076">
          <cell r="A1076">
            <v>1800</v>
          </cell>
          <cell r="B1076" t="str">
            <v>442002300148</v>
          </cell>
          <cell r="C1076" t="str">
            <v>442</v>
          </cell>
          <cell r="D1076" t="str">
            <v>442002</v>
          </cell>
          <cell r="E1076" t="str">
            <v>ذخيره مزاياي پايان خدمت كاركنان</v>
          </cell>
          <cell r="F1076" t="str">
            <v>ذخيره مزاياي پايان خدمت  كاركنان</v>
          </cell>
          <cell r="G1076" t="str">
            <v>300148</v>
          </cell>
          <cell r="H1076" t="str">
            <v>شفيعي عنصرودي داريوش</v>
          </cell>
          <cell r="P1076" t="str">
            <v>180</v>
          </cell>
        </row>
        <row r="1077">
          <cell r="A1077">
            <v>1800</v>
          </cell>
          <cell r="B1077" t="str">
            <v>442002300110</v>
          </cell>
          <cell r="C1077" t="str">
            <v>442</v>
          </cell>
          <cell r="D1077" t="str">
            <v>442002</v>
          </cell>
          <cell r="E1077" t="str">
            <v>ذخيره مزاياي پايان خدمت كاركنان</v>
          </cell>
          <cell r="F1077" t="str">
            <v>ذخيره مزاياي پايان خدمت  كاركنان</v>
          </cell>
          <cell r="G1077" t="str">
            <v>300110</v>
          </cell>
          <cell r="H1077" t="str">
            <v>فروغي زهرا</v>
          </cell>
          <cell r="P1077" t="str">
            <v>180</v>
          </cell>
        </row>
        <row r="1078">
          <cell r="A1078">
            <v>1800</v>
          </cell>
          <cell r="B1078" t="str">
            <v>442002300124</v>
          </cell>
          <cell r="C1078" t="str">
            <v>442</v>
          </cell>
          <cell r="D1078" t="str">
            <v>442002</v>
          </cell>
          <cell r="E1078" t="str">
            <v>ذخيره مزاياي پايان خدمت كاركنان</v>
          </cell>
          <cell r="F1078" t="str">
            <v>ذخيره مزاياي پايان خدمت  كاركنان</v>
          </cell>
          <cell r="G1078" t="str">
            <v>300124</v>
          </cell>
          <cell r="H1078" t="str">
            <v>محب حق رحيم</v>
          </cell>
          <cell r="P1078" t="str">
            <v>180</v>
          </cell>
        </row>
        <row r="1079">
          <cell r="A1079">
            <v>1800</v>
          </cell>
          <cell r="B1079" t="str">
            <v>442002300160</v>
          </cell>
          <cell r="C1079" t="str">
            <v>442</v>
          </cell>
          <cell r="D1079" t="str">
            <v>442002</v>
          </cell>
          <cell r="E1079" t="str">
            <v>ذخيره مزاياي پايان خدمت كاركنان</v>
          </cell>
          <cell r="F1079" t="str">
            <v>ذخيره مزاياي پايان خدمت  كاركنان</v>
          </cell>
          <cell r="G1079" t="str">
            <v>300160</v>
          </cell>
          <cell r="H1079" t="str">
            <v>عالم وحيد</v>
          </cell>
          <cell r="P1079" t="str">
            <v>180</v>
          </cell>
        </row>
        <row r="1080">
          <cell r="A1080">
            <v>1800</v>
          </cell>
          <cell r="B1080" t="str">
            <v>442002300156</v>
          </cell>
          <cell r="C1080" t="str">
            <v>442</v>
          </cell>
          <cell r="D1080" t="str">
            <v>442002</v>
          </cell>
          <cell r="E1080" t="str">
            <v>ذخيره مزاياي پايان خدمت كاركنان</v>
          </cell>
          <cell r="F1080" t="str">
            <v>ذخيره مزاياي پايان خدمت  كاركنان</v>
          </cell>
          <cell r="G1080" t="str">
            <v>300156</v>
          </cell>
          <cell r="H1080" t="str">
            <v>حسينيان سيروس</v>
          </cell>
          <cell r="P1080" t="str">
            <v>180</v>
          </cell>
        </row>
        <row r="1081">
          <cell r="A1081">
            <v>1800</v>
          </cell>
          <cell r="B1081" t="str">
            <v>442002300119</v>
          </cell>
          <cell r="C1081" t="str">
            <v>442</v>
          </cell>
          <cell r="D1081" t="str">
            <v>442002</v>
          </cell>
          <cell r="E1081" t="str">
            <v>ذخيره مزاياي پايان خدمت كاركنان</v>
          </cell>
          <cell r="F1081" t="str">
            <v>ذخيره مزاياي پايان خدمت  كاركنان</v>
          </cell>
          <cell r="G1081" t="str">
            <v>300119</v>
          </cell>
          <cell r="H1081" t="str">
            <v>رستم پور مشكنبر حسن</v>
          </cell>
          <cell r="P1081" t="str">
            <v>180</v>
          </cell>
        </row>
        <row r="1082">
          <cell r="A1082">
            <v>1800</v>
          </cell>
          <cell r="B1082" t="str">
            <v>442002300158</v>
          </cell>
          <cell r="C1082" t="str">
            <v>442</v>
          </cell>
          <cell r="D1082" t="str">
            <v>442002</v>
          </cell>
          <cell r="E1082" t="str">
            <v>ذخيره مزاياي پايان خدمت كاركنان</v>
          </cell>
          <cell r="F1082" t="str">
            <v>ذخيره مزاياي پايان خدمت  كاركنان</v>
          </cell>
          <cell r="G1082" t="str">
            <v>300158</v>
          </cell>
          <cell r="H1082" t="str">
            <v>تقي پور متقيان نوبري رحيم</v>
          </cell>
          <cell r="P1082" t="str">
            <v>180</v>
          </cell>
        </row>
        <row r="1083">
          <cell r="A1083">
            <v>1800</v>
          </cell>
          <cell r="B1083" t="str">
            <v>442002300153</v>
          </cell>
          <cell r="C1083" t="str">
            <v>442</v>
          </cell>
          <cell r="D1083" t="str">
            <v>442002</v>
          </cell>
          <cell r="E1083" t="str">
            <v>ذخيره مزاياي پايان خدمت كاركنان</v>
          </cell>
          <cell r="F1083" t="str">
            <v>ذخيره مزاياي پايان خدمت  كاركنان</v>
          </cell>
          <cell r="G1083" t="str">
            <v>300153</v>
          </cell>
          <cell r="H1083" t="str">
            <v>محمدپور مهدوي احمدرضا</v>
          </cell>
          <cell r="P1083" t="str">
            <v>180</v>
          </cell>
        </row>
        <row r="1084">
          <cell r="A1084">
            <v>1800</v>
          </cell>
          <cell r="B1084" t="str">
            <v>442002300096</v>
          </cell>
          <cell r="C1084" t="str">
            <v>442</v>
          </cell>
          <cell r="D1084" t="str">
            <v>442002</v>
          </cell>
          <cell r="E1084" t="str">
            <v>ذخيره مزاياي پايان خدمت كاركنان</v>
          </cell>
          <cell r="F1084" t="str">
            <v>ذخيره مزاياي پايان خدمت  كاركنان</v>
          </cell>
          <cell r="G1084" t="str">
            <v>300096</v>
          </cell>
          <cell r="H1084" t="str">
            <v>امتحاني علي اكبر</v>
          </cell>
          <cell r="P1084" t="str">
            <v>180</v>
          </cell>
        </row>
        <row r="1085">
          <cell r="A1085">
            <v>1800</v>
          </cell>
          <cell r="B1085" t="str">
            <v>442002300137</v>
          </cell>
          <cell r="C1085" t="str">
            <v>442</v>
          </cell>
          <cell r="D1085" t="str">
            <v>442002</v>
          </cell>
          <cell r="E1085" t="str">
            <v>ذخيره مزاياي پايان خدمت كاركنان</v>
          </cell>
          <cell r="F1085" t="str">
            <v>ذخيره مزاياي پايان خدمت  كاركنان</v>
          </cell>
          <cell r="G1085" t="str">
            <v>300137</v>
          </cell>
          <cell r="H1085" t="str">
            <v>ستاري ميرهاشم</v>
          </cell>
          <cell r="P1085" t="str">
            <v>180</v>
          </cell>
        </row>
        <row r="1086">
          <cell r="A1086">
            <v>1800</v>
          </cell>
          <cell r="B1086" t="str">
            <v>442002300083</v>
          </cell>
          <cell r="C1086" t="str">
            <v>442</v>
          </cell>
          <cell r="D1086" t="str">
            <v>442002</v>
          </cell>
          <cell r="E1086" t="str">
            <v>ذخيره مزاياي پايان خدمت كاركنان</v>
          </cell>
          <cell r="F1086" t="str">
            <v>ذخيره مزاياي پايان خدمت  كاركنان</v>
          </cell>
          <cell r="G1086" t="str">
            <v>300083</v>
          </cell>
          <cell r="H1086" t="str">
            <v>ميرزالو جواد</v>
          </cell>
          <cell r="P1086" t="str">
            <v>180</v>
          </cell>
        </row>
        <row r="1087">
          <cell r="A1087">
            <v>1800</v>
          </cell>
          <cell r="B1087" t="str">
            <v>442002300163</v>
          </cell>
          <cell r="C1087" t="str">
            <v>442</v>
          </cell>
          <cell r="D1087" t="str">
            <v>442002</v>
          </cell>
          <cell r="E1087" t="str">
            <v>ذخيره مزاياي پايان خدمت كاركنان</v>
          </cell>
          <cell r="F1087" t="str">
            <v>ذخيره مزاياي پايان خدمت  كاركنان</v>
          </cell>
          <cell r="G1087" t="str">
            <v>300163</v>
          </cell>
          <cell r="H1087" t="str">
            <v>روشناس شهرام</v>
          </cell>
          <cell r="P1087" t="str">
            <v>180</v>
          </cell>
        </row>
        <row r="1088">
          <cell r="A1088">
            <v>1800</v>
          </cell>
          <cell r="B1088" t="str">
            <v>442002300165</v>
          </cell>
          <cell r="C1088" t="str">
            <v>442</v>
          </cell>
          <cell r="D1088" t="str">
            <v>442002</v>
          </cell>
          <cell r="E1088" t="str">
            <v>ذخيره مزاياي پايان خدمت كاركنان</v>
          </cell>
          <cell r="F1088" t="str">
            <v>ذخيره مزاياي پايان خدمت  كاركنان</v>
          </cell>
          <cell r="G1088" t="str">
            <v>300165</v>
          </cell>
          <cell r="H1088" t="str">
            <v>تهم بهنام</v>
          </cell>
          <cell r="P1088" t="str">
            <v>180</v>
          </cell>
        </row>
        <row r="1089">
          <cell r="A1089">
            <v>1800</v>
          </cell>
          <cell r="B1089" t="str">
            <v>442002300048</v>
          </cell>
          <cell r="C1089" t="str">
            <v>442</v>
          </cell>
          <cell r="D1089" t="str">
            <v>442002</v>
          </cell>
          <cell r="E1089" t="str">
            <v>ذخيره مزاياي پايان خدمت كاركنان</v>
          </cell>
          <cell r="F1089" t="str">
            <v>ذخيره مزاياي پايان خدمت  كاركنان</v>
          </cell>
          <cell r="G1089" t="str">
            <v>300048</v>
          </cell>
          <cell r="H1089" t="str">
            <v>ممي پور بارنجي سعيد</v>
          </cell>
          <cell r="P1089" t="str">
            <v>180</v>
          </cell>
        </row>
        <row r="1090">
          <cell r="A1090">
            <v>1800</v>
          </cell>
          <cell r="B1090" t="str">
            <v>442002300202</v>
          </cell>
          <cell r="C1090" t="str">
            <v>442</v>
          </cell>
          <cell r="D1090" t="str">
            <v>442002</v>
          </cell>
          <cell r="E1090" t="str">
            <v>ذخيره مزاياي پايان خدمت كاركنان</v>
          </cell>
          <cell r="F1090" t="str">
            <v>ذخيره مزاياي پايان خدمت  كاركنان</v>
          </cell>
          <cell r="G1090" t="str">
            <v>300202</v>
          </cell>
          <cell r="H1090" t="str">
            <v>لك جواد</v>
          </cell>
          <cell r="P1090" t="str">
            <v>180</v>
          </cell>
        </row>
        <row r="1091">
          <cell r="A1091">
            <v>1800</v>
          </cell>
          <cell r="B1091" t="str">
            <v>442002300067</v>
          </cell>
          <cell r="C1091" t="str">
            <v>442</v>
          </cell>
          <cell r="D1091" t="str">
            <v>442002</v>
          </cell>
          <cell r="E1091" t="str">
            <v>ذخيره مزاياي پايان خدمت كاركنان</v>
          </cell>
          <cell r="F1091" t="str">
            <v>ذخيره مزاياي پايان خدمت  كاركنان</v>
          </cell>
          <cell r="G1091" t="str">
            <v>300067</v>
          </cell>
          <cell r="H1091" t="str">
            <v>صباغي جديد حسن</v>
          </cell>
          <cell r="P1091" t="str">
            <v>180</v>
          </cell>
        </row>
        <row r="1092">
          <cell r="A1092">
            <v>1800</v>
          </cell>
          <cell r="B1092" t="str">
            <v>442002300172</v>
          </cell>
          <cell r="C1092" t="str">
            <v>442</v>
          </cell>
          <cell r="D1092" t="str">
            <v>442002</v>
          </cell>
          <cell r="E1092" t="str">
            <v>ذخيره مزاياي پايان خدمت كاركنان</v>
          </cell>
          <cell r="F1092" t="str">
            <v>ذخيره مزاياي پايان خدمت  كاركنان</v>
          </cell>
          <cell r="G1092" t="str">
            <v>300172</v>
          </cell>
          <cell r="H1092" t="str">
            <v>عليزاد پورسعيدي حامد</v>
          </cell>
          <cell r="P1092" t="str">
            <v>180</v>
          </cell>
        </row>
        <row r="1093">
          <cell r="A1093">
            <v>1800</v>
          </cell>
          <cell r="B1093" t="str">
            <v>442002300171</v>
          </cell>
          <cell r="C1093" t="str">
            <v>442</v>
          </cell>
          <cell r="D1093" t="str">
            <v>442002</v>
          </cell>
          <cell r="E1093" t="str">
            <v>ذخيره مزاياي پايان خدمت كاركنان</v>
          </cell>
          <cell r="F1093" t="str">
            <v>ذخيره مزاياي پايان خدمت  كاركنان</v>
          </cell>
          <cell r="G1093" t="str">
            <v>300171</v>
          </cell>
          <cell r="H1093" t="str">
            <v>اميرحقيان سعيد</v>
          </cell>
          <cell r="P1093" t="str">
            <v>180</v>
          </cell>
        </row>
        <row r="1094">
          <cell r="A1094">
            <v>1800</v>
          </cell>
          <cell r="B1094" t="str">
            <v>442002300170</v>
          </cell>
          <cell r="C1094" t="str">
            <v>442</v>
          </cell>
          <cell r="D1094" t="str">
            <v>442002</v>
          </cell>
          <cell r="E1094" t="str">
            <v>ذخيره مزاياي پايان خدمت كاركنان</v>
          </cell>
          <cell r="F1094" t="str">
            <v>ذخيره مزاياي پايان خدمت  كاركنان</v>
          </cell>
          <cell r="G1094" t="str">
            <v>300170</v>
          </cell>
          <cell r="H1094" t="str">
            <v>فتحي سياوش</v>
          </cell>
          <cell r="P1094" t="str">
            <v>180</v>
          </cell>
        </row>
        <row r="1095">
          <cell r="A1095">
            <v>1800</v>
          </cell>
          <cell r="B1095" t="str">
            <v>442002300168</v>
          </cell>
          <cell r="C1095" t="str">
            <v>442</v>
          </cell>
          <cell r="D1095" t="str">
            <v>442002</v>
          </cell>
          <cell r="E1095" t="str">
            <v>ذخيره مزاياي پايان خدمت كاركنان</v>
          </cell>
          <cell r="F1095" t="str">
            <v>ذخيره مزاياي پايان خدمت  كاركنان</v>
          </cell>
          <cell r="G1095" t="str">
            <v>300168</v>
          </cell>
          <cell r="H1095" t="str">
            <v>بابكان ياشار</v>
          </cell>
          <cell r="P1095" t="str">
            <v>180</v>
          </cell>
        </row>
        <row r="1096">
          <cell r="A1096">
            <v>1800</v>
          </cell>
          <cell r="B1096" t="str">
            <v>442002300169</v>
          </cell>
          <cell r="C1096" t="str">
            <v>442</v>
          </cell>
          <cell r="D1096" t="str">
            <v>442002</v>
          </cell>
          <cell r="E1096" t="str">
            <v>ذخيره مزاياي پايان خدمت كاركنان</v>
          </cell>
          <cell r="F1096" t="str">
            <v>ذخيره مزاياي پايان خدمت  كاركنان</v>
          </cell>
          <cell r="G1096" t="str">
            <v>300169</v>
          </cell>
          <cell r="H1096" t="str">
            <v>منظر خسروشاهي اميرعلي</v>
          </cell>
          <cell r="P1096" t="str">
            <v>180</v>
          </cell>
        </row>
        <row r="1097">
          <cell r="A1097">
            <v>1800</v>
          </cell>
          <cell r="B1097" t="str">
            <v>442002300144</v>
          </cell>
          <cell r="C1097" t="str">
            <v>442</v>
          </cell>
          <cell r="D1097" t="str">
            <v>442002</v>
          </cell>
          <cell r="E1097" t="str">
            <v>ذخيره مزاياي پايان خدمت كاركنان</v>
          </cell>
          <cell r="F1097" t="str">
            <v>ذخيره مزاياي پايان خدمت  كاركنان</v>
          </cell>
          <cell r="G1097" t="str">
            <v>300144</v>
          </cell>
          <cell r="H1097" t="str">
            <v>آقائي كومله نادر</v>
          </cell>
          <cell r="P1097" t="str">
            <v>180</v>
          </cell>
        </row>
        <row r="1098">
          <cell r="A1098">
            <v>1800</v>
          </cell>
          <cell r="B1098" t="str">
            <v>442002300173</v>
          </cell>
          <cell r="C1098" t="str">
            <v>442</v>
          </cell>
          <cell r="D1098" t="str">
            <v>442002</v>
          </cell>
          <cell r="E1098" t="str">
            <v>ذخيره مزاياي پايان خدمت كاركنان</v>
          </cell>
          <cell r="F1098" t="str">
            <v>ذخيره مزاياي پايان خدمت  كاركنان</v>
          </cell>
          <cell r="G1098" t="str">
            <v>300173</v>
          </cell>
          <cell r="H1098" t="str">
            <v>قنبري اهري محمدرضا</v>
          </cell>
          <cell r="P1098" t="str">
            <v>180</v>
          </cell>
        </row>
        <row r="1099">
          <cell r="A1099">
            <v>1800</v>
          </cell>
          <cell r="B1099" t="str">
            <v>442002300174</v>
          </cell>
          <cell r="C1099" t="str">
            <v>442</v>
          </cell>
          <cell r="D1099" t="str">
            <v>442002</v>
          </cell>
          <cell r="E1099" t="str">
            <v>ذخيره مزاياي پايان خدمت كاركنان</v>
          </cell>
          <cell r="F1099" t="str">
            <v>ذخيره مزاياي پايان خدمت  كاركنان</v>
          </cell>
          <cell r="G1099" t="str">
            <v>300174</v>
          </cell>
          <cell r="H1099" t="str">
            <v>سراجي عنصرودي محمد</v>
          </cell>
          <cell r="P1099" t="str">
            <v>180</v>
          </cell>
        </row>
        <row r="1100">
          <cell r="A1100">
            <v>1800</v>
          </cell>
          <cell r="B1100" t="str">
            <v>442002300213</v>
          </cell>
          <cell r="C1100" t="str">
            <v>442</v>
          </cell>
          <cell r="D1100" t="str">
            <v>442002</v>
          </cell>
          <cell r="E1100" t="str">
            <v>ذخيره مزاياي پايان خدمت كاركنان</v>
          </cell>
          <cell r="F1100" t="str">
            <v>ذخيره مزاياي پايان خدمت  كاركنان</v>
          </cell>
          <cell r="G1100" t="str">
            <v>300213</v>
          </cell>
          <cell r="H1100" t="str">
            <v>وطني رضا</v>
          </cell>
          <cell r="P1100" t="str">
            <v>180</v>
          </cell>
        </row>
        <row r="1101">
          <cell r="A1101">
            <v>1800</v>
          </cell>
          <cell r="B1101" t="str">
            <v>442002300208</v>
          </cell>
          <cell r="C1101" t="str">
            <v>442</v>
          </cell>
          <cell r="D1101" t="str">
            <v>442002</v>
          </cell>
          <cell r="E1101" t="str">
            <v>ذخيره مزاياي پايان خدمت كاركنان</v>
          </cell>
          <cell r="F1101" t="str">
            <v>ذخيره مزاياي پايان خدمت  كاركنان</v>
          </cell>
          <cell r="G1101" t="str">
            <v>300208</v>
          </cell>
          <cell r="H1101" t="str">
            <v>جعفرزاده رسول</v>
          </cell>
          <cell r="P1101" t="str">
            <v>180</v>
          </cell>
        </row>
        <row r="1102">
          <cell r="A1102">
            <v>1800</v>
          </cell>
          <cell r="B1102" t="str">
            <v>442002300182</v>
          </cell>
          <cell r="C1102" t="str">
            <v>442</v>
          </cell>
          <cell r="D1102" t="str">
            <v>442002</v>
          </cell>
          <cell r="E1102" t="str">
            <v>ذخيره مزاياي پايان خدمت كاركنان</v>
          </cell>
          <cell r="F1102" t="str">
            <v>ذخيره مزاياي پايان خدمت  كاركنان</v>
          </cell>
          <cell r="G1102" t="str">
            <v>300182</v>
          </cell>
          <cell r="H1102" t="str">
            <v>اصلاني مقدم علي</v>
          </cell>
          <cell r="P1102" t="str">
            <v>180</v>
          </cell>
        </row>
        <row r="1103">
          <cell r="A1103">
            <v>1800</v>
          </cell>
          <cell r="B1103" t="str">
            <v>442002300218</v>
          </cell>
          <cell r="C1103" t="str">
            <v>442</v>
          </cell>
          <cell r="D1103" t="str">
            <v>442002</v>
          </cell>
          <cell r="E1103" t="str">
            <v>ذخيره مزاياي پايان خدمت كاركنان</v>
          </cell>
          <cell r="F1103" t="str">
            <v>ذخيره مزاياي پايان خدمت  كاركنان</v>
          </cell>
          <cell r="G1103" t="str">
            <v>300218</v>
          </cell>
          <cell r="H1103" t="str">
            <v>يحيي پور داخل مرتضي</v>
          </cell>
          <cell r="P1103" t="str">
            <v>180</v>
          </cell>
        </row>
        <row r="1104">
          <cell r="A1104">
            <v>1800</v>
          </cell>
          <cell r="B1104" t="str">
            <v>442002300181</v>
          </cell>
          <cell r="C1104" t="str">
            <v>442</v>
          </cell>
          <cell r="D1104" t="str">
            <v>442002</v>
          </cell>
          <cell r="E1104" t="str">
            <v>ذخيره مزاياي پايان خدمت كاركنان</v>
          </cell>
          <cell r="F1104" t="str">
            <v>ذخيره مزاياي پايان خدمت  كاركنان</v>
          </cell>
          <cell r="G1104" t="str">
            <v>300181</v>
          </cell>
          <cell r="H1104" t="str">
            <v>وظيفه واثق مهدي</v>
          </cell>
          <cell r="P1104" t="str">
            <v>180</v>
          </cell>
        </row>
        <row r="1105">
          <cell r="A1105">
            <v>1800</v>
          </cell>
          <cell r="B1105" t="str">
            <v>442002300176</v>
          </cell>
          <cell r="C1105" t="str">
            <v>442</v>
          </cell>
          <cell r="D1105" t="str">
            <v>442002</v>
          </cell>
          <cell r="E1105" t="str">
            <v>ذخيره مزاياي پايان خدمت كاركنان</v>
          </cell>
          <cell r="F1105" t="str">
            <v>ذخيره مزاياي پايان خدمت  كاركنان</v>
          </cell>
          <cell r="G1105" t="str">
            <v>300176</v>
          </cell>
          <cell r="H1105" t="str">
            <v>قليپور قراجه بهروز</v>
          </cell>
          <cell r="P1105" t="str">
            <v>180</v>
          </cell>
        </row>
        <row r="1106">
          <cell r="A1106">
            <v>1800</v>
          </cell>
          <cell r="B1106" t="str">
            <v>442002300183</v>
          </cell>
          <cell r="C1106" t="str">
            <v>442</v>
          </cell>
          <cell r="D1106" t="str">
            <v>442002</v>
          </cell>
          <cell r="E1106" t="str">
            <v>ذخيره مزاياي پايان خدمت كاركنان</v>
          </cell>
          <cell r="F1106" t="str">
            <v>ذخيره مزاياي پايان خدمت  كاركنان</v>
          </cell>
          <cell r="G1106" t="str">
            <v>300183</v>
          </cell>
          <cell r="H1106" t="str">
            <v>سليماني رضا</v>
          </cell>
          <cell r="P1106" t="str">
            <v>180</v>
          </cell>
        </row>
        <row r="1107">
          <cell r="A1107">
            <v>1800</v>
          </cell>
          <cell r="B1107" t="str">
            <v>442002300187</v>
          </cell>
          <cell r="C1107" t="str">
            <v>442</v>
          </cell>
          <cell r="D1107" t="str">
            <v>442002</v>
          </cell>
          <cell r="E1107" t="str">
            <v>ذخيره مزاياي پايان خدمت كاركنان</v>
          </cell>
          <cell r="F1107" t="str">
            <v>ذخيره مزاياي پايان خدمت  كاركنان</v>
          </cell>
          <cell r="G1107" t="str">
            <v>300187</v>
          </cell>
          <cell r="H1107" t="str">
            <v>حاجي حيدري ممقاني مهدي</v>
          </cell>
          <cell r="P1107" t="str">
            <v>180</v>
          </cell>
        </row>
        <row r="1108">
          <cell r="A1108">
            <v>1800</v>
          </cell>
          <cell r="B1108" t="str">
            <v>442002300177</v>
          </cell>
          <cell r="C1108" t="str">
            <v>442</v>
          </cell>
          <cell r="D1108" t="str">
            <v>442002</v>
          </cell>
          <cell r="E1108" t="str">
            <v>ذخيره مزاياي پايان خدمت كاركنان</v>
          </cell>
          <cell r="F1108" t="str">
            <v>ذخيره مزاياي پايان خدمت  كاركنان</v>
          </cell>
          <cell r="G1108" t="str">
            <v>300177</v>
          </cell>
          <cell r="H1108" t="str">
            <v>كاظم پور احمد</v>
          </cell>
          <cell r="P1108" t="str">
            <v>180</v>
          </cell>
        </row>
        <row r="1109">
          <cell r="A1109">
            <v>1800</v>
          </cell>
          <cell r="B1109" t="str">
            <v>442002300196</v>
          </cell>
          <cell r="C1109" t="str">
            <v>442</v>
          </cell>
          <cell r="D1109" t="str">
            <v>442002</v>
          </cell>
          <cell r="E1109" t="str">
            <v>ذخيره مزاياي پايان خدمت كاركنان</v>
          </cell>
          <cell r="F1109" t="str">
            <v>ذخيره مزاياي پايان خدمت  كاركنان</v>
          </cell>
          <cell r="G1109" t="str">
            <v>300196</v>
          </cell>
          <cell r="H1109" t="str">
            <v>حسيني سيد جواد</v>
          </cell>
          <cell r="P1109" t="str">
            <v>180</v>
          </cell>
        </row>
        <row r="1110">
          <cell r="A1110">
            <v>1800</v>
          </cell>
          <cell r="B1110" t="str">
            <v>442002300007</v>
          </cell>
          <cell r="C1110" t="str">
            <v>442</v>
          </cell>
          <cell r="D1110" t="str">
            <v>442002</v>
          </cell>
          <cell r="E1110" t="str">
            <v>ذخيره مزاياي پايان خدمت كاركنان</v>
          </cell>
          <cell r="F1110" t="str">
            <v>ذخيره مزاياي پايان خدمت  كاركنان</v>
          </cell>
          <cell r="G1110" t="str">
            <v>300007</v>
          </cell>
          <cell r="H1110" t="str">
            <v>عبدالهي خليل</v>
          </cell>
          <cell r="P1110" t="str">
            <v>180</v>
          </cell>
        </row>
        <row r="1111">
          <cell r="A1111">
            <v>1800</v>
          </cell>
          <cell r="B1111" t="str">
            <v>442002300159</v>
          </cell>
          <cell r="C1111" t="str">
            <v>442</v>
          </cell>
          <cell r="D1111" t="str">
            <v>442002</v>
          </cell>
          <cell r="E1111" t="str">
            <v>ذخيره مزاياي پايان خدمت كاركنان</v>
          </cell>
          <cell r="F1111" t="str">
            <v>ذخيره مزاياي پايان خدمت  كاركنان</v>
          </cell>
          <cell r="G1111" t="str">
            <v>300159</v>
          </cell>
          <cell r="H1111" t="str">
            <v>شيرزاده اكبر</v>
          </cell>
          <cell r="P1111" t="str">
            <v>180</v>
          </cell>
        </row>
        <row r="1112">
          <cell r="A1112">
            <v>1800</v>
          </cell>
          <cell r="B1112" t="str">
            <v>442002300234</v>
          </cell>
          <cell r="C1112" t="str">
            <v>442</v>
          </cell>
          <cell r="D1112" t="str">
            <v>442002</v>
          </cell>
          <cell r="E1112" t="str">
            <v>ذخيره مزاياي پايان خدمت كاركنان</v>
          </cell>
          <cell r="F1112" t="str">
            <v>ذخيره مزاياي پايان خدمت  كاركنان</v>
          </cell>
          <cell r="G1112" t="str">
            <v>300234</v>
          </cell>
          <cell r="H1112" t="str">
            <v>عبداله ميرشكارلو عليرضا</v>
          </cell>
          <cell r="P1112" t="str">
            <v>180</v>
          </cell>
        </row>
        <row r="1113">
          <cell r="A1113">
            <v>1800</v>
          </cell>
          <cell r="B1113" t="str">
            <v>442002300200</v>
          </cell>
          <cell r="C1113" t="str">
            <v>442</v>
          </cell>
          <cell r="D1113" t="str">
            <v>442002</v>
          </cell>
          <cell r="E1113" t="str">
            <v>ذخيره مزاياي پايان خدمت كاركنان</v>
          </cell>
          <cell r="F1113" t="str">
            <v>ذخيره مزاياي پايان خدمت  كاركنان</v>
          </cell>
          <cell r="G1113" t="str">
            <v>300200</v>
          </cell>
          <cell r="H1113" t="str">
            <v>محمد كريمي حامد</v>
          </cell>
          <cell r="P1113" t="str">
            <v>180</v>
          </cell>
        </row>
        <row r="1114">
          <cell r="A1114">
            <v>1800</v>
          </cell>
          <cell r="B1114" t="str">
            <v>442002300263</v>
          </cell>
          <cell r="C1114" t="str">
            <v>442</v>
          </cell>
          <cell r="D1114" t="str">
            <v>442002</v>
          </cell>
          <cell r="E1114" t="str">
            <v>ذخيره مزاياي پايان خدمت كاركنان</v>
          </cell>
          <cell r="F1114" t="str">
            <v>ذخيره مزاياي پايان خدمت  كاركنان</v>
          </cell>
          <cell r="G1114" t="str">
            <v>300263</v>
          </cell>
          <cell r="H1114" t="str">
            <v>خدائي محمودي رضا</v>
          </cell>
          <cell r="P1114" t="str">
            <v>180</v>
          </cell>
        </row>
        <row r="1115">
          <cell r="A1115">
            <v>1800</v>
          </cell>
          <cell r="B1115" t="str">
            <v>442002300001</v>
          </cell>
          <cell r="C1115" t="str">
            <v>442</v>
          </cell>
          <cell r="D1115" t="str">
            <v>442002</v>
          </cell>
          <cell r="E1115" t="str">
            <v>ذخيره مزاياي پايان خدمت كاركنان</v>
          </cell>
          <cell r="F1115" t="str">
            <v>ذخيره مزاياي پايان خدمت  كاركنان</v>
          </cell>
          <cell r="G1115" t="str">
            <v>300001</v>
          </cell>
          <cell r="H1115" t="str">
            <v>فتاحي رسول</v>
          </cell>
          <cell r="P1115" t="str">
            <v>180</v>
          </cell>
        </row>
        <row r="1116">
          <cell r="A1116">
            <v>1800</v>
          </cell>
          <cell r="B1116" t="str">
            <v>442002300274</v>
          </cell>
          <cell r="C1116" t="str">
            <v>442</v>
          </cell>
          <cell r="D1116" t="str">
            <v>442002</v>
          </cell>
          <cell r="E1116" t="str">
            <v>ذخيره مزاياي پايان خدمت كاركنان</v>
          </cell>
          <cell r="F1116" t="str">
            <v>ذخيره مزاياي پايان خدمت  كاركنان</v>
          </cell>
          <cell r="G1116" t="str">
            <v>300274</v>
          </cell>
          <cell r="H1116" t="str">
            <v>مومني ميرمسعود</v>
          </cell>
          <cell r="P1116" t="str">
            <v>180</v>
          </cell>
        </row>
        <row r="1117">
          <cell r="A1117">
            <v>1800</v>
          </cell>
          <cell r="B1117" t="str">
            <v>442002300264</v>
          </cell>
          <cell r="C1117" t="str">
            <v>442</v>
          </cell>
          <cell r="D1117" t="str">
            <v>442002</v>
          </cell>
          <cell r="E1117" t="str">
            <v>ذخيره مزاياي پايان خدمت كاركنان</v>
          </cell>
          <cell r="F1117" t="str">
            <v>ذخيره مزاياي پايان خدمت  كاركنان</v>
          </cell>
          <cell r="G1117" t="str">
            <v>300264</v>
          </cell>
          <cell r="H1117" t="str">
            <v>جليل پور صابرجوي حسين</v>
          </cell>
          <cell r="P1117" t="str">
            <v>180</v>
          </cell>
        </row>
        <row r="1118">
          <cell r="A1118">
            <v>1800</v>
          </cell>
          <cell r="B1118" t="str">
            <v>442002300198</v>
          </cell>
          <cell r="C1118" t="str">
            <v>442</v>
          </cell>
          <cell r="D1118" t="str">
            <v>442002</v>
          </cell>
          <cell r="E1118" t="str">
            <v>ذخيره مزاياي پايان خدمت كاركنان</v>
          </cell>
          <cell r="F1118" t="str">
            <v>ذخيره مزاياي پايان خدمت  كاركنان</v>
          </cell>
          <cell r="G1118" t="str">
            <v>300198</v>
          </cell>
          <cell r="H1118" t="str">
            <v>ميرزائي شكور</v>
          </cell>
          <cell r="P1118" t="str">
            <v>180</v>
          </cell>
        </row>
        <row r="1119">
          <cell r="A1119">
            <v>1800</v>
          </cell>
          <cell r="B1119" t="str">
            <v>442002300206</v>
          </cell>
          <cell r="C1119" t="str">
            <v>442</v>
          </cell>
          <cell r="D1119" t="str">
            <v>442002</v>
          </cell>
          <cell r="E1119" t="str">
            <v>ذخيره مزاياي پايان خدمت كاركنان</v>
          </cell>
          <cell r="F1119" t="str">
            <v>ذخيره مزاياي پايان خدمت  كاركنان</v>
          </cell>
          <cell r="G1119" t="str">
            <v>300206</v>
          </cell>
          <cell r="H1119" t="str">
            <v>كامران هزه بران محمدرضا</v>
          </cell>
          <cell r="P1119" t="str">
            <v>180</v>
          </cell>
        </row>
        <row r="1120">
          <cell r="A1120">
            <v>1800</v>
          </cell>
          <cell r="B1120" t="str">
            <v>442002300204</v>
          </cell>
          <cell r="C1120" t="str">
            <v>442</v>
          </cell>
          <cell r="D1120" t="str">
            <v>442002</v>
          </cell>
          <cell r="E1120" t="str">
            <v>ذخيره مزاياي پايان خدمت كاركنان</v>
          </cell>
          <cell r="F1120" t="str">
            <v>ذخيره مزاياي پايان خدمت  كاركنان</v>
          </cell>
          <cell r="G1120" t="str">
            <v>300204</v>
          </cell>
          <cell r="H1120" t="str">
            <v>قازانچائي جواد</v>
          </cell>
          <cell r="P1120" t="str">
            <v>180</v>
          </cell>
        </row>
        <row r="1121">
          <cell r="A1121">
            <v>1800</v>
          </cell>
          <cell r="B1121" t="str">
            <v>442002300189</v>
          </cell>
          <cell r="C1121" t="str">
            <v>442</v>
          </cell>
          <cell r="D1121" t="str">
            <v>442002</v>
          </cell>
          <cell r="E1121" t="str">
            <v>ذخيره مزاياي پايان خدمت كاركنان</v>
          </cell>
          <cell r="F1121" t="str">
            <v>ذخيره مزاياي پايان خدمت  كاركنان</v>
          </cell>
          <cell r="G1121" t="str">
            <v>300189</v>
          </cell>
          <cell r="H1121" t="str">
            <v>داناي يوسف</v>
          </cell>
          <cell r="P1121" t="str">
            <v>180</v>
          </cell>
        </row>
        <row r="1122">
          <cell r="A1122">
            <v>1800</v>
          </cell>
          <cell r="B1122" t="str">
            <v>442002300195</v>
          </cell>
          <cell r="C1122" t="str">
            <v>442</v>
          </cell>
          <cell r="D1122" t="str">
            <v>442002</v>
          </cell>
          <cell r="E1122" t="str">
            <v>ذخيره مزاياي پايان خدمت كاركنان</v>
          </cell>
          <cell r="F1122" t="str">
            <v>ذخيره مزاياي پايان خدمت  كاركنان</v>
          </cell>
          <cell r="G1122" t="str">
            <v>300195</v>
          </cell>
          <cell r="H1122" t="str">
            <v>حريري كهنموئي علي</v>
          </cell>
          <cell r="P1122" t="str">
            <v>180</v>
          </cell>
        </row>
        <row r="1123">
          <cell r="A1123">
            <v>1800</v>
          </cell>
          <cell r="B1123" t="str">
            <v>442002300247</v>
          </cell>
          <cell r="C1123" t="str">
            <v>442</v>
          </cell>
          <cell r="D1123" t="str">
            <v>442002</v>
          </cell>
          <cell r="E1123" t="str">
            <v>ذخيره مزاياي پايان خدمت كاركنان</v>
          </cell>
          <cell r="F1123" t="str">
            <v>ذخيره مزاياي پايان خدمت  كاركنان</v>
          </cell>
          <cell r="G1123" t="str">
            <v>300247</v>
          </cell>
          <cell r="H1123" t="str">
            <v>حسن زاده علي بيك كندي مطلب</v>
          </cell>
          <cell r="P1123" t="str">
            <v>180</v>
          </cell>
        </row>
        <row r="1124">
          <cell r="A1124">
            <v>1800</v>
          </cell>
          <cell r="B1124" t="str">
            <v>442002300220</v>
          </cell>
          <cell r="C1124" t="str">
            <v>442</v>
          </cell>
          <cell r="D1124" t="str">
            <v>442002</v>
          </cell>
          <cell r="E1124" t="str">
            <v>ذخيره مزاياي پايان خدمت كاركنان</v>
          </cell>
          <cell r="F1124" t="str">
            <v>ذخيره مزاياي پايان خدمت  كاركنان</v>
          </cell>
          <cell r="G1124" t="str">
            <v>300220</v>
          </cell>
          <cell r="H1124" t="str">
            <v>صحت مند قره بابا يوسف</v>
          </cell>
          <cell r="P1124" t="str">
            <v>180</v>
          </cell>
        </row>
        <row r="1125">
          <cell r="A1125">
            <v>1800</v>
          </cell>
          <cell r="B1125" t="str">
            <v>442002300216</v>
          </cell>
          <cell r="C1125" t="str">
            <v>442</v>
          </cell>
          <cell r="D1125" t="str">
            <v>442002</v>
          </cell>
          <cell r="E1125" t="str">
            <v>ذخيره مزاياي پايان خدمت كاركنان</v>
          </cell>
          <cell r="F1125" t="str">
            <v>ذخيره مزاياي پايان خدمت  كاركنان</v>
          </cell>
          <cell r="G1125" t="str">
            <v>300216</v>
          </cell>
          <cell r="H1125" t="str">
            <v>علي زاده اقبالي نژاد محمدباقر</v>
          </cell>
          <cell r="P1125" t="str">
            <v>180</v>
          </cell>
        </row>
        <row r="1126">
          <cell r="A1126">
            <v>1800</v>
          </cell>
          <cell r="B1126" t="str">
            <v>442002300253</v>
          </cell>
          <cell r="C1126" t="str">
            <v>442</v>
          </cell>
          <cell r="D1126" t="str">
            <v>442002</v>
          </cell>
          <cell r="E1126" t="str">
            <v>ذخيره مزاياي پايان خدمت كاركنان</v>
          </cell>
          <cell r="F1126" t="str">
            <v>ذخيره مزاياي پايان خدمت  كاركنان</v>
          </cell>
          <cell r="G1126" t="str">
            <v>300253</v>
          </cell>
          <cell r="H1126" t="str">
            <v>جعفريان حسن</v>
          </cell>
          <cell r="P1126" t="str">
            <v>180</v>
          </cell>
        </row>
        <row r="1127">
          <cell r="A1127">
            <v>1800</v>
          </cell>
          <cell r="B1127" t="str">
            <v>442002300199</v>
          </cell>
          <cell r="C1127" t="str">
            <v>442</v>
          </cell>
          <cell r="D1127" t="str">
            <v>442002</v>
          </cell>
          <cell r="E1127" t="str">
            <v>ذخيره مزاياي پايان خدمت كاركنان</v>
          </cell>
          <cell r="F1127" t="str">
            <v>ذخيره مزاياي پايان خدمت  كاركنان</v>
          </cell>
          <cell r="G1127" t="str">
            <v>300199</v>
          </cell>
          <cell r="H1127" t="str">
            <v>ناصح قراملكي مهدي</v>
          </cell>
          <cell r="P1127" t="str">
            <v>180</v>
          </cell>
        </row>
        <row r="1128">
          <cell r="A1128">
            <v>1800</v>
          </cell>
          <cell r="B1128" t="str">
            <v>442002300231</v>
          </cell>
          <cell r="C1128" t="str">
            <v>442</v>
          </cell>
          <cell r="D1128" t="str">
            <v>442002</v>
          </cell>
          <cell r="E1128" t="str">
            <v>ذخيره مزاياي پايان خدمت كاركنان</v>
          </cell>
          <cell r="F1128" t="str">
            <v>ذخيره مزاياي پايان خدمت  كاركنان</v>
          </cell>
          <cell r="G1128" t="str">
            <v>300231</v>
          </cell>
          <cell r="H1128" t="str">
            <v>تمدن خشكناب رضا</v>
          </cell>
          <cell r="P1128" t="str">
            <v>180</v>
          </cell>
        </row>
        <row r="1129">
          <cell r="A1129">
            <v>1800</v>
          </cell>
          <cell r="B1129" t="str">
            <v>442002300185</v>
          </cell>
          <cell r="C1129" t="str">
            <v>442</v>
          </cell>
          <cell r="D1129" t="str">
            <v>442002</v>
          </cell>
          <cell r="E1129" t="str">
            <v>ذخيره مزاياي پايان خدمت كاركنان</v>
          </cell>
          <cell r="F1129" t="str">
            <v>ذخيره مزاياي پايان خدمت  كاركنان</v>
          </cell>
          <cell r="G1129" t="str">
            <v>300185</v>
          </cell>
          <cell r="H1129" t="str">
            <v>عوني عليرضا</v>
          </cell>
          <cell r="P1129" t="str">
            <v>180</v>
          </cell>
        </row>
        <row r="1130">
          <cell r="A1130">
            <v>1800</v>
          </cell>
          <cell r="B1130" t="str">
            <v>442002300191</v>
          </cell>
          <cell r="C1130" t="str">
            <v>442</v>
          </cell>
          <cell r="D1130" t="str">
            <v>442002</v>
          </cell>
          <cell r="E1130" t="str">
            <v>ذخيره مزاياي پايان خدمت كاركنان</v>
          </cell>
          <cell r="F1130" t="str">
            <v>ذخيره مزاياي پايان خدمت  كاركنان</v>
          </cell>
          <cell r="G1130" t="str">
            <v>300191</v>
          </cell>
          <cell r="H1130" t="str">
            <v>باقر قازيار رشيد</v>
          </cell>
          <cell r="P1130" t="str">
            <v>180</v>
          </cell>
        </row>
        <row r="1131">
          <cell r="A1131">
            <v>1800</v>
          </cell>
          <cell r="B1131" t="str">
            <v>442002300214</v>
          </cell>
          <cell r="C1131" t="str">
            <v>442</v>
          </cell>
          <cell r="D1131" t="str">
            <v>442002</v>
          </cell>
          <cell r="E1131" t="str">
            <v>ذخيره مزاياي پايان خدمت كاركنان</v>
          </cell>
          <cell r="F1131" t="str">
            <v>ذخيره مزاياي پايان خدمت  كاركنان</v>
          </cell>
          <cell r="G1131" t="str">
            <v>300214</v>
          </cell>
          <cell r="H1131" t="str">
            <v>صنعتي قراملكي عليرضا</v>
          </cell>
          <cell r="P1131" t="str">
            <v>180</v>
          </cell>
        </row>
        <row r="1132">
          <cell r="A1132">
            <v>1800</v>
          </cell>
          <cell r="B1132" t="str">
            <v>442002300241</v>
          </cell>
          <cell r="C1132" t="str">
            <v>442</v>
          </cell>
          <cell r="D1132" t="str">
            <v>442002</v>
          </cell>
          <cell r="E1132" t="str">
            <v>ذخيره مزاياي پايان خدمت كاركنان</v>
          </cell>
          <cell r="F1132" t="str">
            <v>ذخيره مزاياي پايان خدمت  كاركنان</v>
          </cell>
          <cell r="G1132" t="str">
            <v>300241</v>
          </cell>
          <cell r="H1132" t="str">
            <v>همتي قراملكي عليرضا</v>
          </cell>
          <cell r="P1132" t="str">
            <v>180</v>
          </cell>
        </row>
        <row r="1133">
          <cell r="A1133">
            <v>1800</v>
          </cell>
          <cell r="B1133" t="str">
            <v>442002300205</v>
          </cell>
          <cell r="C1133" t="str">
            <v>442</v>
          </cell>
          <cell r="D1133" t="str">
            <v>442002</v>
          </cell>
          <cell r="E1133" t="str">
            <v>ذخيره مزاياي پايان خدمت كاركنان</v>
          </cell>
          <cell r="F1133" t="str">
            <v>ذخيره مزاياي پايان خدمت  كاركنان</v>
          </cell>
          <cell r="G1133" t="str">
            <v>300205</v>
          </cell>
          <cell r="H1133" t="str">
            <v>ميرفتاح زاده سيد يوسف</v>
          </cell>
          <cell r="P1133" t="str">
            <v>180</v>
          </cell>
        </row>
        <row r="1134">
          <cell r="A1134">
            <v>1800</v>
          </cell>
          <cell r="B1134" t="str">
            <v>442002300259</v>
          </cell>
          <cell r="C1134" t="str">
            <v>442</v>
          </cell>
          <cell r="D1134" t="str">
            <v>442002</v>
          </cell>
          <cell r="E1134" t="str">
            <v>ذخيره مزاياي پايان خدمت كاركنان</v>
          </cell>
          <cell r="F1134" t="str">
            <v>ذخيره مزاياي پايان خدمت  كاركنان</v>
          </cell>
          <cell r="G1134" t="str">
            <v>300259</v>
          </cell>
          <cell r="H1134" t="str">
            <v>ميلي علي</v>
          </cell>
          <cell r="P1134" t="str">
            <v>180</v>
          </cell>
        </row>
        <row r="1135">
          <cell r="A1135">
            <v>1800</v>
          </cell>
          <cell r="B1135" t="str">
            <v>442002300257</v>
          </cell>
          <cell r="C1135" t="str">
            <v>442</v>
          </cell>
          <cell r="D1135" t="str">
            <v>442002</v>
          </cell>
          <cell r="E1135" t="str">
            <v>ذخيره مزاياي پايان خدمت كاركنان</v>
          </cell>
          <cell r="F1135" t="str">
            <v>ذخيره مزاياي پايان خدمت  كاركنان</v>
          </cell>
          <cell r="G1135" t="str">
            <v>300257</v>
          </cell>
          <cell r="H1135" t="str">
            <v>برادران حسن زاده وحيد</v>
          </cell>
          <cell r="P1135" t="str">
            <v>180</v>
          </cell>
        </row>
        <row r="1136">
          <cell r="A1136">
            <v>1800</v>
          </cell>
          <cell r="B1136" t="str">
            <v>442002300248</v>
          </cell>
          <cell r="C1136" t="str">
            <v>442</v>
          </cell>
          <cell r="D1136" t="str">
            <v>442002</v>
          </cell>
          <cell r="E1136" t="str">
            <v>ذخيره مزاياي پايان خدمت كاركنان</v>
          </cell>
          <cell r="F1136" t="str">
            <v>ذخيره مزاياي پايان خدمت  كاركنان</v>
          </cell>
          <cell r="G1136" t="str">
            <v>300248</v>
          </cell>
          <cell r="H1136" t="str">
            <v>واحدي باويل محمدحسين</v>
          </cell>
          <cell r="P1136" t="str">
            <v>180</v>
          </cell>
        </row>
        <row r="1137">
          <cell r="A1137">
            <v>1800</v>
          </cell>
          <cell r="B1137" t="str">
            <v>442002300194</v>
          </cell>
          <cell r="C1137" t="str">
            <v>442</v>
          </cell>
          <cell r="D1137" t="str">
            <v>442002</v>
          </cell>
          <cell r="E1137" t="str">
            <v>ذخيره مزاياي پايان خدمت كاركنان</v>
          </cell>
          <cell r="F1137" t="str">
            <v>ذخيره مزاياي پايان خدمت  كاركنان</v>
          </cell>
          <cell r="G1137" t="str">
            <v>300194</v>
          </cell>
          <cell r="H1137" t="str">
            <v>كارگر شهرام</v>
          </cell>
          <cell r="P1137" t="str">
            <v>180</v>
          </cell>
        </row>
        <row r="1138">
          <cell r="A1138">
            <v>1800</v>
          </cell>
          <cell r="B1138" t="str">
            <v>442002300250</v>
          </cell>
          <cell r="C1138" t="str">
            <v>442</v>
          </cell>
          <cell r="D1138" t="str">
            <v>442002</v>
          </cell>
          <cell r="E1138" t="str">
            <v>ذخيره مزاياي پايان خدمت كاركنان</v>
          </cell>
          <cell r="F1138" t="str">
            <v>ذخيره مزاياي پايان خدمت  كاركنان</v>
          </cell>
          <cell r="G1138" t="str">
            <v>300250</v>
          </cell>
          <cell r="H1138" t="str">
            <v>برزگر قراملكي محمد</v>
          </cell>
          <cell r="P1138" t="str">
            <v>180</v>
          </cell>
        </row>
        <row r="1139">
          <cell r="A1139">
            <v>1800</v>
          </cell>
          <cell r="B1139" t="str">
            <v>442002300261</v>
          </cell>
          <cell r="C1139" t="str">
            <v>442</v>
          </cell>
          <cell r="D1139" t="str">
            <v>442002</v>
          </cell>
          <cell r="E1139" t="str">
            <v>ذخيره مزاياي پايان خدمت كاركنان</v>
          </cell>
          <cell r="F1139" t="str">
            <v>ذخيره مزاياي پايان خدمت  كاركنان</v>
          </cell>
          <cell r="G1139" t="str">
            <v>300261</v>
          </cell>
          <cell r="H1139" t="str">
            <v>دليري اقدم وحيد</v>
          </cell>
          <cell r="P1139" t="str">
            <v>180</v>
          </cell>
        </row>
        <row r="1140">
          <cell r="A1140">
            <v>1800</v>
          </cell>
          <cell r="B1140" t="str">
            <v>442002300240</v>
          </cell>
          <cell r="C1140" t="str">
            <v>442</v>
          </cell>
          <cell r="D1140" t="str">
            <v>442002</v>
          </cell>
          <cell r="E1140" t="str">
            <v>ذخيره مزاياي پايان خدمت كاركنان</v>
          </cell>
          <cell r="F1140" t="str">
            <v>ذخيره مزاياي پايان خدمت  كاركنان</v>
          </cell>
          <cell r="G1140" t="str">
            <v>300240</v>
          </cell>
          <cell r="H1140" t="str">
            <v>شاهد قراملكي ابوالقاسم</v>
          </cell>
          <cell r="P1140" t="str">
            <v>180</v>
          </cell>
        </row>
        <row r="1141">
          <cell r="A1141">
            <v>1800</v>
          </cell>
          <cell r="B1141" t="str">
            <v>442002300244</v>
          </cell>
          <cell r="C1141" t="str">
            <v>442</v>
          </cell>
          <cell r="D1141" t="str">
            <v>442002</v>
          </cell>
          <cell r="E1141" t="str">
            <v>ذخيره مزاياي پايان خدمت كاركنان</v>
          </cell>
          <cell r="F1141" t="str">
            <v>ذخيره مزاياي پايان خدمت  كاركنان</v>
          </cell>
          <cell r="G1141" t="str">
            <v>300244</v>
          </cell>
          <cell r="H1141" t="str">
            <v>بزمي حسن</v>
          </cell>
          <cell r="P1141" t="str">
            <v>180</v>
          </cell>
        </row>
        <row r="1142">
          <cell r="A1142">
            <v>1800</v>
          </cell>
          <cell r="B1142" t="str">
            <v>442002300260</v>
          </cell>
          <cell r="C1142" t="str">
            <v>442</v>
          </cell>
          <cell r="D1142" t="str">
            <v>442002</v>
          </cell>
          <cell r="E1142" t="str">
            <v>ذخيره مزاياي پايان خدمت كاركنان</v>
          </cell>
          <cell r="F1142" t="str">
            <v>ذخيره مزاياي پايان خدمت  كاركنان</v>
          </cell>
          <cell r="G1142" t="str">
            <v>300260</v>
          </cell>
          <cell r="H1142" t="str">
            <v>منزوي صوفياني مسعود</v>
          </cell>
          <cell r="P1142" t="str">
            <v>180</v>
          </cell>
        </row>
        <row r="1143">
          <cell r="A1143">
            <v>1800</v>
          </cell>
          <cell r="B1143" t="str">
            <v>442002300242</v>
          </cell>
          <cell r="C1143" t="str">
            <v>442</v>
          </cell>
          <cell r="D1143" t="str">
            <v>442002</v>
          </cell>
          <cell r="E1143" t="str">
            <v>ذخيره مزاياي پايان خدمت كاركنان</v>
          </cell>
          <cell r="F1143" t="str">
            <v>ذخيره مزاياي پايان خدمت  كاركنان</v>
          </cell>
          <cell r="G1143" t="str">
            <v>300242</v>
          </cell>
          <cell r="H1143" t="str">
            <v>زبردست قراملكي حسن</v>
          </cell>
          <cell r="P1143" t="str">
            <v>180</v>
          </cell>
        </row>
        <row r="1144">
          <cell r="A1144">
            <v>1800</v>
          </cell>
          <cell r="B1144" t="str">
            <v>442002300239</v>
          </cell>
          <cell r="C1144" t="str">
            <v>442</v>
          </cell>
          <cell r="D1144" t="str">
            <v>442002</v>
          </cell>
          <cell r="E1144" t="str">
            <v>ذخيره مزاياي پايان خدمت كاركنان</v>
          </cell>
          <cell r="F1144" t="str">
            <v>ذخيره مزاياي پايان خدمت  كاركنان</v>
          </cell>
          <cell r="G1144" t="str">
            <v>300239</v>
          </cell>
          <cell r="H1144" t="str">
            <v>بهرامي قراملكي محمدعلي</v>
          </cell>
          <cell r="P1144" t="str">
            <v>180</v>
          </cell>
        </row>
        <row r="1145">
          <cell r="A1145">
            <v>1800</v>
          </cell>
          <cell r="B1145" t="str">
            <v>442002300249</v>
          </cell>
          <cell r="C1145" t="str">
            <v>442</v>
          </cell>
          <cell r="D1145" t="str">
            <v>442002</v>
          </cell>
          <cell r="E1145" t="str">
            <v>ذخيره مزاياي پايان خدمت كاركنان</v>
          </cell>
          <cell r="F1145" t="str">
            <v>ذخيره مزاياي پايان خدمت  كاركنان</v>
          </cell>
          <cell r="G1145" t="str">
            <v>300249</v>
          </cell>
          <cell r="H1145" t="str">
            <v>آقاداداش كرامتي داود</v>
          </cell>
          <cell r="P1145" t="str">
            <v>180</v>
          </cell>
        </row>
        <row r="1146">
          <cell r="A1146">
            <v>1800</v>
          </cell>
          <cell r="B1146" t="str">
            <v>442002300225</v>
          </cell>
          <cell r="C1146" t="str">
            <v>442</v>
          </cell>
          <cell r="D1146" t="str">
            <v>442002</v>
          </cell>
          <cell r="E1146" t="str">
            <v>ذخيره مزاياي پايان خدمت كاركنان</v>
          </cell>
          <cell r="F1146" t="str">
            <v>ذخيره مزاياي پايان خدمت  كاركنان</v>
          </cell>
          <cell r="G1146" t="str">
            <v>300225</v>
          </cell>
          <cell r="H1146" t="str">
            <v>نيك پور رسول</v>
          </cell>
          <cell r="P1146" t="str">
            <v>180</v>
          </cell>
        </row>
        <row r="1147">
          <cell r="A1147">
            <v>1800</v>
          </cell>
          <cell r="B1147" t="str">
            <v>442002300226</v>
          </cell>
          <cell r="C1147" t="str">
            <v>442</v>
          </cell>
          <cell r="D1147" t="str">
            <v>442002</v>
          </cell>
          <cell r="E1147" t="str">
            <v>ذخيره مزاياي پايان خدمت كاركنان</v>
          </cell>
          <cell r="F1147" t="str">
            <v>ذخيره مزاياي پايان خدمت  كاركنان</v>
          </cell>
          <cell r="G1147" t="str">
            <v>300226</v>
          </cell>
          <cell r="H1147" t="str">
            <v>طاهباز هادي</v>
          </cell>
          <cell r="P1147" t="str">
            <v>180</v>
          </cell>
        </row>
        <row r="1148">
          <cell r="A1148">
            <v>1800</v>
          </cell>
          <cell r="B1148" t="str">
            <v>442002300210</v>
          </cell>
          <cell r="C1148" t="str">
            <v>442</v>
          </cell>
          <cell r="D1148" t="str">
            <v>442002</v>
          </cell>
          <cell r="E1148" t="str">
            <v>ذخيره مزاياي پايان خدمت كاركنان</v>
          </cell>
          <cell r="F1148" t="str">
            <v>ذخيره مزاياي پايان خدمت  كاركنان</v>
          </cell>
          <cell r="G1148" t="str">
            <v>300210</v>
          </cell>
          <cell r="H1148" t="str">
            <v>احمدي نژاد مجيد</v>
          </cell>
          <cell r="P1148" t="str">
            <v>180</v>
          </cell>
        </row>
        <row r="1149">
          <cell r="A1149">
            <v>1800</v>
          </cell>
          <cell r="B1149" t="str">
            <v>442002300245</v>
          </cell>
          <cell r="C1149" t="str">
            <v>442</v>
          </cell>
          <cell r="D1149" t="str">
            <v>442002</v>
          </cell>
          <cell r="E1149" t="str">
            <v>ذخيره مزاياي پايان خدمت كاركنان</v>
          </cell>
          <cell r="F1149" t="str">
            <v>ذخيره مزاياي پايان خدمت  كاركنان</v>
          </cell>
          <cell r="G1149" t="str">
            <v>300245</v>
          </cell>
          <cell r="H1149" t="str">
            <v>غفاري افشرد كريم</v>
          </cell>
          <cell r="P1149" t="str">
            <v>180</v>
          </cell>
        </row>
        <row r="1150">
          <cell r="A1150">
            <v>1800</v>
          </cell>
          <cell r="B1150" t="str">
            <v>442002300219</v>
          </cell>
          <cell r="C1150" t="str">
            <v>442</v>
          </cell>
          <cell r="D1150" t="str">
            <v>442002</v>
          </cell>
          <cell r="E1150" t="str">
            <v>ذخيره مزاياي پايان خدمت كاركنان</v>
          </cell>
          <cell r="F1150" t="str">
            <v>ذخيره مزاياي پايان خدمت  كاركنان</v>
          </cell>
          <cell r="G1150" t="str">
            <v>300219</v>
          </cell>
          <cell r="H1150" t="str">
            <v>سلماني كريم</v>
          </cell>
          <cell r="P1150" t="str">
            <v>180</v>
          </cell>
        </row>
        <row r="1151">
          <cell r="A1151">
            <v>1800</v>
          </cell>
          <cell r="B1151" t="str">
            <v>442002300311</v>
          </cell>
          <cell r="C1151" t="str">
            <v>442</v>
          </cell>
          <cell r="D1151" t="str">
            <v>442002</v>
          </cell>
          <cell r="E1151" t="str">
            <v>ذخيره مزاياي پايان خدمت كاركنان</v>
          </cell>
          <cell r="F1151" t="str">
            <v>ذخيره مزاياي پايان خدمت  كاركنان</v>
          </cell>
          <cell r="G1151" t="str">
            <v>300311</v>
          </cell>
          <cell r="H1151" t="str">
            <v>فيروزي رسول</v>
          </cell>
          <cell r="P1151" t="str">
            <v>180</v>
          </cell>
        </row>
        <row r="1152">
          <cell r="A1152">
            <v>1800</v>
          </cell>
          <cell r="B1152" t="str">
            <v>442002300223</v>
          </cell>
          <cell r="C1152" t="str">
            <v>442</v>
          </cell>
          <cell r="D1152" t="str">
            <v>442002</v>
          </cell>
          <cell r="E1152" t="str">
            <v>ذخيره مزاياي پايان خدمت كاركنان</v>
          </cell>
          <cell r="F1152" t="str">
            <v>ذخيره مزاياي پايان خدمت  كاركنان</v>
          </cell>
          <cell r="G1152" t="str">
            <v>300223</v>
          </cell>
          <cell r="H1152" t="str">
            <v>حسيني ميرصمد</v>
          </cell>
          <cell r="P1152" t="str">
            <v>180</v>
          </cell>
        </row>
        <row r="1153">
          <cell r="A1153">
            <v>1800</v>
          </cell>
          <cell r="B1153" t="str">
            <v>442002300222</v>
          </cell>
          <cell r="C1153" t="str">
            <v>442</v>
          </cell>
          <cell r="D1153" t="str">
            <v>442002</v>
          </cell>
          <cell r="E1153" t="str">
            <v>ذخيره مزاياي پايان خدمت كاركنان</v>
          </cell>
          <cell r="F1153" t="str">
            <v>ذخيره مزاياي پايان خدمت  كاركنان</v>
          </cell>
          <cell r="G1153" t="str">
            <v>300222</v>
          </cell>
          <cell r="H1153" t="str">
            <v>شكري احمد</v>
          </cell>
          <cell r="P1153" t="str">
            <v>180</v>
          </cell>
        </row>
        <row r="1154">
          <cell r="A1154">
            <v>1800</v>
          </cell>
          <cell r="B1154" t="str">
            <v>442002300201</v>
          </cell>
          <cell r="C1154" t="str">
            <v>442</v>
          </cell>
          <cell r="D1154" t="str">
            <v>442002</v>
          </cell>
          <cell r="E1154" t="str">
            <v>ذخيره مزاياي پايان خدمت كاركنان</v>
          </cell>
          <cell r="F1154" t="str">
            <v>ذخيره مزاياي پايان خدمت  كاركنان</v>
          </cell>
          <cell r="G1154" t="str">
            <v>300201</v>
          </cell>
          <cell r="H1154" t="str">
            <v>حسين زاده فرد سجاد</v>
          </cell>
          <cell r="P1154" t="str">
            <v>180</v>
          </cell>
        </row>
        <row r="1155">
          <cell r="A1155">
            <v>1800</v>
          </cell>
          <cell r="B1155" t="str">
            <v>442002300211</v>
          </cell>
          <cell r="C1155" t="str">
            <v>442</v>
          </cell>
          <cell r="D1155" t="str">
            <v>442002</v>
          </cell>
          <cell r="E1155" t="str">
            <v>ذخيره مزاياي پايان خدمت كاركنان</v>
          </cell>
          <cell r="F1155" t="str">
            <v>ذخيره مزاياي پايان خدمت  كاركنان</v>
          </cell>
          <cell r="G1155" t="str">
            <v>300211</v>
          </cell>
          <cell r="H1155" t="str">
            <v>جعفرنژاد عليرضا</v>
          </cell>
          <cell r="P1155" t="str">
            <v>180</v>
          </cell>
        </row>
        <row r="1156">
          <cell r="A1156">
            <v>1800</v>
          </cell>
          <cell r="B1156" t="str">
            <v>442002300224</v>
          </cell>
          <cell r="C1156" t="str">
            <v>442</v>
          </cell>
          <cell r="D1156" t="str">
            <v>442002</v>
          </cell>
          <cell r="E1156" t="str">
            <v>ذخيره مزاياي پايان خدمت كاركنان</v>
          </cell>
          <cell r="F1156" t="str">
            <v>ذخيره مزاياي پايان خدمت  كاركنان</v>
          </cell>
          <cell r="G1156" t="str">
            <v>300224</v>
          </cell>
          <cell r="H1156" t="str">
            <v>زنده شعر بهمن</v>
          </cell>
          <cell r="P1156" t="str">
            <v>180</v>
          </cell>
        </row>
        <row r="1157">
          <cell r="A1157">
            <v>1800</v>
          </cell>
          <cell r="B1157" t="str">
            <v>442002300230</v>
          </cell>
          <cell r="C1157" t="str">
            <v>442</v>
          </cell>
          <cell r="D1157" t="str">
            <v>442002</v>
          </cell>
          <cell r="E1157" t="str">
            <v>ذخيره مزاياي پايان خدمت كاركنان</v>
          </cell>
          <cell r="F1157" t="str">
            <v>ذخيره مزاياي پايان خدمت  كاركنان</v>
          </cell>
          <cell r="G1157" t="str">
            <v>300230</v>
          </cell>
          <cell r="H1157" t="str">
            <v>ابراهيمي حامد صمد</v>
          </cell>
          <cell r="P1157" t="str">
            <v>180</v>
          </cell>
        </row>
        <row r="1158">
          <cell r="A1158">
            <v>1800</v>
          </cell>
          <cell r="B1158" t="str">
            <v>442002300238</v>
          </cell>
          <cell r="C1158" t="str">
            <v>442</v>
          </cell>
          <cell r="D1158" t="str">
            <v>442002</v>
          </cell>
          <cell r="E1158" t="str">
            <v>ذخيره مزاياي پايان خدمت كاركنان</v>
          </cell>
          <cell r="F1158" t="str">
            <v>ذخيره مزاياي پايان خدمت  كاركنان</v>
          </cell>
          <cell r="G1158" t="str">
            <v>300238</v>
          </cell>
          <cell r="H1158" t="str">
            <v>شكوهي لله لو علي</v>
          </cell>
          <cell r="P1158" t="str">
            <v>180</v>
          </cell>
        </row>
        <row r="1159">
          <cell r="A1159">
            <v>1800</v>
          </cell>
          <cell r="B1159" t="str">
            <v>442002300251</v>
          </cell>
          <cell r="C1159" t="str">
            <v>442</v>
          </cell>
          <cell r="D1159" t="str">
            <v>442002</v>
          </cell>
          <cell r="E1159" t="str">
            <v>ذخيره مزاياي پايان خدمت كاركنان</v>
          </cell>
          <cell r="F1159" t="str">
            <v>ذخيره مزاياي پايان خدمت  كاركنان</v>
          </cell>
          <cell r="G1159" t="str">
            <v>300251</v>
          </cell>
          <cell r="H1159" t="str">
            <v>تبرخي تبريزي فرهاد</v>
          </cell>
          <cell r="P1159" t="str">
            <v>180</v>
          </cell>
        </row>
        <row r="1160">
          <cell r="A1160">
            <v>1800</v>
          </cell>
          <cell r="B1160" t="str">
            <v>442002300252</v>
          </cell>
          <cell r="C1160" t="str">
            <v>442</v>
          </cell>
          <cell r="D1160" t="str">
            <v>442002</v>
          </cell>
          <cell r="E1160" t="str">
            <v>ذخيره مزاياي پايان خدمت كاركنان</v>
          </cell>
          <cell r="F1160" t="str">
            <v>ذخيره مزاياي پايان خدمت  كاركنان</v>
          </cell>
          <cell r="G1160" t="str">
            <v>300252</v>
          </cell>
          <cell r="H1160" t="str">
            <v>رنجبران عين الدين محمدرضا</v>
          </cell>
          <cell r="P1160" t="str">
            <v>180</v>
          </cell>
        </row>
        <row r="1161">
          <cell r="A1161">
            <v>1800</v>
          </cell>
          <cell r="B1161" t="str">
            <v>442002300305</v>
          </cell>
          <cell r="C1161" t="str">
            <v>442</v>
          </cell>
          <cell r="D1161" t="str">
            <v>442002</v>
          </cell>
          <cell r="E1161" t="str">
            <v>ذخيره مزاياي پايان خدمت كاركنان</v>
          </cell>
          <cell r="F1161" t="str">
            <v>ذخيره مزاياي پايان خدمت  كاركنان</v>
          </cell>
          <cell r="G1161" t="str">
            <v>300305</v>
          </cell>
          <cell r="H1161" t="str">
            <v>خضرلوي اقدم رضا</v>
          </cell>
          <cell r="P1161" t="str">
            <v>180</v>
          </cell>
        </row>
        <row r="1162">
          <cell r="A1162">
            <v>1800</v>
          </cell>
          <cell r="B1162" t="str">
            <v>442002300215</v>
          </cell>
          <cell r="C1162" t="str">
            <v>442</v>
          </cell>
          <cell r="D1162" t="str">
            <v>442002</v>
          </cell>
          <cell r="E1162" t="str">
            <v>ذخيره مزاياي پايان خدمت كاركنان</v>
          </cell>
          <cell r="F1162" t="str">
            <v>ذخيره مزاياي پايان خدمت  كاركنان</v>
          </cell>
          <cell r="G1162" t="str">
            <v>300215</v>
          </cell>
          <cell r="H1162" t="str">
            <v>هژبر جواد</v>
          </cell>
          <cell r="P1162" t="str">
            <v>180</v>
          </cell>
        </row>
        <row r="1163">
          <cell r="A1163">
            <v>1800</v>
          </cell>
          <cell r="B1163" t="str">
            <v>442002300306</v>
          </cell>
          <cell r="C1163" t="str">
            <v>442</v>
          </cell>
          <cell r="D1163" t="str">
            <v>442002</v>
          </cell>
          <cell r="E1163" t="str">
            <v>ذخيره مزاياي پايان خدمت كاركنان</v>
          </cell>
          <cell r="F1163" t="str">
            <v>ذخيره مزاياي پايان خدمت  كاركنان</v>
          </cell>
          <cell r="G1163" t="str">
            <v>300306</v>
          </cell>
          <cell r="H1163" t="str">
            <v>نوري بهروز</v>
          </cell>
          <cell r="P1163" t="str">
            <v>180</v>
          </cell>
        </row>
        <row r="1164">
          <cell r="A1164">
            <v>1800</v>
          </cell>
          <cell r="B1164" t="str">
            <v>442002300298</v>
          </cell>
          <cell r="C1164" t="str">
            <v>442</v>
          </cell>
          <cell r="D1164" t="str">
            <v>442002</v>
          </cell>
          <cell r="E1164" t="str">
            <v>ذخيره مزاياي پايان خدمت كاركنان</v>
          </cell>
          <cell r="F1164" t="str">
            <v>ذخيره مزاياي پايان خدمت  كاركنان</v>
          </cell>
          <cell r="G1164" t="str">
            <v>300298</v>
          </cell>
          <cell r="H1164" t="str">
            <v>جبرئيلي اميد</v>
          </cell>
          <cell r="P1164" t="str">
            <v>180</v>
          </cell>
        </row>
        <row r="1165">
          <cell r="A1165">
            <v>1800</v>
          </cell>
          <cell r="B1165" t="str">
            <v>442002300307</v>
          </cell>
          <cell r="C1165" t="str">
            <v>442</v>
          </cell>
          <cell r="D1165" t="str">
            <v>442002</v>
          </cell>
          <cell r="E1165" t="str">
            <v>ذخيره مزاياي پايان خدمت كاركنان</v>
          </cell>
          <cell r="F1165" t="str">
            <v>ذخيره مزاياي پايان خدمت  كاركنان</v>
          </cell>
          <cell r="G1165" t="str">
            <v>300307</v>
          </cell>
          <cell r="H1165" t="str">
            <v>سعيدي قراملكي حسين</v>
          </cell>
          <cell r="P1165" t="str">
            <v>180</v>
          </cell>
        </row>
        <row r="1166">
          <cell r="A1166">
            <v>1800</v>
          </cell>
          <cell r="B1166" t="str">
            <v>442002300256</v>
          </cell>
          <cell r="C1166" t="str">
            <v>442</v>
          </cell>
          <cell r="D1166" t="str">
            <v>442002</v>
          </cell>
          <cell r="E1166" t="str">
            <v>ذخيره مزاياي پايان خدمت كاركنان</v>
          </cell>
          <cell r="F1166" t="str">
            <v>ذخيره مزاياي پايان خدمت  كاركنان</v>
          </cell>
          <cell r="G1166" t="str">
            <v>300256</v>
          </cell>
          <cell r="H1166" t="str">
            <v>نادري بركجه پرويز</v>
          </cell>
          <cell r="P1166" t="str">
            <v>180</v>
          </cell>
        </row>
        <row r="1167">
          <cell r="A1167">
            <v>1800</v>
          </cell>
          <cell r="B1167" t="str">
            <v>442002300262</v>
          </cell>
          <cell r="C1167" t="str">
            <v>442</v>
          </cell>
          <cell r="D1167" t="str">
            <v>442002</v>
          </cell>
          <cell r="E1167" t="str">
            <v>ذخيره مزاياي پايان خدمت كاركنان</v>
          </cell>
          <cell r="F1167" t="str">
            <v>ذخيره مزاياي پايان خدمت  كاركنان</v>
          </cell>
          <cell r="G1167" t="str">
            <v>300262</v>
          </cell>
          <cell r="H1167" t="str">
            <v>عزت پور نقاره كوب آيدين</v>
          </cell>
          <cell r="P1167" t="str">
            <v>180</v>
          </cell>
        </row>
        <row r="1168">
          <cell r="A1168">
            <v>1800</v>
          </cell>
          <cell r="B1168" t="str">
            <v>442002300271</v>
          </cell>
          <cell r="C1168" t="str">
            <v>442</v>
          </cell>
          <cell r="D1168" t="str">
            <v>442002</v>
          </cell>
          <cell r="E1168" t="str">
            <v>ذخيره مزاياي پايان خدمت كاركنان</v>
          </cell>
          <cell r="F1168" t="str">
            <v>ذخيره مزاياي پايان خدمت  كاركنان</v>
          </cell>
          <cell r="G1168" t="str">
            <v>300271</v>
          </cell>
          <cell r="H1168" t="str">
            <v>واحدي باويل مهدي</v>
          </cell>
          <cell r="P1168" t="str">
            <v>180</v>
          </cell>
        </row>
        <row r="1169">
          <cell r="A1169">
            <v>1800</v>
          </cell>
          <cell r="B1169" t="str">
            <v>442002300304</v>
          </cell>
          <cell r="C1169" t="str">
            <v>442</v>
          </cell>
          <cell r="D1169" t="str">
            <v>442002</v>
          </cell>
          <cell r="E1169" t="str">
            <v>ذخيره مزاياي پايان خدمت كاركنان</v>
          </cell>
          <cell r="F1169" t="str">
            <v>ذخيره مزاياي پايان خدمت  كاركنان</v>
          </cell>
          <cell r="G1169" t="str">
            <v>300304</v>
          </cell>
          <cell r="H1169" t="str">
            <v>محمد نژاد سعيد</v>
          </cell>
          <cell r="P1169" t="str">
            <v>180</v>
          </cell>
        </row>
        <row r="1170">
          <cell r="A1170">
            <v>1800</v>
          </cell>
          <cell r="B1170" t="str">
            <v>442002300254</v>
          </cell>
          <cell r="C1170" t="str">
            <v>442</v>
          </cell>
          <cell r="D1170" t="str">
            <v>442002</v>
          </cell>
          <cell r="E1170" t="str">
            <v>ذخيره مزاياي پايان خدمت كاركنان</v>
          </cell>
          <cell r="F1170" t="str">
            <v>ذخيره مزاياي پايان خدمت  كاركنان</v>
          </cell>
          <cell r="G1170" t="str">
            <v>300254</v>
          </cell>
          <cell r="H1170" t="str">
            <v>زمانلو مهدي</v>
          </cell>
          <cell r="P1170" t="str">
            <v>180</v>
          </cell>
        </row>
        <row r="1171">
          <cell r="A1171">
            <v>1800</v>
          </cell>
          <cell r="B1171" t="str">
            <v>442002300308</v>
          </cell>
          <cell r="C1171" t="str">
            <v>442</v>
          </cell>
          <cell r="D1171" t="str">
            <v>442002</v>
          </cell>
          <cell r="E1171" t="str">
            <v>ذخيره مزاياي پايان خدمت كاركنان</v>
          </cell>
          <cell r="F1171" t="str">
            <v>ذخيره مزاياي پايان خدمت  كاركنان</v>
          </cell>
          <cell r="G1171" t="str">
            <v>300308</v>
          </cell>
          <cell r="H1171" t="str">
            <v>شاه قاسمي مهرداد</v>
          </cell>
          <cell r="P1171" t="str">
            <v>180</v>
          </cell>
        </row>
        <row r="1172">
          <cell r="A1172">
            <v>1800</v>
          </cell>
          <cell r="B1172" t="str">
            <v>442002300310</v>
          </cell>
          <cell r="C1172" t="str">
            <v>442</v>
          </cell>
          <cell r="D1172" t="str">
            <v>442002</v>
          </cell>
          <cell r="E1172" t="str">
            <v>ذخيره مزاياي پايان خدمت كاركنان</v>
          </cell>
          <cell r="F1172" t="str">
            <v>ذخيره مزاياي پايان خدمت  كاركنان</v>
          </cell>
          <cell r="G1172" t="str">
            <v>300310</v>
          </cell>
          <cell r="H1172" t="str">
            <v>نوري مسعود</v>
          </cell>
          <cell r="P1172" t="str">
            <v>180</v>
          </cell>
        </row>
        <row r="1173">
          <cell r="A1173">
            <v>1800</v>
          </cell>
          <cell r="B1173" t="str">
            <v>442002300314</v>
          </cell>
          <cell r="C1173" t="str">
            <v>442</v>
          </cell>
          <cell r="D1173" t="str">
            <v>442002</v>
          </cell>
          <cell r="E1173" t="str">
            <v>ذخيره مزاياي پايان خدمت كاركنان</v>
          </cell>
          <cell r="F1173" t="str">
            <v>ذخيره مزاياي پايان خدمت  كاركنان</v>
          </cell>
          <cell r="G1173" t="str">
            <v>300314</v>
          </cell>
          <cell r="H1173" t="str">
            <v>صالح زاده احد</v>
          </cell>
          <cell r="P1173" t="str">
            <v>180</v>
          </cell>
        </row>
        <row r="1174">
          <cell r="A1174">
            <v>1800</v>
          </cell>
          <cell r="B1174" t="str">
            <v>442002300312</v>
          </cell>
          <cell r="C1174" t="str">
            <v>442</v>
          </cell>
          <cell r="D1174" t="str">
            <v>442002</v>
          </cell>
          <cell r="E1174" t="str">
            <v>ذخيره مزاياي پايان خدمت كاركنان</v>
          </cell>
          <cell r="F1174" t="str">
            <v>ذخيره مزاياي پايان خدمت  كاركنان</v>
          </cell>
          <cell r="G1174" t="str">
            <v>300312</v>
          </cell>
          <cell r="H1174" t="str">
            <v>غنيمتي محمد</v>
          </cell>
          <cell r="P1174" t="str">
            <v>180</v>
          </cell>
        </row>
        <row r="1175">
          <cell r="A1175">
            <v>1800</v>
          </cell>
          <cell r="B1175" t="str">
            <v>442002300313</v>
          </cell>
          <cell r="C1175" t="str">
            <v>442</v>
          </cell>
          <cell r="D1175" t="str">
            <v>442002</v>
          </cell>
          <cell r="E1175" t="str">
            <v>ذخيره مزاياي پايان خدمت كاركنان</v>
          </cell>
          <cell r="F1175" t="str">
            <v>ذخيره مزاياي پايان خدمت  كاركنان</v>
          </cell>
          <cell r="G1175" t="str">
            <v>300313</v>
          </cell>
          <cell r="H1175" t="str">
            <v>ايران زاد محمدهادي</v>
          </cell>
          <cell r="P1175" t="str">
            <v>180</v>
          </cell>
        </row>
        <row r="1176">
          <cell r="A1176">
            <v>1800</v>
          </cell>
          <cell r="B1176" t="str">
            <v>442002300319</v>
          </cell>
          <cell r="C1176" t="str">
            <v>442</v>
          </cell>
          <cell r="D1176" t="str">
            <v>442002</v>
          </cell>
          <cell r="E1176" t="str">
            <v>ذخيره مزاياي پايان خدمت كاركنان</v>
          </cell>
          <cell r="F1176" t="str">
            <v>ذخيره مزاياي پايان خدمت  كاركنان</v>
          </cell>
          <cell r="G1176" t="str">
            <v>300319</v>
          </cell>
          <cell r="H1176" t="str">
            <v>پيماني امير</v>
          </cell>
          <cell r="P1176" t="str">
            <v>180</v>
          </cell>
        </row>
        <row r="1177">
          <cell r="A1177">
            <v>1800</v>
          </cell>
          <cell r="B1177" t="str">
            <v>442002300315</v>
          </cell>
          <cell r="C1177" t="str">
            <v>442</v>
          </cell>
          <cell r="D1177" t="str">
            <v>442002</v>
          </cell>
          <cell r="E1177" t="str">
            <v>ذخيره مزاياي پايان خدمت كاركنان</v>
          </cell>
          <cell r="F1177" t="str">
            <v>ذخيره مزاياي پايان خدمت  كاركنان</v>
          </cell>
          <cell r="G1177" t="str">
            <v>300315</v>
          </cell>
          <cell r="H1177" t="str">
            <v>زينالي علي</v>
          </cell>
          <cell r="P1177" t="str">
            <v>180</v>
          </cell>
        </row>
        <row r="1178">
          <cell r="A1178">
            <v>1800</v>
          </cell>
          <cell r="B1178" t="str">
            <v>442002300033</v>
          </cell>
          <cell r="C1178" t="str">
            <v>442</v>
          </cell>
          <cell r="D1178" t="str">
            <v>442002</v>
          </cell>
          <cell r="E1178" t="str">
            <v>ذخيره مزاياي پايان خدمت كاركنان</v>
          </cell>
          <cell r="F1178" t="str">
            <v>ذخيره مزاياي پايان خدمت  كاركنان</v>
          </cell>
          <cell r="G1178" t="str">
            <v>300033</v>
          </cell>
          <cell r="H1178" t="str">
            <v>احمد زاده حمامي رضا</v>
          </cell>
          <cell r="P1178" t="str">
            <v>180</v>
          </cell>
        </row>
        <row r="1179">
          <cell r="A1179">
            <v>1900</v>
          </cell>
          <cell r="B1179" t="str">
            <v>550001101026</v>
          </cell>
          <cell r="C1179" t="str">
            <v>550</v>
          </cell>
          <cell r="D1179" t="str">
            <v>550001</v>
          </cell>
          <cell r="E1179" t="str">
            <v>سرمايه</v>
          </cell>
          <cell r="F1179" t="str">
            <v>سرمايه ثبت شده</v>
          </cell>
          <cell r="G1179" t="str">
            <v>101026</v>
          </cell>
          <cell r="H1179" t="str">
            <v>شرکت سايپا</v>
          </cell>
          <cell r="P1179" t="str">
            <v>190</v>
          </cell>
        </row>
        <row r="1180">
          <cell r="A1180">
            <v>1901</v>
          </cell>
          <cell r="B1180" t="str">
            <v>550001101220</v>
          </cell>
          <cell r="C1180" t="str">
            <v>550</v>
          </cell>
          <cell r="D1180" t="str">
            <v>550001</v>
          </cell>
          <cell r="E1180" t="str">
            <v>سرمايه</v>
          </cell>
          <cell r="F1180" t="str">
            <v>سرمايه ثبت شده</v>
          </cell>
          <cell r="G1180" t="str">
            <v>101220</v>
          </cell>
          <cell r="H1180" t="str">
            <v>سازمان گسترش ونوسازي صنايع ايران</v>
          </cell>
          <cell r="P1180" t="str">
            <v>190</v>
          </cell>
        </row>
        <row r="1181">
          <cell r="A1181">
            <v>20</v>
          </cell>
          <cell r="B1181" t="str">
            <v>551001</v>
          </cell>
          <cell r="C1181" t="str">
            <v>551</v>
          </cell>
          <cell r="D1181" t="str">
            <v>551001</v>
          </cell>
          <cell r="E1181" t="str">
            <v>اندوخته ها</v>
          </cell>
          <cell r="F1181" t="str">
            <v>اندوخته قانوني</v>
          </cell>
          <cell r="G1181" t="str">
            <v/>
          </cell>
          <cell r="H1181" t="str">
            <v/>
          </cell>
          <cell r="P1181" t="str">
            <v>20</v>
          </cell>
        </row>
        <row r="1182">
          <cell r="A1182">
            <v>121</v>
          </cell>
          <cell r="B1182" t="str">
            <v>553001</v>
          </cell>
          <cell r="C1182" t="str">
            <v>553</v>
          </cell>
          <cell r="D1182" t="str">
            <v>553001</v>
          </cell>
          <cell r="E1182" t="str">
            <v>سود(زيان)انباشته</v>
          </cell>
          <cell r="F1182" t="str">
            <v>سود و يا زيان سنوات قبل</v>
          </cell>
          <cell r="G1182" t="str">
            <v/>
          </cell>
          <cell r="H1182" t="str">
            <v/>
          </cell>
          <cell r="P1182" t="str">
            <v>121</v>
          </cell>
        </row>
        <row r="1183">
          <cell r="A1183" t="str">
            <v>كد را وارد كنيد</v>
          </cell>
          <cell r="B1183" t="str">
            <v>556001000833</v>
          </cell>
          <cell r="C1183" t="str">
            <v>556</v>
          </cell>
          <cell r="D1183" t="str">
            <v>556001</v>
          </cell>
          <cell r="E1183" t="str">
            <v>مازاد ناشي از تجديد ارزيابي دارائيهاي ثابت</v>
          </cell>
          <cell r="F1183" t="str">
            <v>مازاد ناشي از تجديد ارزيابي زمين</v>
          </cell>
          <cell r="G1183" t="str">
            <v>000833</v>
          </cell>
          <cell r="H1183" t="str">
            <v>زمين</v>
          </cell>
          <cell r="P1183" t="str">
            <v xml:space="preserve">كد </v>
          </cell>
        </row>
        <row r="1184">
          <cell r="A1184">
            <v>2100</v>
          </cell>
          <cell r="B1184" t="str">
            <v>660001000001</v>
          </cell>
          <cell r="C1184" t="str">
            <v>660</v>
          </cell>
          <cell r="D1184" t="str">
            <v>660001</v>
          </cell>
          <cell r="E1184" t="str">
            <v>فروش و درآمد حاصل ازارائه خدمات</v>
          </cell>
          <cell r="F1184" t="str">
            <v>فروش قطعات خودرو</v>
          </cell>
          <cell r="G1184" t="str">
            <v>000001</v>
          </cell>
          <cell r="H1184" t="str">
            <v>كليپر پرايد</v>
          </cell>
          <cell r="P1184" t="str">
            <v>210</v>
          </cell>
        </row>
        <row r="1185">
          <cell r="A1185">
            <v>2102</v>
          </cell>
          <cell r="B1185" t="str">
            <v>660001000003</v>
          </cell>
          <cell r="C1185" t="str">
            <v>660</v>
          </cell>
          <cell r="D1185" t="str">
            <v>660001</v>
          </cell>
          <cell r="E1185" t="str">
            <v>فروش و درآمد حاصل ازارائه خدمات</v>
          </cell>
          <cell r="F1185" t="str">
            <v>فروش قطعات خودرو</v>
          </cell>
          <cell r="G1185" t="str">
            <v>000003</v>
          </cell>
          <cell r="H1185" t="str">
            <v>اكسل عقب نيسان(كفشك)</v>
          </cell>
          <cell r="P1185" t="str">
            <v>210</v>
          </cell>
        </row>
        <row r="1186">
          <cell r="A1186">
            <v>2101</v>
          </cell>
          <cell r="B1186" t="str">
            <v>660001000002</v>
          </cell>
          <cell r="C1186" t="str">
            <v>660</v>
          </cell>
          <cell r="D1186" t="str">
            <v>660001</v>
          </cell>
          <cell r="E1186" t="str">
            <v>فروش و درآمد حاصل ازارائه خدمات</v>
          </cell>
          <cell r="F1186" t="str">
            <v>فروش قطعات خودرو</v>
          </cell>
          <cell r="G1186" t="str">
            <v>000002</v>
          </cell>
          <cell r="H1186" t="str">
            <v>اكسل جلو نيسان</v>
          </cell>
          <cell r="P1186" t="str">
            <v>210</v>
          </cell>
        </row>
        <row r="1187">
          <cell r="A1187">
            <v>2103</v>
          </cell>
          <cell r="B1187" t="str">
            <v>660001000005</v>
          </cell>
          <cell r="C1187" t="str">
            <v>660</v>
          </cell>
          <cell r="D1187" t="str">
            <v>660001</v>
          </cell>
          <cell r="E1187" t="str">
            <v>فروش و درآمد حاصل ازارائه خدمات</v>
          </cell>
          <cell r="F1187" t="str">
            <v>فروش قطعات خودرو</v>
          </cell>
          <cell r="G1187" t="str">
            <v>000005</v>
          </cell>
          <cell r="H1187" t="str">
            <v>قيفي نيسان</v>
          </cell>
          <cell r="P1187" t="str">
            <v>210</v>
          </cell>
        </row>
        <row r="1188">
          <cell r="A1188">
            <v>2130</v>
          </cell>
          <cell r="B1188" t="str">
            <v>660001000007</v>
          </cell>
          <cell r="C1188" t="str">
            <v>660</v>
          </cell>
          <cell r="D1188" t="str">
            <v>660001</v>
          </cell>
          <cell r="E1188" t="str">
            <v>فروش و درآمد حاصل ازارائه خدمات</v>
          </cell>
          <cell r="F1188" t="str">
            <v>فروش قطعات خودرو</v>
          </cell>
          <cell r="G1188" t="str">
            <v>000007</v>
          </cell>
          <cell r="H1188" t="str">
            <v>ساير قطعات خودرو</v>
          </cell>
          <cell r="P1188" t="str">
            <v>213</v>
          </cell>
        </row>
        <row r="1189">
          <cell r="A1189">
            <v>2104</v>
          </cell>
          <cell r="B1189" t="str">
            <v>660001000006</v>
          </cell>
          <cell r="C1189" t="str">
            <v>660</v>
          </cell>
          <cell r="D1189" t="str">
            <v>660001</v>
          </cell>
          <cell r="E1189" t="str">
            <v>فروش و درآمد حاصل ازارائه خدمات</v>
          </cell>
          <cell r="F1189" t="str">
            <v>فروش قطعات خودرو</v>
          </cell>
          <cell r="G1189" t="str">
            <v>000006</v>
          </cell>
          <cell r="H1189" t="str">
            <v>كشويي نيسان</v>
          </cell>
          <cell r="P1189" t="str">
            <v>210</v>
          </cell>
        </row>
        <row r="1190">
          <cell r="A1190">
            <v>2106</v>
          </cell>
          <cell r="B1190" t="str">
            <v>660001000020</v>
          </cell>
          <cell r="C1190" t="str">
            <v>660</v>
          </cell>
          <cell r="D1190" t="str">
            <v>660001</v>
          </cell>
          <cell r="E1190" t="str">
            <v>فروش و درآمد حاصل ازارائه خدمات</v>
          </cell>
          <cell r="F1190" t="str">
            <v>فروش قطعات خودرو</v>
          </cell>
          <cell r="G1190" t="str">
            <v>000020</v>
          </cell>
          <cell r="H1190" t="str">
            <v>مستر و بوستر پرايد</v>
          </cell>
          <cell r="P1190" t="str">
            <v>210</v>
          </cell>
        </row>
        <row r="1191">
          <cell r="A1191">
            <v>2109</v>
          </cell>
          <cell r="B1191" t="str">
            <v>660002000004</v>
          </cell>
          <cell r="C1191" t="str">
            <v>660</v>
          </cell>
          <cell r="D1191" t="str">
            <v>660002</v>
          </cell>
          <cell r="E1191" t="str">
            <v>فروش و درآمد حاصل ازارائه خدمات</v>
          </cell>
          <cell r="F1191" t="str">
            <v>فروش ساخت ابزارآلات</v>
          </cell>
          <cell r="G1191" t="str">
            <v>000004</v>
          </cell>
          <cell r="H1191" t="str">
            <v>ساخت گيج</v>
          </cell>
          <cell r="P1191" t="str">
            <v>210</v>
          </cell>
        </row>
        <row r="1192">
          <cell r="A1192">
            <v>2131</v>
          </cell>
          <cell r="B1192" t="str">
            <v>660003000009</v>
          </cell>
          <cell r="C1192" t="str">
            <v>660</v>
          </cell>
          <cell r="D1192" t="str">
            <v>660003</v>
          </cell>
          <cell r="E1192" t="str">
            <v>فروش و درآمد حاصل ازارائه خدمات</v>
          </cell>
          <cell r="F1192" t="str">
            <v>فروش ارائه خدمات</v>
          </cell>
          <cell r="G1192" t="str">
            <v>000009</v>
          </cell>
          <cell r="H1192" t="str">
            <v>خدمات كاليبراسيون</v>
          </cell>
          <cell r="P1192" t="str">
            <v>213</v>
          </cell>
        </row>
        <row r="1193">
          <cell r="A1193">
            <v>2132</v>
          </cell>
          <cell r="B1193" t="str">
            <v>660003000010</v>
          </cell>
          <cell r="C1193" t="str">
            <v>660</v>
          </cell>
          <cell r="D1193" t="str">
            <v>660003</v>
          </cell>
          <cell r="E1193" t="str">
            <v>فروش و درآمد حاصل ازارائه خدمات</v>
          </cell>
          <cell r="F1193" t="str">
            <v>فروش ارائه خدمات</v>
          </cell>
          <cell r="G1193" t="str">
            <v>000010</v>
          </cell>
          <cell r="H1193" t="str">
            <v>خدمات سنگزني</v>
          </cell>
          <cell r="P1193" t="str">
            <v>213</v>
          </cell>
        </row>
        <row r="1194">
          <cell r="A1194">
            <v>2139</v>
          </cell>
          <cell r="B1194" t="str">
            <v>660003000013</v>
          </cell>
          <cell r="C1194" t="str">
            <v>660</v>
          </cell>
          <cell r="D1194" t="str">
            <v>660003</v>
          </cell>
          <cell r="E1194" t="str">
            <v>فروش و درآمد حاصل ازارائه خدمات</v>
          </cell>
          <cell r="F1194" t="str">
            <v>فروش ارائه خدمات</v>
          </cell>
          <cell r="G1194" t="str">
            <v>000013</v>
          </cell>
          <cell r="H1194" t="str">
            <v>خدمات تست و آناليز مواد</v>
          </cell>
          <cell r="P1194" t="str">
            <v>213</v>
          </cell>
        </row>
        <row r="1195">
          <cell r="A1195">
            <v>2139</v>
          </cell>
          <cell r="B1195" t="str">
            <v>660003000011</v>
          </cell>
          <cell r="C1195" t="str">
            <v>660</v>
          </cell>
          <cell r="D1195" t="str">
            <v>660003</v>
          </cell>
          <cell r="E1195" t="str">
            <v>فروش و درآمد حاصل ازارائه خدمات</v>
          </cell>
          <cell r="F1195" t="str">
            <v>فروش ارائه خدمات</v>
          </cell>
          <cell r="G1195" t="str">
            <v>000011</v>
          </cell>
          <cell r="H1195" t="str">
            <v>خدمات ساخت فيكسچر</v>
          </cell>
          <cell r="P1195" t="str">
            <v>213</v>
          </cell>
        </row>
        <row r="1196">
          <cell r="A1196">
            <v>2139</v>
          </cell>
          <cell r="B1196" t="str">
            <v>660003000014</v>
          </cell>
          <cell r="C1196" t="str">
            <v>660</v>
          </cell>
          <cell r="D1196" t="str">
            <v>660003</v>
          </cell>
          <cell r="E1196" t="str">
            <v>فروش و درآمد حاصل ازارائه خدمات</v>
          </cell>
          <cell r="F1196" t="str">
            <v>فروش ارائه خدمات</v>
          </cell>
          <cell r="G1196" t="str">
            <v>000014</v>
          </cell>
          <cell r="H1196" t="str">
            <v>خدمات اندازه گيري</v>
          </cell>
          <cell r="P1196" t="str">
            <v>213</v>
          </cell>
        </row>
        <row r="1197">
          <cell r="A1197">
            <v>2139</v>
          </cell>
          <cell r="B1197" t="str">
            <v>660003000016</v>
          </cell>
          <cell r="C1197" t="str">
            <v>660</v>
          </cell>
          <cell r="D1197" t="str">
            <v>660003</v>
          </cell>
          <cell r="E1197" t="str">
            <v>فروش و درآمد حاصل ازارائه خدمات</v>
          </cell>
          <cell r="F1197" t="str">
            <v>فروش ارائه خدمات</v>
          </cell>
          <cell r="G1197" t="str">
            <v>000016</v>
          </cell>
          <cell r="H1197" t="str">
            <v>خدمات متفرقه</v>
          </cell>
          <cell r="P1197" t="str">
            <v>213</v>
          </cell>
        </row>
        <row r="1198">
          <cell r="A1198">
            <v>2104</v>
          </cell>
          <cell r="B1198" t="str">
            <v>661001000006</v>
          </cell>
          <cell r="C1198" t="str">
            <v>661</v>
          </cell>
          <cell r="D1198" t="str">
            <v>661001</v>
          </cell>
          <cell r="E1198" t="str">
            <v>برگشت از فروش و تخفيفات</v>
          </cell>
          <cell r="F1198" t="str">
            <v>برگشت از فروش قطعات خودرو</v>
          </cell>
          <cell r="G1198" t="str">
            <v>000006</v>
          </cell>
          <cell r="H1198" t="str">
            <v>كشويي نيسان</v>
          </cell>
          <cell r="P1198" t="str">
            <v>210</v>
          </cell>
        </row>
        <row r="1199">
          <cell r="A1199">
            <v>2162</v>
          </cell>
          <cell r="B1199" t="str">
            <v>661001000003</v>
          </cell>
          <cell r="C1199" t="str">
            <v>661</v>
          </cell>
          <cell r="D1199" t="str">
            <v>661001</v>
          </cell>
          <cell r="E1199" t="str">
            <v>برگشت از فروش و تخفيفات</v>
          </cell>
          <cell r="F1199" t="str">
            <v>برگشت از فروش قطعات خودرو</v>
          </cell>
          <cell r="G1199" t="str">
            <v>000003</v>
          </cell>
          <cell r="H1199" t="str">
            <v>اكسل عقب نيسان(كفشك)</v>
          </cell>
          <cell r="P1199" t="str">
            <v>216</v>
          </cell>
        </row>
        <row r="1200">
          <cell r="A1200">
            <v>2160</v>
          </cell>
          <cell r="B1200" t="str">
            <v>661001000001</v>
          </cell>
          <cell r="C1200" t="str">
            <v>661</v>
          </cell>
          <cell r="D1200" t="str">
            <v>661001</v>
          </cell>
          <cell r="E1200" t="str">
            <v>برگشت از فروش و تخفيفات</v>
          </cell>
          <cell r="F1200" t="str">
            <v>برگشت از فروش قطعات خودرو</v>
          </cell>
          <cell r="G1200" t="str">
            <v>000001</v>
          </cell>
          <cell r="H1200" t="str">
            <v>كليپر پرايد</v>
          </cell>
          <cell r="P1200" t="str">
            <v>216</v>
          </cell>
        </row>
        <row r="1201">
          <cell r="A1201">
            <v>2106</v>
          </cell>
          <cell r="B1201" t="str">
            <v>661001000020</v>
          </cell>
          <cell r="C1201" t="str">
            <v>661</v>
          </cell>
          <cell r="D1201" t="str">
            <v>661001</v>
          </cell>
          <cell r="E1201" t="str">
            <v>برگشت از فروش و تخفيفات</v>
          </cell>
          <cell r="F1201" t="str">
            <v>برگشت از فروش قطعات خودرو</v>
          </cell>
          <cell r="G1201" t="str">
            <v>000020</v>
          </cell>
          <cell r="H1201" t="str">
            <v>مستر و بوستر پرايد</v>
          </cell>
          <cell r="P1201" t="str">
            <v>210</v>
          </cell>
        </row>
        <row r="1202">
          <cell r="A1202">
            <v>2169</v>
          </cell>
          <cell r="B1202" t="str">
            <v>661002000004</v>
          </cell>
          <cell r="C1202" t="str">
            <v>661</v>
          </cell>
          <cell r="D1202" t="str">
            <v>661002</v>
          </cell>
          <cell r="E1202" t="str">
            <v>برگشت از فروش و تخفيفات</v>
          </cell>
          <cell r="F1202" t="str">
            <v>برگشت از فروش ساخت ابزارآلات</v>
          </cell>
          <cell r="G1202" t="str">
            <v>000004</v>
          </cell>
          <cell r="H1202" t="str">
            <v>ساخت گيج</v>
          </cell>
          <cell r="P1202" t="str">
            <v>216</v>
          </cell>
        </row>
        <row r="1203">
          <cell r="A1203">
            <v>2168</v>
          </cell>
          <cell r="B1203" t="str">
            <v>661011000007</v>
          </cell>
          <cell r="C1203" t="str">
            <v>661</v>
          </cell>
          <cell r="D1203" t="str">
            <v>661011</v>
          </cell>
          <cell r="E1203" t="str">
            <v>برگشت از فروش و تخفيفات</v>
          </cell>
          <cell r="F1203" t="str">
            <v>تخفيفات فروش قطعات خودرو</v>
          </cell>
          <cell r="G1203" t="str">
            <v>000007</v>
          </cell>
          <cell r="H1203" t="str">
            <v>ساير قطعات خودرو</v>
          </cell>
          <cell r="P1203" t="str">
            <v>216</v>
          </cell>
        </row>
        <row r="1204">
          <cell r="A1204">
            <v>2169</v>
          </cell>
          <cell r="B1204" t="str">
            <v>661012000004</v>
          </cell>
          <cell r="C1204" t="str">
            <v>661</v>
          </cell>
          <cell r="D1204" t="str">
            <v>661012</v>
          </cell>
          <cell r="E1204" t="str">
            <v>برگشت از فروش و تخفيفات</v>
          </cell>
          <cell r="F1204" t="str">
            <v>تخفيفات فروش ساخت ابزارآلات</v>
          </cell>
          <cell r="G1204" t="str">
            <v>000004</v>
          </cell>
          <cell r="H1204" t="str">
            <v>ساخت گيج</v>
          </cell>
          <cell r="P1204" t="str">
            <v>216</v>
          </cell>
        </row>
        <row r="1205">
          <cell r="A1205">
            <v>2550</v>
          </cell>
          <cell r="B1205" t="str">
            <v>662001000017</v>
          </cell>
          <cell r="C1205" t="str">
            <v>662</v>
          </cell>
          <cell r="D1205" t="str">
            <v>662001</v>
          </cell>
          <cell r="E1205" t="str">
            <v>ساير درآمدها و هزينه ها ي عملياتي</v>
          </cell>
          <cell r="F1205" t="str">
            <v>فروش ضايعات</v>
          </cell>
          <cell r="G1205" t="str">
            <v>000017</v>
          </cell>
          <cell r="H1205" t="str">
            <v>درآمد هاي عملياتي</v>
          </cell>
          <cell r="P1205" t="str">
            <v>255</v>
          </cell>
        </row>
        <row r="1206">
          <cell r="A1206">
            <v>2705</v>
          </cell>
          <cell r="B1206" t="str">
            <v>663002000018</v>
          </cell>
          <cell r="C1206" t="str">
            <v>663</v>
          </cell>
          <cell r="D1206" t="str">
            <v>663002</v>
          </cell>
          <cell r="E1206" t="str">
            <v>ساير درآمدها و هزينه ها ي غيرغملياتي</v>
          </cell>
          <cell r="F1206" t="str">
            <v>ساير درآمدهاوهزينه هاي غير عملياتي</v>
          </cell>
          <cell r="G1206" t="str">
            <v>000018</v>
          </cell>
          <cell r="H1206" t="str">
            <v>درآمد هاي غير عملياتي</v>
          </cell>
          <cell r="P1206" t="str">
            <v>270</v>
          </cell>
        </row>
        <row r="1207">
          <cell r="A1207">
            <v>2701</v>
          </cell>
          <cell r="B1207" t="str">
            <v>663003</v>
          </cell>
          <cell r="C1207" t="str">
            <v>663</v>
          </cell>
          <cell r="D1207" t="str">
            <v>663003</v>
          </cell>
          <cell r="E1207" t="str">
            <v>ساير درآمدها و هزينه ها ي غيرغملياتي</v>
          </cell>
          <cell r="F1207" t="str">
            <v>سود دريافتي از بانك</v>
          </cell>
          <cell r="G1207" t="str">
            <v/>
          </cell>
          <cell r="H1207" t="str">
            <v/>
          </cell>
          <cell r="P1207" t="str">
            <v>270</v>
          </cell>
        </row>
        <row r="1208">
          <cell r="A1208">
            <v>2240</v>
          </cell>
          <cell r="B1208" t="str">
            <v>880001800103</v>
          </cell>
          <cell r="C1208" t="str">
            <v>880</v>
          </cell>
          <cell r="D1208" t="str">
            <v>880001</v>
          </cell>
          <cell r="E1208" t="str">
            <v>دستمزد و مزايا</v>
          </cell>
          <cell r="F1208" t="str">
            <v>دستمزد ثابت</v>
          </cell>
          <cell r="G1208" t="str">
            <v>800103</v>
          </cell>
          <cell r="H1208" t="str">
            <v>مرکز ساخت و توليد</v>
          </cell>
          <cell r="P1208" t="str">
            <v>224</v>
          </cell>
        </row>
        <row r="1209">
          <cell r="A1209">
            <v>2200</v>
          </cell>
          <cell r="B1209" t="str">
            <v>880001800100</v>
          </cell>
          <cell r="C1209" t="str">
            <v>880</v>
          </cell>
          <cell r="D1209" t="str">
            <v>880001</v>
          </cell>
          <cell r="E1209" t="str">
            <v>دستمزد و مزايا</v>
          </cell>
          <cell r="F1209" t="str">
            <v>دستمزد ثابت</v>
          </cell>
          <cell r="G1209" t="str">
            <v>800100</v>
          </cell>
          <cell r="H1209" t="str">
            <v>مونتاژ</v>
          </cell>
          <cell r="P1209" t="str">
            <v>220</v>
          </cell>
        </row>
        <row r="1210">
          <cell r="A1210">
            <v>2300</v>
          </cell>
          <cell r="B1210" t="str">
            <v>880001800303</v>
          </cell>
          <cell r="C1210" t="str">
            <v>880</v>
          </cell>
          <cell r="D1210" t="str">
            <v>880001</v>
          </cell>
          <cell r="E1210" t="str">
            <v>دستمزد و مزايا</v>
          </cell>
          <cell r="F1210" t="str">
            <v>دستمزد ثابت</v>
          </cell>
          <cell r="G1210" t="str">
            <v>800303</v>
          </cell>
          <cell r="H1210" t="str">
            <v>برنامه ريزي</v>
          </cell>
          <cell r="P1210" t="str">
            <v>230</v>
          </cell>
        </row>
        <row r="1211">
          <cell r="A1211">
            <v>2400</v>
          </cell>
          <cell r="B1211" t="str">
            <v>880001800403</v>
          </cell>
          <cell r="C1211" t="str">
            <v>880</v>
          </cell>
          <cell r="D1211" t="str">
            <v>880001</v>
          </cell>
          <cell r="E1211" t="str">
            <v>دستمزد و مزايا</v>
          </cell>
          <cell r="F1211" t="str">
            <v>دستمزد ثابت</v>
          </cell>
          <cell r="G1211" t="str">
            <v>800403</v>
          </cell>
          <cell r="H1211" t="str">
            <v>امو ر اداري</v>
          </cell>
          <cell r="P1211" t="str">
            <v>240</v>
          </cell>
        </row>
        <row r="1212">
          <cell r="A1212">
            <v>2240</v>
          </cell>
          <cell r="B1212" t="str">
            <v>880001800104</v>
          </cell>
          <cell r="C1212" t="str">
            <v>880</v>
          </cell>
          <cell r="D1212" t="str">
            <v>880001</v>
          </cell>
          <cell r="E1212" t="str">
            <v>دستمزد و مزايا</v>
          </cell>
          <cell r="F1212" t="str">
            <v>دستمزد ثابت</v>
          </cell>
          <cell r="G1212" t="str">
            <v>800104</v>
          </cell>
          <cell r="H1212" t="str">
            <v>کنترل کيفي</v>
          </cell>
          <cell r="P1212" t="str">
            <v>224</v>
          </cell>
        </row>
        <row r="1213">
          <cell r="A1213">
            <v>2300</v>
          </cell>
          <cell r="B1213" t="str">
            <v>880001800302</v>
          </cell>
          <cell r="C1213" t="str">
            <v>880</v>
          </cell>
          <cell r="D1213" t="str">
            <v>880001</v>
          </cell>
          <cell r="E1213" t="str">
            <v>دستمزد و مزايا</v>
          </cell>
          <cell r="F1213" t="str">
            <v>دستمزد ثابت</v>
          </cell>
          <cell r="G1213" t="str">
            <v>800302</v>
          </cell>
          <cell r="H1213" t="str">
            <v>خدمات فني</v>
          </cell>
          <cell r="P1213" t="str">
            <v>230</v>
          </cell>
        </row>
        <row r="1214">
          <cell r="A1214">
            <v>2261</v>
          </cell>
          <cell r="B1214" t="str">
            <v>880001800202</v>
          </cell>
          <cell r="C1214" t="str">
            <v>880</v>
          </cell>
          <cell r="D1214" t="str">
            <v>880001</v>
          </cell>
          <cell r="E1214" t="str">
            <v>دستمزد و مزايا</v>
          </cell>
          <cell r="F1214" t="str">
            <v>دستمزد ثابت</v>
          </cell>
          <cell r="G1214" t="str">
            <v>800202</v>
          </cell>
          <cell r="H1214" t="str">
            <v>عمومي ساخت و توليد</v>
          </cell>
          <cell r="P1214" t="str">
            <v>226</v>
          </cell>
        </row>
        <row r="1215">
          <cell r="A1215">
            <v>2400</v>
          </cell>
          <cell r="B1215" t="str">
            <v>880001800401</v>
          </cell>
          <cell r="C1215" t="str">
            <v>880</v>
          </cell>
          <cell r="D1215" t="str">
            <v>880001</v>
          </cell>
          <cell r="E1215" t="str">
            <v>دستمزد و مزايا</v>
          </cell>
          <cell r="F1215" t="str">
            <v>دستمزد ثابت</v>
          </cell>
          <cell r="G1215" t="str">
            <v>800401</v>
          </cell>
          <cell r="H1215" t="str">
            <v>مديريت</v>
          </cell>
          <cell r="P1215" t="str">
            <v>240</v>
          </cell>
        </row>
        <row r="1216">
          <cell r="A1216">
            <v>2400</v>
          </cell>
          <cell r="B1216" t="str">
            <v>880001800400</v>
          </cell>
          <cell r="C1216" t="str">
            <v>880</v>
          </cell>
          <cell r="D1216" t="str">
            <v>880001</v>
          </cell>
          <cell r="E1216" t="str">
            <v>دستمزد و مزايا</v>
          </cell>
          <cell r="F1216" t="str">
            <v>دستمزد ثابت</v>
          </cell>
          <cell r="G1216" t="str">
            <v>800400</v>
          </cell>
          <cell r="H1216" t="str">
            <v>امور مالي</v>
          </cell>
          <cell r="P1216" t="str">
            <v>240</v>
          </cell>
        </row>
        <row r="1217">
          <cell r="A1217">
            <v>2240</v>
          </cell>
          <cell r="B1217" t="str">
            <v>880001800101</v>
          </cell>
          <cell r="C1217" t="str">
            <v>880</v>
          </cell>
          <cell r="D1217" t="str">
            <v>880001</v>
          </cell>
          <cell r="E1217" t="str">
            <v>دستمزد و مزايا</v>
          </cell>
          <cell r="F1217" t="str">
            <v>دستمزد ثابت</v>
          </cell>
          <cell r="G1217" t="str">
            <v>800101</v>
          </cell>
          <cell r="H1217" t="str">
            <v>تحقيقات مهندسي</v>
          </cell>
          <cell r="P1217" t="str">
            <v>224</v>
          </cell>
        </row>
        <row r="1218">
          <cell r="A1218">
            <v>2240</v>
          </cell>
          <cell r="B1218" t="str">
            <v>880001800107</v>
          </cell>
          <cell r="C1218" t="str">
            <v>880</v>
          </cell>
          <cell r="D1218" t="str">
            <v>880001</v>
          </cell>
          <cell r="E1218" t="str">
            <v>دستمزد و مزايا</v>
          </cell>
          <cell r="F1218" t="str">
            <v>دستمزد ثابت</v>
          </cell>
          <cell r="G1218" t="str">
            <v>800107</v>
          </cell>
          <cell r="H1218" t="str">
            <v>خط گيج</v>
          </cell>
          <cell r="P1218" t="str">
            <v>224</v>
          </cell>
        </row>
        <row r="1219">
          <cell r="A1219">
            <v>2300</v>
          </cell>
          <cell r="B1219" t="str">
            <v>880001800301</v>
          </cell>
          <cell r="C1219" t="str">
            <v>880</v>
          </cell>
          <cell r="D1219" t="str">
            <v>880001</v>
          </cell>
          <cell r="E1219" t="str">
            <v>دستمزد و مزايا</v>
          </cell>
          <cell r="F1219" t="str">
            <v>دستمزد ثابت</v>
          </cell>
          <cell r="G1219" t="str">
            <v>800301</v>
          </cell>
          <cell r="H1219" t="str">
            <v>حراست</v>
          </cell>
          <cell r="P1219" t="str">
            <v>230</v>
          </cell>
        </row>
        <row r="1220">
          <cell r="A1220">
            <v>2500</v>
          </cell>
          <cell r="B1220" t="str">
            <v>880001800500</v>
          </cell>
          <cell r="C1220" t="str">
            <v>880</v>
          </cell>
          <cell r="D1220" t="str">
            <v>880001</v>
          </cell>
          <cell r="E1220" t="str">
            <v>دستمزد و مزايا</v>
          </cell>
          <cell r="F1220" t="str">
            <v>دستمزد ثابت</v>
          </cell>
          <cell r="G1220" t="str">
            <v>800500</v>
          </cell>
          <cell r="H1220" t="str">
            <v>فروش</v>
          </cell>
          <cell r="P1220" t="str">
            <v>250</v>
          </cell>
        </row>
        <row r="1221">
          <cell r="A1221">
            <v>2300</v>
          </cell>
          <cell r="B1221" t="str">
            <v>880001800304</v>
          </cell>
          <cell r="C1221" t="str">
            <v>880</v>
          </cell>
          <cell r="D1221" t="str">
            <v>880001</v>
          </cell>
          <cell r="E1221" t="str">
            <v>دستمزد و مزايا</v>
          </cell>
          <cell r="F1221" t="str">
            <v>دستمزد ثابت</v>
          </cell>
          <cell r="G1221" t="str">
            <v>800304</v>
          </cell>
          <cell r="H1221" t="str">
            <v>تدارکات و تامين قطعات</v>
          </cell>
          <cell r="P1221" t="str">
            <v>230</v>
          </cell>
        </row>
        <row r="1222">
          <cell r="A1222">
            <v>2240</v>
          </cell>
          <cell r="B1222" t="str">
            <v>880001800105</v>
          </cell>
          <cell r="C1222" t="str">
            <v>880</v>
          </cell>
          <cell r="D1222" t="str">
            <v>880001</v>
          </cell>
          <cell r="E1222" t="str">
            <v>دستمزد و مزايا</v>
          </cell>
          <cell r="F1222" t="str">
            <v>دستمزد ثابت</v>
          </cell>
          <cell r="G1222" t="str">
            <v>800105</v>
          </cell>
          <cell r="H1222" t="str">
            <v>مترولوژي</v>
          </cell>
          <cell r="P1222" t="str">
            <v>224</v>
          </cell>
        </row>
        <row r="1223">
          <cell r="A1223">
            <v>2400</v>
          </cell>
          <cell r="B1223" t="str">
            <v>880001800402</v>
          </cell>
          <cell r="C1223" t="str">
            <v>880</v>
          </cell>
          <cell r="D1223" t="str">
            <v>880001</v>
          </cell>
          <cell r="E1223" t="str">
            <v>دستمزد و مزايا</v>
          </cell>
          <cell r="F1223" t="str">
            <v>دستمزد ثابت</v>
          </cell>
          <cell r="G1223" t="str">
            <v>800402</v>
          </cell>
          <cell r="H1223" t="str">
            <v>دفتر تهران</v>
          </cell>
          <cell r="P1223" t="str">
            <v>240</v>
          </cell>
        </row>
        <row r="1224">
          <cell r="A1224">
            <v>2261</v>
          </cell>
          <cell r="B1224" t="str">
            <v>880001800203</v>
          </cell>
          <cell r="C1224" t="str">
            <v>880</v>
          </cell>
          <cell r="D1224" t="str">
            <v>880001</v>
          </cell>
          <cell r="E1224" t="str">
            <v>دستمزد و مزايا</v>
          </cell>
          <cell r="F1224" t="str">
            <v>دستمزد ثابت</v>
          </cell>
          <cell r="G1224" t="str">
            <v>800203</v>
          </cell>
          <cell r="H1224" t="str">
            <v>عمومي کنترل کيفي</v>
          </cell>
          <cell r="P1224" t="str">
            <v>226</v>
          </cell>
        </row>
        <row r="1225">
          <cell r="A1225">
            <v>2261</v>
          </cell>
          <cell r="B1225" t="str">
            <v>880001800206</v>
          </cell>
          <cell r="C1225" t="str">
            <v>880</v>
          </cell>
          <cell r="D1225" t="str">
            <v>880001</v>
          </cell>
          <cell r="E1225" t="str">
            <v>دستمزد و مزايا</v>
          </cell>
          <cell r="F1225" t="str">
            <v>دستمزد ثابت</v>
          </cell>
          <cell r="G1225" t="str">
            <v>800206</v>
          </cell>
          <cell r="H1225" t="str">
            <v>عمومي خط گيج</v>
          </cell>
          <cell r="P1225" t="str">
            <v>226</v>
          </cell>
        </row>
        <row r="1226">
          <cell r="A1226">
            <v>2300</v>
          </cell>
          <cell r="B1226" t="str">
            <v>880001800305</v>
          </cell>
          <cell r="C1226" t="str">
            <v>880</v>
          </cell>
          <cell r="D1226" t="str">
            <v>880001</v>
          </cell>
          <cell r="E1226" t="str">
            <v>دستمزد و مزايا</v>
          </cell>
          <cell r="F1226" t="str">
            <v>دستمزد ثابت</v>
          </cell>
          <cell r="G1226" t="str">
            <v>800305</v>
          </cell>
          <cell r="H1226" t="str">
            <v>طرح و توسعه سيستمها</v>
          </cell>
          <cell r="P1226" t="str">
            <v>230</v>
          </cell>
        </row>
        <row r="1227">
          <cell r="A1227">
            <v>2221</v>
          </cell>
          <cell r="B1227" t="str">
            <v>880001800200</v>
          </cell>
          <cell r="C1227" t="str">
            <v>880</v>
          </cell>
          <cell r="D1227" t="str">
            <v>880001</v>
          </cell>
          <cell r="E1227" t="str">
            <v>دستمزد و مزايا</v>
          </cell>
          <cell r="F1227" t="str">
            <v>دستمزد ثابت</v>
          </cell>
          <cell r="G1227" t="str">
            <v>800200</v>
          </cell>
          <cell r="H1227" t="str">
            <v>عمومي مونتاژ</v>
          </cell>
          <cell r="P1227" t="str">
            <v>222</v>
          </cell>
        </row>
        <row r="1228">
          <cell r="A1228">
            <v>2261</v>
          </cell>
          <cell r="B1228" t="str">
            <v>880001800201</v>
          </cell>
          <cell r="C1228" t="str">
            <v>880</v>
          </cell>
          <cell r="D1228" t="str">
            <v>880001</v>
          </cell>
          <cell r="E1228" t="str">
            <v>دستمزد و مزايا</v>
          </cell>
          <cell r="F1228" t="str">
            <v>دستمزد ثابت</v>
          </cell>
          <cell r="G1228" t="str">
            <v>800201</v>
          </cell>
          <cell r="H1228" t="str">
            <v>عمومي تحقيقات و مهندسي</v>
          </cell>
          <cell r="P1228" t="str">
            <v>226</v>
          </cell>
        </row>
        <row r="1229">
          <cell r="A1229">
            <v>2240</v>
          </cell>
          <cell r="B1229" t="str">
            <v>880001800102</v>
          </cell>
          <cell r="C1229" t="str">
            <v>880</v>
          </cell>
          <cell r="D1229" t="str">
            <v>880001</v>
          </cell>
          <cell r="E1229" t="str">
            <v>دستمزد و مزايا</v>
          </cell>
          <cell r="F1229" t="str">
            <v>دستمزد ثابت</v>
          </cell>
          <cell r="G1229" t="str">
            <v>800102</v>
          </cell>
          <cell r="H1229" t="str">
            <v>عمليات حرارتي و آبکاري</v>
          </cell>
          <cell r="P1229" t="str">
            <v>224</v>
          </cell>
        </row>
        <row r="1230">
          <cell r="A1230">
            <v>2240</v>
          </cell>
          <cell r="B1230" t="str">
            <v>880001800106</v>
          </cell>
          <cell r="C1230" t="str">
            <v>880</v>
          </cell>
          <cell r="D1230" t="str">
            <v>880001</v>
          </cell>
          <cell r="E1230" t="str">
            <v>دستمزد و مزايا</v>
          </cell>
          <cell r="F1230" t="str">
            <v>دستمزد ثابت</v>
          </cell>
          <cell r="G1230" t="str">
            <v>800106</v>
          </cell>
          <cell r="H1230" t="str">
            <v>تست مواد وشيمي</v>
          </cell>
          <cell r="P1230" t="str">
            <v>224</v>
          </cell>
        </row>
        <row r="1231">
          <cell r="A1231">
            <v>2240</v>
          </cell>
          <cell r="B1231" t="str">
            <v>880002800103</v>
          </cell>
          <cell r="C1231" t="str">
            <v>880</v>
          </cell>
          <cell r="D1231" t="str">
            <v>880002</v>
          </cell>
          <cell r="E1231" t="str">
            <v>دستمزد و مزايا</v>
          </cell>
          <cell r="F1231" t="str">
            <v>اضافه كاري</v>
          </cell>
          <cell r="G1231" t="str">
            <v>800103</v>
          </cell>
          <cell r="H1231" t="str">
            <v>مرکز ساخت و توليد</v>
          </cell>
          <cell r="P1231" t="str">
            <v>224</v>
          </cell>
        </row>
        <row r="1232">
          <cell r="A1232">
            <v>2300</v>
          </cell>
          <cell r="B1232" t="str">
            <v>880002800302</v>
          </cell>
          <cell r="C1232" t="str">
            <v>880</v>
          </cell>
          <cell r="D1232" t="str">
            <v>880002</v>
          </cell>
          <cell r="E1232" t="str">
            <v>دستمزد و مزايا</v>
          </cell>
          <cell r="F1232" t="str">
            <v>اضافه كاري</v>
          </cell>
          <cell r="G1232" t="str">
            <v>800302</v>
          </cell>
          <cell r="H1232" t="str">
            <v>خدمات فني</v>
          </cell>
          <cell r="P1232" t="str">
            <v>230</v>
          </cell>
        </row>
        <row r="1233">
          <cell r="A1233">
            <v>2300</v>
          </cell>
          <cell r="B1233" t="str">
            <v>880002800303</v>
          </cell>
          <cell r="C1233" t="str">
            <v>880</v>
          </cell>
          <cell r="D1233" t="str">
            <v>880002</v>
          </cell>
          <cell r="E1233" t="str">
            <v>دستمزد و مزايا</v>
          </cell>
          <cell r="F1233" t="str">
            <v>اضافه كاري</v>
          </cell>
          <cell r="G1233" t="str">
            <v>800303</v>
          </cell>
          <cell r="H1233" t="str">
            <v>برنامه ريزي</v>
          </cell>
          <cell r="P1233" t="str">
            <v>230</v>
          </cell>
        </row>
        <row r="1234">
          <cell r="A1234">
            <v>2400</v>
          </cell>
          <cell r="B1234" t="str">
            <v>880002800401</v>
          </cell>
          <cell r="C1234" t="str">
            <v>880</v>
          </cell>
          <cell r="D1234" t="str">
            <v>880002</v>
          </cell>
          <cell r="E1234" t="str">
            <v>دستمزد و مزايا</v>
          </cell>
          <cell r="F1234" t="str">
            <v>اضافه كاري</v>
          </cell>
          <cell r="G1234" t="str">
            <v>800401</v>
          </cell>
          <cell r="H1234" t="str">
            <v>مديريت</v>
          </cell>
          <cell r="P1234" t="str">
            <v>240</v>
          </cell>
        </row>
        <row r="1235">
          <cell r="A1235">
            <v>2400</v>
          </cell>
          <cell r="B1235" t="str">
            <v>880002800403</v>
          </cell>
          <cell r="C1235" t="str">
            <v>880</v>
          </cell>
          <cell r="D1235" t="str">
            <v>880002</v>
          </cell>
          <cell r="E1235" t="str">
            <v>دستمزد و مزايا</v>
          </cell>
          <cell r="F1235" t="str">
            <v>اضافه كاري</v>
          </cell>
          <cell r="G1235" t="str">
            <v>800403</v>
          </cell>
          <cell r="H1235" t="str">
            <v>امو ر اداري</v>
          </cell>
          <cell r="P1235" t="str">
            <v>240</v>
          </cell>
        </row>
        <row r="1236">
          <cell r="A1236">
            <v>2300</v>
          </cell>
          <cell r="B1236" t="str">
            <v>880002800301</v>
          </cell>
          <cell r="C1236" t="str">
            <v>880</v>
          </cell>
          <cell r="D1236" t="str">
            <v>880002</v>
          </cell>
          <cell r="E1236" t="str">
            <v>دستمزد و مزايا</v>
          </cell>
          <cell r="F1236" t="str">
            <v>اضافه كاري</v>
          </cell>
          <cell r="G1236" t="str">
            <v>800301</v>
          </cell>
          <cell r="H1236" t="str">
            <v>حراست</v>
          </cell>
          <cell r="P1236" t="str">
            <v>230</v>
          </cell>
        </row>
        <row r="1237">
          <cell r="A1237">
            <v>2261</v>
          </cell>
          <cell r="B1237" t="str">
            <v>880002800202</v>
          </cell>
          <cell r="C1237" t="str">
            <v>880</v>
          </cell>
          <cell r="D1237" t="str">
            <v>880002</v>
          </cell>
          <cell r="E1237" t="str">
            <v>دستمزد و مزايا</v>
          </cell>
          <cell r="F1237" t="str">
            <v>اضافه كاري</v>
          </cell>
          <cell r="G1237" t="str">
            <v>800202</v>
          </cell>
          <cell r="H1237" t="str">
            <v>عمومي ساخت و توليد</v>
          </cell>
          <cell r="P1237" t="str">
            <v>226</v>
          </cell>
        </row>
        <row r="1238">
          <cell r="A1238">
            <v>2200</v>
          </cell>
          <cell r="B1238" t="str">
            <v>880002800100</v>
          </cell>
          <cell r="C1238" t="str">
            <v>880</v>
          </cell>
          <cell r="D1238" t="str">
            <v>880002</v>
          </cell>
          <cell r="E1238" t="str">
            <v>دستمزد و مزايا</v>
          </cell>
          <cell r="F1238" t="str">
            <v>اضافه كاري</v>
          </cell>
          <cell r="G1238" t="str">
            <v>800100</v>
          </cell>
          <cell r="H1238" t="str">
            <v>مونتاژ</v>
          </cell>
          <cell r="P1238" t="str">
            <v>220</v>
          </cell>
        </row>
        <row r="1239">
          <cell r="A1239">
            <v>2240</v>
          </cell>
          <cell r="B1239" t="str">
            <v>880002800104</v>
          </cell>
          <cell r="C1239" t="str">
            <v>880</v>
          </cell>
          <cell r="D1239" t="str">
            <v>880002</v>
          </cell>
          <cell r="E1239" t="str">
            <v>دستمزد و مزايا</v>
          </cell>
          <cell r="F1239" t="str">
            <v>اضافه كاري</v>
          </cell>
          <cell r="G1239" t="str">
            <v>800104</v>
          </cell>
          <cell r="H1239" t="str">
            <v>کنترل کيفي</v>
          </cell>
          <cell r="P1239" t="str">
            <v>224</v>
          </cell>
        </row>
        <row r="1240">
          <cell r="A1240">
            <v>2400</v>
          </cell>
          <cell r="B1240" t="str">
            <v>880002800400</v>
          </cell>
          <cell r="C1240" t="str">
            <v>880</v>
          </cell>
          <cell r="D1240" t="str">
            <v>880002</v>
          </cell>
          <cell r="E1240" t="str">
            <v>دستمزد و مزايا</v>
          </cell>
          <cell r="F1240" t="str">
            <v>اضافه كاري</v>
          </cell>
          <cell r="G1240" t="str">
            <v>800400</v>
          </cell>
          <cell r="H1240" t="str">
            <v>امور مالي</v>
          </cell>
          <cell r="P1240" t="str">
            <v>240</v>
          </cell>
        </row>
        <row r="1241">
          <cell r="A1241">
            <v>2240</v>
          </cell>
          <cell r="B1241" t="str">
            <v>880002800107</v>
          </cell>
          <cell r="C1241" t="str">
            <v>880</v>
          </cell>
          <cell r="D1241" t="str">
            <v>880002</v>
          </cell>
          <cell r="E1241" t="str">
            <v>دستمزد و مزايا</v>
          </cell>
          <cell r="F1241" t="str">
            <v>اضافه كاري</v>
          </cell>
          <cell r="G1241" t="str">
            <v>800107</v>
          </cell>
          <cell r="H1241" t="str">
            <v>خط گيج</v>
          </cell>
          <cell r="P1241" t="str">
            <v>224</v>
          </cell>
        </row>
        <row r="1242">
          <cell r="A1242">
            <v>2240</v>
          </cell>
          <cell r="B1242" t="str">
            <v>880002800101</v>
          </cell>
          <cell r="C1242" t="str">
            <v>880</v>
          </cell>
          <cell r="D1242" t="str">
            <v>880002</v>
          </cell>
          <cell r="E1242" t="str">
            <v>دستمزد و مزايا</v>
          </cell>
          <cell r="F1242" t="str">
            <v>اضافه كاري</v>
          </cell>
          <cell r="G1242" t="str">
            <v>800101</v>
          </cell>
          <cell r="H1242" t="str">
            <v>تحقيقات مهندسي</v>
          </cell>
          <cell r="P1242" t="str">
            <v>224</v>
          </cell>
        </row>
        <row r="1243">
          <cell r="A1243">
            <v>2300</v>
          </cell>
          <cell r="B1243" t="str">
            <v>880002800304</v>
          </cell>
          <cell r="C1243" t="str">
            <v>880</v>
          </cell>
          <cell r="D1243" t="str">
            <v>880002</v>
          </cell>
          <cell r="E1243" t="str">
            <v>دستمزد و مزايا</v>
          </cell>
          <cell r="F1243" t="str">
            <v>اضافه كاري</v>
          </cell>
          <cell r="G1243" t="str">
            <v>800304</v>
          </cell>
          <cell r="H1243" t="str">
            <v>تدارکات و تامين قطعات</v>
          </cell>
          <cell r="P1243" t="str">
            <v>230</v>
          </cell>
        </row>
        <row r="1244">
          <cell r="A1244">
            <v>2500</v>
          </cell>
          <cell r="B1244" t="str">
            <v>880002800500</v>
          </cell>
          <cell r="C1244" t="str">
            <v>880</v>
          </cell>
          <cell r="D1244" t="str">
            <v>880002</v>
          </cell>
          <cell r="E1244" t="str">
            <v>دستمزد و مزايا</v>
          </cell>
          <cell r="F1244" t="str">
            <v>اضافه كاري</v>
          </cell>
          <cell r="G1244" t="str">
            <v>800500</v>
          </cell>
          <cell r="H1244" t="str">
            <v>فروش</v>
          </cell>
          <cell r="P1244" t="str">
            <v>250</v>
          </cell>
        </row>
        <row r="1245">
          <cell r="A1245">
            <v>2261</v>
          </cell>
          <cell r="B1245" t="str">
            <v>880002800206</v>
          </cell>
          <cell r="C1245" t="str">
            <v>880</v>
          </cell>
          <cell r="D1245" t="str">
            <v>880002</v>
          </cell>
          <cell r="E1245" t="str">
            <v>دستمزد و مزايا</v>
          </cell>
          <cell r="F1245" t="str">
            <v>اضافه كاري</v>
          </cell>
          <cell r="G1245" t="str">
            <v>800206</v>
          </cell>
          <cell r="H1245" t="str">
            <v>عمومي خط گيج</v>
          </cell>
          <cell r="P1245" t="str">
            <v>226</v>
          </cell>
        </row>
        <row r="1246">
          <cell r="A1246">
            <v>2240</v>
          </cell>
          <cell r="B1246" t="str">
            <v>880002800105</v>
          </cell>
          <cell r="C1246" t="str">
            <v>880</v>
          </cell>
          <cell r="D1246" t="str">
            <v>880002</v>
          </cell>
          <cell r="E1246" t="str">
            <v>دستمزد و مزايا</v>
          </cell>
          <cell r="F1246" t="str">
            <v>اضافه كاري</v>
          </cell>
          <cell r="G1246" t="str">
            <v>800105</v>
          </cell>
          <cell r="H1246" t="str">
            <v>مترولوژي</v>
          </cell>
          <cell r="P1246" t="str">
            <v>224</v>
          </cell>
        </row>
        <row r="1247">
          <cell r="A1247">
            <v>2261</v>
          </cell>
          <cell r="B1247" t="str">
            <v>880002800203</v>
          </cell>
          <cell r="C1247" t="str">
            <v>880</v>
          </cell>
          <cell r="D1247" t="str">
            <v>880002</v>
          </cell>
          <cell r="E1247" t="str">
            <v>دستمزد و مزايا</v>
          </cell>
          <cell r="F1247" t="str">
            <v>اضافه كاري</v>
          </cell>
          <cell r="G1247" t="str">
            <v>800203</v>
          </cell>
          <cell r="H1247" t="str">
            <v>عمومي کنترل کيفي</v>
          </cell>
          <cell r="P1247" t="str">
            <v>226</v>
          </cell>
        </row>
        <row r="1248">
          <cell r="A1248">
            <v>2221</v>
          </cell>
          <cell r="B1248" t="str">
            <v>880002800200</v>
          </cell>
          <cell r="C1248" t="str">
            <v>880</v>
          </cell>
          <cell r="D1248" t="str">
            <v>880002</v>
          </cell>
          <cell r="E1248" t="str">
            <v>دستمزد و مزايا</v>
          </cell>
          <cell r="F1248" t="str">
            <v>اضافه كاري</v>
          </cell>
          <cell r="G1248" t="str">
            <v>800200</v>
          </cell>
          <cell r="H1248" t="str">
            <v>عمومي مونتاژ</v>
          </cell>
          <cell r="P1248" t="str">
            <v>222</v>
          </cell>
        </row>
        <row r="1249">
          <cell r="A1249">
            <v>2300</v>
          </cell>
          <cell r="B1249" t="str">
            <v>880002800305</v>
          </cell>
          <cell r="C1249" t="str">
            <v>880</v>
          </cell>
          <cell r="D1249" t="str">
            <v>880002</v>
          </cell>
          <cell r="E1249" t="str">
            <v>دستمزد و مزايا</v>
          </cell>
          <cell r="F1249" t="str">
            <v>اضافه كاري</v>
          </cell>
          <cell r="G1249" t="str">
            <v>800305</v>
          </cell>
          <cell r="H1249" t="str">
            <v>طرح و توسعه سيستمها</v>
          </cell>
          <cell r="P1249" t="str">
            <v>230</v>
          </cell>
        </row>
        <row r="1250">
          <cell r="A1250">
            <v>2261</v>
          </cell>
          <cell r="B1250" t="str">
            <v>880002800201</v>
          </cell>
          <cell r="C1250" t="str">
            <v>880</v>
          </cell>
          <cell r="D1250" t="str">
            <v>880002</v>
          </cell>
          <cell r="E1250" t="str">
            <v>دستمزد و مزايا</v>
          </cell>
          <cell r="F1250" t="str">
            <v>اضافه كاري</v>
          </cell>
          <cell r="G1250" t="str">
            <v>800201</v>
          </cell>
          <cell r="H1250" t="str">
            <v>عمومي تحقيقات و مهندسي</v>
          </cell>
          <cell r="P1250" t="str">
            <v>226</v>
          </cell>
        </row>
        <row r="1251">
          <cell r="A1251">
            <v>2240</v>
          </cell>
          <cell r="B1251" t="str">
            <v>880002800102</v>
          </cell>
          <cell r="C1251" t="str">
            <v>880</v>
          </cell>
          <cell r="D1251" t="str">
            <v>880002</v>
          </cell>
          <cell r="E1251" t="str">
            <v>دستمزد و مزايا</v>
          </cell>
          <cell r="F1251" t="str">
            <v>اضافه كاري</v>
          </cell>
          <cell r="G1251" t="str">
            <v>800102</v>
          </cell>
          <cell r="H1251" t="str">
            <v>عمليات حرارتي و آبکاري</v>
          </cell>
          <cell r="P1251" t="str">
            <v>224</v>
          </cell>
        </row>
        <row r="1252">
          <cell r="A1252">
            <v>2400</v>
          </cell>
          <cell r="B1252" t="str">
            <v>880002800402</v>
          </cell>
          <cell r="C1252" t="str">
            <v>880</v>
          </cell>
          <cell r="D1252" t="str">
            <v>880002</v>
          </cell>
          <cell r="E1252" t="str">
            <v>دستمزد و مزايا</v>
          </cell>
          <cell r="F1252" t="str">
            <v>اضافه كاري</v>
          </cell>
          <cell r="G1252" t="str">
            <v>800402</v>
          </cell>
          <cell r="H1252" t="str">
            <v>دفتر تهران</v>
          </cell>
          <cell r="P1252" t="str">
            <v>240</v>
          </cell>
        </row>
        <row r="1253">
          <cell r="A1253">
            <v>2240</v>
          </cell>
          <cell r="B1253" t="str">
            <v>880002800106</v>
          </cell>
          <cell r="C1253" t="str">
            <v>880</v>
          </cell>
          <cell r="D1253" t="str">
            <v>880002</v>
          </cell>
          <cell r="E1253" t="str">
            <v>دستمزد و مزايا</v>
          </cell>
          <cell r="F1253" t="str">
            <v>اضافه كاري</v>
          </cell>
          <cell r="G1253" t="str">
            <v>800106</v>
          </cell>
          <cell r="H1253" t="str">
            <v>تست مواد وشيمي</v>
          </cell>
          <cell r="P1253" t="str">
            <v>224</v>
          </cell>
        </row>
        <row r="1254">
          <cell r="A1254">
            <v>2240</v>
          </cell>
          <cell r="B1254" t="str">
            <v>880003800103</v>
          </cell>
          <cell r="C1254" t="str">
            <v>880</v>
          </cell>
          <cell r="D1254" t="str">
            <v>880003</v>
          </cell>
          <cell r="E1254" t="str">
            <v>دستمزد و مزايا</v>
          </cell>
          <cell r="F1254" t="str">
            <v>نوبت كاري</v>
          </cell>
          <cell r="G1254" t="str">
            <v>800103</v>
          </cell>
          <cell r="H1254" t="str">
            <v>مرکز ساخت و توليد</v>
          </cell>
          <cell r="P1254" t="str">
            <v>224</v>
          </cell>
        </row>
        <row r="1255">
          <cell r="A1255">
            <v>2200</v>
          </cell>
          <cell r="B1255" t="str">
            <v>880003800100</v>
          </cell>
          <cell r="C1255" t="str">
            <v>880</v>
          </cell>
          <cell r="D1255" t="str">
            <v>880003</v>
          </cell>
          <cell r="E1255" t="str">
            <v>دستمزد و مزايا</v>
          </cell>
          <cell r="F1255" t="str">
            <v>نوبت كاري</v>
          </cell>
          <cell r="G1255" t="str">
            <v>800100</v>
          </cell>
          <cell r="H1255" t="str">
            <v>مونتاژ</v>
          </cell>
          <cell r="P1255" t="str">
            <v>220</v>
          </cell>
        </row>
        <row r="1256">
          <cell r="A1256">
            <v>2261</v>
          </cell>
          <cell r="B1256" t="str">
            <v>880003800202</v>
          </cell>
          <cell r="C1256" t="str">
            <v>880</v>
          </cell>
          <cell r="D1256" t="str">
            <v>880003</v>
          </cell>
          <cell r="E1256" t="str">
            <v>دستمزد و مزايا</v>
          </cell>
          <cell r="F1256" t="str">
            <v>نوبت كاري</v>
          </cell>
          <cell r="G1256" t="str">
            <v>800202</v>
          </cell>
          <cell r="H1256" t="str">
            <v>عمومي ساخت و توليد</v>
          </cell>
          <cell r="P1256" t="str">
            <v>226</v>
          </cell>
        </row>
        <row r="1257">
          <cell r="A1257">
            <v>2300</v>
          </cell>
          <cell r="B1257" t="str">
            <v>880003800302</v>
          </cell>
          <cell r="C1257" t="str">
            <v>880</v>
          </cell>
          <cell r="D1257" t="str">
            <v>880003</v>
          </cell>
          <cell r="E1257" t="str">
            <v>دستمزد و مزايا</v>
          </cell>
          <cell r="F1257" t="str">
            <v>نوبت كاري</v>
          </cell>
          <cell r="G1257" t="str">
            <v>800302</v>
          </cell>
          <cell r="H1257" t="str">
            <v>خدمات فني</v>
          </cell>
          <cell r="P1257" t="str">
            <v>230</v>
          </cell>
        </row>
        <row r="1258">
          <cell r="A1258">
            <v>2300</v>
          </cell>
          <cell r="B1258" t="str">
            <v>880003800301</v>
          </cell>
          <cell r="C1258" t="str">
            <v>880</v>
          </cell>
          <cell r="D1258" t="str">
            <v>880003</v>
          </cell>
          <cell r="E1258" t="str">
            <v>دستمزد و مزايا</v>
          </cell>
          <cell r="F1258" t="str">
            <v>نوبت كاري</v>
          </cell>
          <cell r="G1258" t="str">
            <v>800301</v>
          </cell>
          <cell r="H1258" t="str">
            <v>حراست</v>
          </cell>
          <cell r="P1258" t="str">
            <v>230</v>
          </cell>
        </row>
        <row r="1259">
          <cell r="A1259">
            <v>2240</v>
          </cell>
          <cell r="B1259" t="str">
            <v>880004800103</v>
          </cell>
          <cell r="C1259" t="str">
            <v>880</v>
          </cell>
          <cell r="D1259" t="str">
            <v>880004</v>
          </cell>
          <cell r="E1259" t="str">
            <v>دستمزد و مزايا</v>
          </cell>
          <cell r="F1259" t="str">
            <v>حق اولاد</v>
          </cell>
          <cell r="G1259" t="str">
            <v>800103</v>
          </cell>
          <cell r="H1259" t="str">
            <v>مرکز ساخت و توليد</v>
          </cell>
          <cell r="P1259" t="str">
            <v>224</v>
          </cell>
        </row>
        <row r="1260">
          <cell r="A1260">
            <v>2200</v>
          </cell>
          <cell r="B1260" t="str">
            <v>880004800100</v>
          </cell>
          <cell r="C1260" t="str">
            <v>880</v>
          </cell>
          <cell r="D1260" t="str">
            <v>880004</v>
          </cell>
          <cell r="E1260" t="str">
            <v>دستمزد و مزايا</v>
          </cell>
          <cell r="F1260" t="str">
            <v>حق اولاد</v>
          </cell>
          <cell r="G1260" t="str">
            <v>800100</v>
          </cell>
          <cell r="H1260" t="str">
            <v>مونتاژ</v>
          </cell>
          <cell r="P1260" t="str">
            <v>220</v>
          </cell>
        </row>
        <row r="1261">
          <cell r="A1261">
            <v>2300</v>
          </cell>
          <cell r="B1261" t="str">
            <v>880004800303</v>
          </cell>
          <cell r="C1261" t="str">
            <v>880</v>
          </cell>
          <cell r="D1261" t="str">
            <v>880004</v>
          </cell>
          <cell r="E1261" t="str">
            <v>دستمزد و مزايا</v>
          </cell>
          <cell r="F1261" t="str">
            <v>حق اولاد</v>
          </cell>
          <cell r="G1261" t="str">
            <v>800303</v>
          </cell>
          <cell r="H1261" t="str">
            <v>برنامه ريزي</v>
          </cell>
          <cell r="P1261" t="str">
            <v>230</v>
          </cell>
        </row>
        <row r="1262">
          <cell r="A1262">
            <v>2400</v>
          </cell>
          <cell r="B1262" t="str">
            <v>880004800403</v>
          </cell>
          <cell r="C1262" t="str">
            <v>880</v>
          </cell>
          <cell r="D1262" t="str">
            <v>880004</v>
          </cell>
          <cell r="E1262" t="str">
            <v>دستمزد و مزايا</v>
          </cell>
          <cell r="F1262" t="str">
            <v>حق اولاد</v>
          </cell>
          <cell r="G1262" t="str">
            <v>800403</v>
          </cell>
          <cell r="H1262" t="str">
            <v>امو ر اداري</v>
          </cell>
          <cell r="P1262" t="str">
            <v>240</v>
          </cell>
        </row>
        <row r="1263">
          <cell r="A1263">
            <v>2261</v>
          </cell>
          <cell r="B1263" t="str">
            <v>880004800202</v>
          </cell>
          <cell r="C1263" t="str">
            <v>880</v>
          </cell>
          <cell r="D1263" t="str">
            <v>880004</v>
          </cell>
          <cell r="E1263" t="str">
            <v>دستمزد و مزايا</v>
          </cell>
          <cell r="F1263" t="str">
            <v>حق اولاد</v>
          </cell>
          <cell r="G1263" t="str">
            <v>800202</v>
          </cell>
          <cell r="H1263" t="str">
            <v>عمومي ساخت و توليد</v>
          </cell>
          <cell r="P1263" t="str">
            <v>226</v>
          </cell>
        </row>
        <row r="1264">
          <cell r="A1264">
            <v>2300</v>
          </cell>
          <cell r="B1264" t="str">
            <v>880004800302</v>
          </cell>
          <cell r="C1264" t="str">
            <v>880</v>
          </cell>
          <cell r="D1264" t="str">
            <v>880004</v>
          </cell>
          <cell r="E1264" t="str">
            <v>دستمزد و مزايا</v>
          </cell>
          <cell r="F1264" t="str">
            <v>حق اولاد</v>
          </cell>
          <cell r="G1264" t="str">
            <v>800302</v>
          </cell>
          <cell r="H1264" t="str">
            <v>خدمات فني</v>
          </cell>
          <cell r="P1264" t="str">
            <v>230</v>
          </cell>
        </row>
        <row r="1265">
          <cell r="A1265">
            <v>2240</v>
          </cell>
          <cell r="B1265" t="str">
            <v>880004800104</v>
          </cell>
          <cell r="C1265" t="str">
            <v>880</v>
          </cell>
          <cell r="D1265" t="str">
            <v>880004</v>
          </cell>
          <cell r="E1265" t="str">
            <v>دستمزد و مزايا</v>
          </cell>
          <cell r="F1265" t="str">
            <v>حق اولاد</v>
          </cell>
          <cell r="G1265" t="str">
            <v>800104</v>
          </cell>
          <cell r="H1265" t="str">
            <v>کنترل کيفي</v>
          </cell>
          <cell r="P1265" t="str">
            <v>224</v>
          </cell>
        </row>
        <row r="1266">
          <cell r="A1266">
            <v>2240</v>
          </cell>
          <cell r="B1266" t="str">
            <v>880004800107</v>
          </cell>
          <cell r="C1266" t="str">
            <v>880</v>
          </cell>
          <cell r="D1266" t="str">
            <v>880004</v>
          </cell>
          <cell r="E1266" t="str">
            <v>دستمزد و مزايا</v>
          </cell>
          <cell r="F1266" t="str">
            <v>حق اولاد</v>
          </cell>
          <cell r="G1266" t="str">
            <v>800107</v>
          </cell>
          <cell r="H1266" t="str">
            <v>خط گيج</v>
          </cell>
          <cell r="P1266" t="str">
            <v>224</v>
          </cell>
        </row>
        <row r="1267">
          <cell r="A1267">
            <v>2300</v>
          </cell>
          <cell r="B1267" t="str">
            <v>880004800304</v>
          </cell>
          <cell r="C1267" t="str">
            <v>880</v>
          </cell>
          <cell r="D1267" t="str">
            <v>880004</v>
          </cell>
          <cell r="E1267" t="str">
            <v>دستمزد و مزايا</v>
          </cell>
          <cell r="F1267" t="str">
            <v>حق اولاد</v>
          </cell>
          <cell r="G1267" t="str">
            <v>800304</v>
          </cell>
          <cell r="H1267" t="str">
            <v>تدارکات و تامين قطعات</v>
          </cell>
          <cell r="P1267" t="str">
            <v>230</v>
          </cell>
        </row>
        <row r="1268">
          <cell r="A1268">
            <v>2400</v>
          </cell>
          <cell r="B1268" t="str">
            <v>880004800400</v>
          </cell>
          <cell r="C1268" t="str">
            <v>880</v>
          </cell>
          <cell r="D1268" t="str">
            <v>880004</v>
          </cell>
          <cell r="E1268" t="str">
            <v>دستمزد و مزايا</v>
          </cell>
          <cell r="F1268" t="str">
            <v>حق اولاد</v>
          </cell>
          <cell r="G1268" t="str">
            <v>800400</v>
          </cell>
          <cell r="H1268" t="str">
            <v>امور مالي</v>
          </cell>
          <cell r="P1268" t="str">
            <v>240</v>
          </cell>
        </row>
        <row r="1269">
          <cell r="A1269">
            <v>2300</v>
          </cell>
          <cell r="B1269" t="str">
            <v>880004800301</v>
          </cell>
          <cell r="C1269" t="str">
            <v>880</v>
          </cell>
          <cell r="D1269" t="str">
            <v>880004</v>
          </cell>
          <cell r="E1269" t="str">
            <v>دستمزد و مزايا</v>
          </cell>
          <cell r="F1269" t="str">
            <v>حق اولاد</v>
          </cell>
          <cell r="G1269" t="str">
            <v>800301</v>
          </cell>
          <cell r="H1269" t="str">
            <v>حراست</v>
          </cell>
          <cell r="P1269" t="str">
            <v>230</v>
          </cell>
        </row>
        <row r="1270">
          <cell r="A1270">
            <v>2400</v>
          </cell>
          <cell r="B1270" t="str">
            <v>880004800402</v>
          </cell>
          <cell r="C1270" t="str">
            <v>880</v>
          </cell>
          <cell r="D1270" t="str">
            <v>880004</v>
          </cell>
          <cell r="E1270" t="str">
            <v>دستمزد و مزايا</v>
          </cell>
          <cell r="F1270" t="str">
            <v>حق اولاد</v>
          </cell>
          <cell r="G1270" t="str">
            <v>800402</v>
          </cell>
          <cell r="H1270" t="str">
            <v>دفتر تهران</v>
          </cell>
          <cell r="P1270" t="str">
            <v>240</v>
          </cell>
        </row>
        <row r="1271">
          <cell r="A1271">
            <v>2400</v>
          </cell>
          <cell r="B1271" t="str">
            <v>880004800401</v>
          </cell>
          <cell r="C1271" t="str">
            <v>880</v>
          </cell>
          <cell r="D1271" t="str">
            <v>880004</v>
          </cell>
          <cell r="E1271" t="str">
            <v>دستمزد و مزايا</v>
          </cell>
          <cell r="F1271" t="str">
            <v>حق اولاد</v>
          </cell>
          <cell r="G1271" t="str">
            <v>800401</v>
          </cell>
          <cell r="H1271" t="str">
            <v>مديريت</v>
          </cell>
          <cell r="P1271" t="str">
            <v>240</v>
          </cell>
        </row>
        <row r="1272">
          <cell r="A1272">
            <v>2261</v>
          </cell>
          <cell r="B1272" t="str">
            <v>880004800203</v>
          </cell>
          <cell r="C1272" t="str">
            <v>880</v>
          </cell>
          <cell r="D1272" t="str">
            <v>880004</v>
          </cell>
          <cell r="E1272" t="str">
            <v>دستمزد و مزايا</v>
          </cell>
          <cell r="F1272" t="str">
            <v>حق اولاد</v>
          </cell>
          <cell r="G1272" t="str">
            <v>800203</v>
          </cell>
          <cell r="H1272" t="str">
            <v>عمومي کنترل کيفي</v>
          </cell>
          <cell r="P1272" t="str">
            <v>226</v>
          </cell>
        </row>
        <row r="1273">
          <cell r="A1273">
            <v>2500</v>
          </cell>
          <cell r="B1273" t="str">
            <v>880004800500</v>
          </cell>
          <cell r="C1273" t="str">
            <v>880</v>
          </cell>
          <cell r="D1273" t="str">
            <v>880004</v>
          </cell>
          <cell r="E1273" t="str">
            <v>دستمزد و مزايا</v>
          </cell>
          <cell r="F1273" t="str">
            <v>حق اولاد</v>
          </cell>
          <cell r="G1273" t="str">
            <v>800500</v>
          </cell>
          <cell r="H1273" t="str">
            <v>فروش</v>
          </cell>
          <cell r="P1273" t="str">
            <v>250</v>
          </cell>
        </row>
        <row r="1274">
          <cell r="A1274">
            <v>2240</v>
          </cell>
          <cell r="B1274" t="str">
            <v>880004800101</v>
          </cell>
          <cell r="C1274" t="str">
            <v>880</v>
          </cell>
          <cell r="D1274" t="str">
            <v>880004</v>
          </cell>
          <cell r="E1274" t="str">
            <v>دستمزد و مزايا</v>
          </cell>
          <cell r="F1274" t="str">
            <v>حق اولاد</v>
          </cell>
          <cell r="G1274" t="str">
            <v>800101</v>
          </cell>
          <cell r="H1274" t="str">
            <v>تحقيقات مهندسي</v>
          </cell>
          <cell r="P1274" t="str">
            <v>224</v>
          </cell>
        </row>
        <row r="1275">
          <cell r="A1275">
            <v>2221</v>
          </cell>
          <cell r="B1275" t="str">
            <v>880004800200</v>
          </cell>
          <cell r="C1275" t="str">
            <v>880</v>
          </cell>
          <cell r="D1275" t="str">
            <v>880004</v>
          </cell>
          <cell r="E1275" t="str">
            <v>دستمزد و مزايا</v>
          </cell>
          <cell r="F1275" t="str">
            <v>حق اولاد</v>
          </cell>
          <cell r="G1275" t="str">
            <v>800200</v>
          </cell>
          <cell r="H1275" t="str">
            <v>عمومي مونتاژ</v>
          </cell>
          <cell r="P1275" t="str">
            <v>222</v>
          </cell>
        </row>
        <row r="1276">
          <cell r="A1276">
            <v>2261</v>
          </cell>
          <cell r="B1276" t="str">
            <v>880004800206</v>
          </cell>
          <cell r="C1276" t="str">
            <v>880</v>
          </cell>
          <cell r="D1276" t="str">
            <v>880004</v>
          </cell>
          <cell r="E1276" t="str">
            <v>دستمزد و مزايا</v>
          </cell>
          <cell r="F1276" t="str">
            <v>حق اولاد</v>
          </cell>
          <cell r="G1276" t="str">
            <v>800206</v>
          </cell>
          <cell r="H1276" t="str">
            <v>عمومي خط گيج</v>
          </cell>
          <cell r="P1276" t="str">
            <v>226</v>
          </cell>
        </row>
        <row r="1277">
          <cell r="A1277">
            <v>2240</v>
          </cell>
          <cell r="B1277" t="str">
            <v>880004800105</v>
          </cell>
          <cell r="C1277" t="str">
            <v>880</v>
          </cell>
          <cell r="D1277" t="str">
            <v>880004</v>
          </cell>
          <cell r="E1277" t="str">
            <v>دستمزد و مزايا</v>
          </cell>
          <cell r="F1277" t="str">
            <v>حق اولاد</v>
          </cell>
          <cell r="G1277" t="str">
            <v>800105</v>
          </cell>
          <cell r="H1277" t="str">
            <v>مترولوژي</v>
          </cell>
          <cell r="P1277" t="str">
            <v>224</v>
          </cell>
        </row>
        <row r="1278">
          <cell r="A1278">
            <v>2240</v>
          </cell>
          <cell r="B1278" t="str">
            <v>880004800102</v>
          </cell>
          <cell r="C1278" t="str">
            <v>880</v>
          </cell>
          <cell r="D1278" t="str">
            <v>880004</v>
          </cell>
          <cell r="E1278" t="str">
            <v>دستمزد و مزايا</v>
          </cell>
          <cell r="F1278" t="str">
            <v>حق اولاد</v>
          </cell>
          <cell r="G1278" t="str">
            <v>800102</v>
          </cell>
          <cell r="H1278" t="str">
            <v>عمليات حرارتي و آبکاري</v>
          </cell>
          <cell r="P1278" t="str">
            <v>224</v>
          </cell>
        </row>
        <row r="1279">
          <cell r="A1279">
            <v>2261</v>
          </cell>
          <cell r="B1279" t="str">
            <v>880004800201</v>
          </cell>
          <cell r="C1279" t="str">
            <v>880</v>
          </cell>
          <cell r="D1279" t="str">
            <v>880004</v>
          </cell>
          <cell r="E1279" t="str">
            <v>دستمزد و مزايا</v>
          </cell>
          <cell r="F1279" t="str">
            <v>حق اولاد</v>
          </cell>
          <cell r="G1279" t="str">
            <v>800201</v>
          </cell>
          <cell r="H1279" t="str">
            <v>عمومي تحقيقات و مهندسي</v>
          </cell>
          <cell r="P1279" t="str">
            <v>226</v>
          </cell>
        </row>
        <row r="1280">
          <cell r="A1280">
            <v>2241</v>
          </cell>
          <cell r="B1280" t="str">
            <v>880005800103</v>
          </cell>
          <cell r="C1280" t="str">
            <v>880</v>
          </cell>
          <cell r="D1280" t="str">
            <v>880005</v>
          </cell>
          <cell r="E1280" t="str">
            <v>دستمزد و مزايا</v>
          </cell>
          <cell r="F1280" t="str">
            <v>بيمه كارفرما</v>
          </cell>
          <cell r="G1280" t="str">
            <v>800103</v>
          </cell>
          <cell r="H1280" t="str">
            <v>مرکز ساخت و توليد</v>
          </cell>
          <cell r="P1280" t="str">
            <v>224</v>
          </cell>
        </row>
        <row r="1281">
          <cell r="A1281">
            <v>2201</v>
          </cell>
          <cell r="B1281" t="str">
            <v>880005800100</v>
          </cell>
          <cell r="C1281" t="str">
            <v>880</v>
          </cell>
          <cell r="D1281" t="str">
            <v>880005</v>
          </cell>
          <cell r="E1281" t="str">
            <v>دستمزد و مزايا</v>
          </cell>
          <cell r="F1281" t="str">
            <v>بيمه كارفرما</v>
          </cell>
          <cell r="G1281" t="str">
            <v>800100</v>
          </cell>
          <cell r="H1281" t="str">
            <v>مونتاژ</v>
          </cell>
          <cell r="P1281" t="str">
            <v>220</v>
          </cell>
        </row>
        <row r="1282">
          <cell r="A1282">
            <v>2401</v>
          </cell>
          <cell r="B1282" t="str">
            <v>880005800403</v>
          </cell>
          <cell r="C1282" t="str">
            <v>880</v>
          </cell>
          <cell r="D1282" t="str">
            <v>880005</v>
          </cell>
          <cell r="E1282" t="str">
            <v>دستمزد و مزايا</v>
          </cell>
          <cell r="F1282" t="str">
            <v>بيمه كارفرما</v>
          </cell>
          <cell r="G1282" t="str">
            <v>800403</v>
          </cell>
          <cell r="H1282" t="str">
            <v>امو ر اداري</v>
          </cell>
          <cell r="P1282" t="str">
            <v>240</v>
          </cell>
        </row>
        <row r="1283">
          <cell r="A1283">
            <v>2301</v>
          </cell>
          <cell r="B1283" t="str">
            <v>880005800303</v>
          </cell>
          <cell r="C1283" t="str">
            <v>880</v>
          </cell>
          <cell r="D1283" t="str">
            <v>880005</v>
          </cell>
          <cell r="E1283" t="str">
            <v>دستمزد و مزايا</v>
          </cell>
          <cell r="F1283" t="str">
            <v>بيمه كارفرما</v>
          </cell>
          <cell r="G1283" t="str">
            <v>800303</v>
          </cell>
          <cell r="H1283" t="str">
            <v>برنامه ريزي</v>
          </cell>
          <cell r="P1283" t="str">
            <v>230</v>
          </cell>
        </row>
        <row r="1284">
          <cell r="A1284">
            <v>2301</v>
          </cell>
          <cell r="B1284" t="str">
            <v>880005800302</v>
          </cell>
          <cell r="C1284" t="str">
            <v>880</v>
          </cell>
          <cell r="D1284" t="str">
            <v>880005</v>
          </cell>
          <cell r="E1284" t="str">
            <v>دستمزد و مزايا</v>
          </cell>
          <cell r="F1284" t="str">
            <v>بيمه كارفرما</v>
          </cell>
          <cell r="G1284" t="str">
            <v>800302</v>
          </cell>
          <cell r="H1284" t="str">
            <v>خدمات فني</v>
          </cell>
          <cell r="P1284" t="str">
            <v>230</v>
          </cell>
        </row>
        <row r="1285">
          <cell r="A1285">
            <v>2301</v>
          </cell>
          <cell r="B1285" t="str">
            <v>880005800301</v>
          </cell>
          <cell r="C1285" t="str">
            <v>880</v>
          </cell>
          <cell r="D1285" t="str">
            <v>880005</v>
          </cell>
          <cell r="E1285" t="str">
            <v>دستمزد و مزايا</v>
          </cell>
          <cell r="F1285" t="str">
            <v>بيمه كارفرما</v>
          </cell>
          <cell r="G1285" t="str">
            <v>800301</v>
          </cell>
          <cell r="H1285" t="str">
            <v>حراست</v>
          </cell>
          <cell r="P1285" t="str">
            <v>230</v>
          </cell>
        </row>
        <row r="1286">
          <cell r="A1286">
            <v>2241</v>
          </cell>
          <cell r="B1286" t="str">
            <v>880005800104</v>
          </cell>
          <cell r="C1286" t="str">
            <v>880</v>
          </cell>
          <cell r="D1286" t="str">
            <v>880005</v>
          </cell>
          <cell r="E1286" t="str">
            <v>دستمزد و مزايا</v>
          </cell>
          <cell r="F1286" t="str">
            <v>بيمه كارفرما</v>
          </cell>
          <cell r="G1286" t="str">
            <v>800104</v>
          </cell>
          <cell r="H1286" t="str">
            <v>کنترل کيفي</v>
          </cell>
          <cell r="P1286" t="str">
            <v>224</v>
          </cell>
        </row>
        <row r="1287">
          <cell r="A1287">
            <v>2266</v>
          </cell>
          <cell r="B1287" t="str">
            <v>880005800202</v>
          </cell>
          <cell r="C1287" t="str">
            <v>880</v>
          </cell>
          <cell r="D1287" t="str">
            <v>880005</v>
          </cell>
          <cell r="E1287" t="str">
            <v>دستمزد و مزايا</v>
          </cell>
          <cell r="F1287" t="str">
            <v>بيمه كارفرما</v>
          </cell>
          <cell r="G1287" t="str">
            <v>800202</v>
          </cell>
          <cell r="H1287" t="str">
            <v>عمومي ساخت و توليد</v>
          </cell>
          <cell r="P1287" t="str">
            <v>226</v>
          </cell>
        </row>
        <row r="1288">
          <cell r="A1288">
            <v>2301</v>
          </cell>
          <cell r="B1288" t="str">
            <v>880005800304</v>
          </cell>
          <cell r="C1288" t="str">
            <v>880</v>
          </cell>
          <cell r="D1288" t="str">
            <v>880005</v>
          </cell>
          <cell r="E1288" t="str">
            <v>دستمزد و مزايا</v>
          </cell>
          <cell r="F1288" t="str">
            <v>بيمه كارفرما</v>
          </cell>
          <cell r="G1288" t="str">
            <v>800304</v>
          </cell>
          <cell r="H1288" t="str">
            <v>تدارکات و تامين قطعات</v>
          </cell>
          <cell r="P1288" t="str">
            <v>230</v>
          </cell>
        </row>
        <row r="1289">
          <cell r="A1289">
            <v>2241</v>
          </cell>
          <cell r="B1289" t="str">
            <v>880005800101</v>
          </cell>
          <cell r="C1289" t="str">
            <v>880</v>
          </cell>
          <cell r="D1289" t="str">
            <v>880005</v>
          </cell>
          <cell r="E1289" t="str">
            <v>دستمزد و مزايا</v>
          </cell>
          <cell r="F1289" t="str">
            <v>بيمه كارفرما</v>
          </cell>
          <cell r="G1289" t="str">
            <v>800101</v>
          </cell>
          <cell r="H1289" t="str">
            <v>تحقيقات مهندسي</v>
          </cell>
          <cell r="P1289" t="str">
            <v>224</v>
          </cell>
        </row>
        <row r="1290">
          <cell r="A1290">
            <v>2401</v>
          </cell>
          <cell r="B1290" t="str">
            <v>880005800400</v>
          </cell>
          <cell r="C1290" t="str">
            <v>880</v>
          </cell>
          <cell r="D1290" t="str">
            <v>880005</v>
          </cell>
          <cell r="E1290" t="str">
            <v>دستمزد و مزايا</v>
          </cell>
          <cell r="F1290" t="str">
            <v>بيمه كارفرما</v>
          </cell>
          <cell r="G1290" t="str">
            <v>800400</v>
          </cell>
          <cell r="H1290" t="str">
            <v>امور مالي</v>
          </cell>
          <cell r="P1290" t="str">
            <v>240</v>
          </cell>
        </row>
        <row r="1291">
          <cell r="A1291">
            <v>2241</v>
          </cell>
          <cell r="B1291" t="str">
            <v>880005800107</v>
          </cell>
          <cell r="C1291" t="str">
            <v>880</v>
          </cell>
          <cell r="D1291" t="str">
            <v>880005</v>
          </cell>
          <cell r="E1291" t="str">
            <v>دستمزد و مزايا</v>
          </cell>
          <cell r="F1291" t="str">
            <v>بيمه كارفرما</v>
          </cell>
          <cell r="G1291" t="str">
            <v>800107</v>
          </cell>
          <cell r="H1291" t="str">
            <v>خط گيج</v>
          </cell>
          <cell r="P1291" t="str">
            <v>224</v>
          </cell>
        </row>
        <row r="1292">
          <cell r="A1292">
            <v>2266</v>
          </cell>
          <cell r="B1292" t="str">
            <v>880005800206</v>
          </cell>
          <cell r="C1292" t="str">
            <v>880</v>
          </cell>
          <cell r="D1292" t="str">
            <v>880005</v>
          </cell>
          <cell r="E1292" t="str">
            <v>دستمزد و مزايا</v>
          </cell>
          <cell r="F1292" t="str">
            <v>بيمه كارفرما</v>
          </cell>
          <cell r="G1292" t="str">
            <v>800206</v>
          </cell>
          <cell r="H1292" t="str">
            <v>عمومي خط گيج</v>
          </cell>
          <cell r="P1292" t="str">
            <v>226</v>
          </cell>
        </row>
        <row r="1293">
          <cell r="A1293">
            <v>2226</v>
          </cell>
          <cell r="B1293" t="str">
            <v>880005800200</v>
          </cell>
          <cell r="C1293" t="str">
            <v>880</v>
          </cell>
          <cell r="D1293" t="str">
            <v>880005</v>
          </cell>
          <cell r="E1293" t="str">
            <v>دستمزد و مزايا</v>
          </cell>
          <cell r="F1293" t="str">
            <v>بيمه كارفرما</v>
          </cell>
          <cell r="G1293" t="str">
            <v>800200</v>
          </cell>
          <cell r="H1293" t="str">
            <v>عمومي مونتاژ</v>
          </cell>
          <cell r="P1293" t="str">
            <v>222</v>
          </cell>
        </row>
        <row r="1294">
          <cell r="A1294">
            <v>2241</v>
          </cell>
          <cell r="B1294" t="str">
            <v>880005800105</v>
          </cell>
          <cell r="C1294" t="str">
            <v>880</v>
          </cell>
          <cell r="D1294" t="str">
            <v>880005</v>
          </cell>
          <cell r="E1294" t="str">
            <v>دستمزد و مزايا</v>
          </cell>
          <cell r="F1294" t="str">
            <v>بيمه كارفرما</v>
          </cell>
          <cell r="G1294" t="str">
            <v>800105</v>
          </cell>
          <cell r="H1294" t="str">
            <v>مترولوژي</v>
          </cell>
          <cell r="P1294" t="str">
            <v>224</v>
          </cell>
        </row>
        <row r="1295">
          <cell r="A1295">
            <v>2501</v>
          </cell>
          <cell r="B1295" t="str">
            <v>880005800500</v>
          </cell>
          <cell r="C1295" t="str">
            <v>880</v>
          </cell>
          <cell r="D1295" t="str">
            <v>880005</v>
          </cell>
          <cell r="E1295" t="str">
            <v>دستمزد و مزايا</v>
          </cell>
          <cell r="F1295" t="str">
            <v>بيمه كارفرما</v>
          </cell>
          <cell r="G1295" t="str">
            <v>800500</v>
          </cell>
          <cell r="H1295" t="str">
            <v>فروش</v>
          </cell>
          <cell r="P1295" t="str">
            <v>250</v>
          </cell>
        </row>
        <row r="1296">
          <cell r="A1296">
            <v>2401</v>
          </cell>
          <cell r="B1296" t="str">
            <v>880005800402</v>
          </cell>
          <cell r="C1296" t="str">
            <v>880</v>
          </cell>
          <cell r="D1296" t="str">
            <v>880005</v>
          </cell>
          <cell r="E1296" t="str">
            <v>دستمزد و مزايا</v>
          </cell>
          <cell r="F1296" t="str">
            <v>بيمه كارفرما</v>
          </cell>
          <cell r="G1296" t="str">
            <v>800402</v>
          </cell>
          <cell r="H1296" t="str">
            <v>دفتر تهران</v>
          </cell>
          <cell r="P1296" t="str">
            <v>240</v>
          </cell>
        </row>
        <row r="1297">
          <cell r="A1297">
            <v>2266</v>
          </cell>
          <cell r="B1297" t="str">
            <v>880005800203</v>
          </cell>
          <cell r="C1297" t="str">
            <v>880</v>
          </cell>
          <cell r="D1297" t="str">
            <v>880005</v>
          </cell>
          <cell r="E1297" t="str">
            <v>دستمزد و مزايا</v>
          </cell>
          <cell r="F1297" t="str">
            <v>بيمه كارفرما</v>
          </cell>
          <cell r="G1297" t="str">
            <v>800203</v>
          </cell>
          <cell r="H1297" t="str">
            <v>عمومي کنترل کيفي</v>
          </cell>
          <cell r="P1297" t="str">
            <v>226</v>
          </cell>
        </row>
        <row r="1298">
          <cell r="A1298">
            <v>2401</v>
          </cell>
          <cell r="B1298" t="str">
            <v>880005800401</v>
          </cell>
          <cell r="C1298" t="str">
            <v>880</v>
          </cell>
          <cell r="D1298" t="str">
            <v>880005</v>
          </cell>
          <cell r="E1298" t="str">
            <v>دستمزد و مزايا</v>
          </cell>
          <cell r="F1298" t="str">
            <v>بيمه كارفرما</v>
          </cell>
          <cell r="G1298" t="str">
            <v>800401</v>
          </cell>
          <cell r="H1298" t="str">
            <v>مديريت</v>
          </cell>
          <cell r="P1298" t="str">
            <v>240</v>
          </cell>
        </row>
        <row r="1299">
          <cell r="A1299">
            <v>2266</v>
          </cell>
          <cell r="B1299" t="str">
            <v>880005800201</v>
          </cell>
          <cell r="C1299" t="str">
            <v>880</v>
          </cell>
          <cell r="D1299" t="str">
            <v>880005</v>
          </cell>
          <cell r="E1299" t="str">
            <v>دستمزد و مزايا</v>
          </cell>
          <cell r="F1299" t="str">
            <v>بيمه كارفرما</v>
          </cell>
          <cell r="G1299" t="str">
            <v>800201</v>
          </cell>
          <cell r="H1299" t="str">
            <v>عمومي تحقيقات و مهندسي</v>
          </cell>
          <cell r="P1299" t="str">
            <v>226</v>
          </cell>
        </row>
        <row r="1300">
          <cell r="A1300">
            <v>2266</v>
          </cell>
          <cell r="B1300" t="str">
            <v>880005800205</v>
          </cell>
          <cell r="C1300" t="str">
            <v>880</v>
          </cell>
          <cell r="D1300" t="str">
            <v>880005</v>
          </cell>
          <cell r="E1300" t="str">
            <v>دستمزد و مزايا</v>
          </cell>
          <cell r="F1300" t="str">
            <v>بيمه كارفرما</v>
          </cell>
          <cell r="G1300" t="str">
            <v>800205</v>
          </cell>
          <cell r="H1300" t="str">
            <v>عمومي تست مواد و شيمي</v>
          </cell>
          <cell r="P1300" t="str">
            <v>226</v>
          </cell>
        </row>
        <row r="1301">
          <cell r="A1301">
            <v>2301</v>
          </cell>
          <cell r="B1301" t="str">
            <v>880005800305</v>
          </cell>
          <cell r="C1301" t="str">
            <v>880</v>
          </cell>
          <cell r="D1301" t="str">
            <v>880005</v>
          </cell>
          <cell r="E1301" t="str">
            <v>دستمزد و مزايا</v>
          </cell>
          <cell r="F1301" t="str">
            <v>بيمه كارفرما</v>
          </cell>
          <cell r="G1301" t="str">
            <v>800305</v>
          </cell>
          <cell r="H1301" t="str">
            <v>طرح و توسعه سيستمها</v>
          </cell>
          <cell r="P1301" t="str">
            <v>230</v>
          </cell>
        </row>
        <row r="1302">
          <cell r="A1302">
            <v>2241</v>
          </cell>
          <cell r="B1302" t="str">
            <v>880005800102</v>
          </cell>
          <cell r="C1302" t="str">
            <v>880</v>
          </cell>
          <cell r="D1302" t="str">
            <v>880005</v>
          </cell>
          <cell r="E1302" t="str">
            <v>دستمزد و مزايا</v>
          </cell>
          <cell r="F1302" t="str">
            <v>بيمه كارفرما</v>
          </cell>
          <cell r="G1302" t="str">
            <v>800102</v>
          </cell>
          <cell r="H1302" t="str">
            <v>عمليات حرارتي و آبکاري</v>
          </cell>
          <cell r="P1302" t="str">
            <v>224</v>
          </cell>
        </row>
        <row r="1303">
          <cell r="A1303">
            <v>2241</v>
          </cell>
          <cell r="B1303" t="str">
            <v>880005800106</v>
          </cell>
          <cell r="C1303" t="str">
            <v>880</v>
          </cell>
          <cell r="D1303" t="str">
            <v>880005</v>
          </cell>
          <cell r="E1303" t="str">
            <v>دستمزد و مزايا</v>
          </cell>
          <cell r="F1303" t="str">
            <v>بيمه كارفرما</v>
          </cell>
          <cell r="G1303" t="str">
            <v>800106</v>
          </cell>
          <cell r="H1303" t="str">
            <v>تست مواد وشيمي</v>
          </cell>
          <cell r="P1303" t="str">
            <v>224</v>
          </cell>
        </row>
        <row r="1304">
          <cell r="A1304">
            <v>2240</v>
          </cell>
          <cell r="B1304" t="str">
            <v>880006800103</v>
          </cell>
          <cell r="C1304" t="str">
            <v>880</v>
          </cell>
          <cell r="D1304" t="str">
            <v>880006</v>
          </cell>
          <cell r="E1304" t="str">
            <v>دستمزد و مزايا</v>
          </cell>
          <cell r="F1304" t="str">
            <v>پاداش اضافه توليد</v>
          </cell>
          <cell r="G1304" t="str">
            <v>800103</v>
          </cell>
          <cell r="H1304" t="str">
            <v>مرکز ساخت و توليد</v>
          </cell>
          <cell r="P1304" t="str">
            <v>224</v>
          </cell>
        </row>
        <row r="1305">
          <cell r="A1305">
            <v>2200</v>
          </cell>
          <cell r="B1305" t="str">
            <v>880006800100</v>
          </cell>
          <cell r="C1305" t="str">
            <v>880</v>
          </cell>
          <cell r="D1305" t="str">
            <v>880006</v>
          </cell>
          <cell r="E1305" t="str">
            <v>دستمزد و مزايا</v>
          </cell>
          <cell r="F1305" t="str">
            <v>پاداش اضافه توليد</v>
          </cell>
          <cell r="G1305" t="str">
            <v>800100</v>
          </cell>
          <cell r="H1305" t="str">
            <v>مونتاژ</v>
          </cell>
          <cell r="P1305" t="str">
            <v>220</v>
          </cell>
        </row>
        <row r="1306">
          <cell r="A1306">
            <v>2300</v>
          </cell>
          <cell r="B1306" t="str">
            <v>880006800303</v>
          </cell>
          <cell r="C1306" t="str">
            <v>880</v>
          </cell>
          <cell r="D1306" t="str">
            <v>880006</v>
          </cell>
          <cell r="E1306" t="str">
            <v>دستمزد و مزايا</v>
          </cell>
          <cell r="F1306" t="str">
            <v>پاداش اضافه توليد</v>
          </cell>
          <cell r="G1306" t="str">
            <v>800303</v>
          </cell>
          <cell r="H1306" t="str">
            <v>برنامه ريزي</v>
          </cell>
          <cell r="P1306" t="str">
            <v>230</v>
          </cell>
        </row>
        <row r="1307">
          <cell r="A1307">
            <v>2240</v>
          </cell>
          <cell r="B1307" t="str">
            <v>880006800104</v>
          </cell>
          <cell r="C1307" t="str">
            <v>880</v>
          </cell>
          <cell r="D1307" t="str">
            <v>880006</v>
          </cell>
          <cell r="E1307" t="str">
            <v>دستمزد و مزايا</v>
          </cell>
          <cell r="F1307" t="str">
            <v>پاداش اضافه توليد</v>
          </cell>
          <cell r="G1307" t="str">
            <v>800104</v>
          </cell>
          <cell r="H1307" t="str">
            <v>کنترل کيفي</v>
          </cell>
          <cell r="P1307" t="str">
            <v>224</v>
          </cell>
        </row>
        <row r="1308">
          <cell r="A1308">
            <v>2261</v>
          </cell>
          <cell r="B1308" t="str">
            <v>880006800202</v>
          </cell>
          <cell r="C1308" t="str">
            <v>880</v>
          </cell>
          <cell r="D1308" t="str">
            <v>880006</v>
          </cell>
          <cell r="E1308" t="str">
            <v>دستمزد و مزايا</v>
          </cell>
          <cell r="F1308" t="str">
            <v>پاداش اضافه توليد</v>
          </cell>
          <cell r="G1308" t="str">
            <v>800202</v>
          </cell>
          <cell r="H1308" t="str">
            <v>عمومي ساخت و توليد</v>
          </cell>
          <cell r="P1308" t="str">
            <v>226</v>
          </cell>
        </row>
        <row r="1309">
          <cell r="A1309">
            <v>2221</v>
          </cell>
          <cell r="B1309" t="str">
            <v>880006800200</v>
          </cell>
          <cell r="C1309" t="str">
            <v>880</v>
          </cell>
          <cell r="D1309" t="str">
            <v>880006</v>
          </cell>
          <cell r="E1309" t="str">
            <v>دستمزد و مزايا</v>
          </cell>
          <cell r="F1309" t="str">
            <v>پاداش اضافه توليد</v>
          </cell>
          <cell r="G1309" t="str">
            <v>800200</v>
          </cell>
          <cell r="H1309" t="str">
            <v>عمومي مونتاژ</v>
          </cell>
          <cell r="P1309" t="str">
            <v>222</v>
          </cell>
        </row>
        <row r="1310">
          <cell r="A1310">
            <v>2300</v>
          </cell>
          <cell r="B1310" t="str">
            <v>880006800304</v>
          </cell>
          <cell r="C1310" t="str">
            <v>880</v>
          </cell>
          <cell r="D1310" t="str">
            <v>880006</v>
          </cell>
          <cell r="E1310" t="str">
            <v>دستمزد و مزايا</v>
          </cell>
          <cell r="F1310" t="str">
            <v>پاداش اضافه توليد</v>
          </cell>
          <cell r="G1310" t="str">
            <v>800304</v>
          </cell>
          <cell r="H1310" t="str">
            <v>تدارکات و تامين قطعات</v>
          </cell>
          <cell r="P1310" t="str">
            <v>230</v>
          </cell>
        </row>
        <row r="1311">
          <cell r="A1311">
            <v>2400</v>
          </cell>
          <cell r="B1311" t="str">
            <v>880006800403</v>
          </cell>
          <cell r="C1311" t="str">
            <v>880</v>
          </cell>
          <cell r="D1311" t="str">
            <v>880006</v>
          </cell>
          <cell r="E1311" t="str">
            <v>دستمزد و مزايا</v>
          </cell>
          <cell r="F1311" t="str">
            <v>پاداش اضافه توليد</v>
          </cell>
          <cell r="G1311" t="str">
            <v>800403</v>
          </cell>
          <cell r="H1311" t="str">
            <v>امو ر اداري</v>
          </cell>
          <cell r="P1311" t="str">
            <v>240</v>
          </cell>
        </row>
        <row r="1312">
          <cell r="A1312">
            <v>2241</v>
          </cell>
          <cell r="B1312" t="str">
            <v>880008800103</v>
          </cell>
          <cell r="C1312" t="str">
            <v>880</v>
          </cell>
          <cell r="D1312" t="str">
            <v>880008</v>
          </cell>
          <cell r="E1312" t="str">
            <v>دستمزد و مزايا</v>
          </cell>
          <cell r="F1312" t="str">
            <v>بيمه تكميلي (عمر و حوادث)</v>
          </cell>
          <cell r="G1312" t="str">
            <v>800103</v>
          </cell>
          <cell r="H1312" t="str">
            <v>مرکز ساخت و توليد</v>
          </cell>
          <cell r="P1312" t="str">
            <v>224</v>
          </cell>
        </row>
        <row r="1313">
          <cell r="A1313">
            <v>2201</v>
          </cell>
          <cell r="B1313" t="str">
            <v>880008800100</v>
          </cell>
          <cell r="C1313" t="str">
            <v>880</v>
          </cell>
          <cell r="D1313" t="str">
            <v>880008</v>
          </cell>
          <cell r="E1313" t="str">
            <v>دستمزد و مزايا</v>
          </cell>
          <cell r="F1313" t="str">
            <v>بيمه تكميلي (عمر و حوادث)</v>
          </cell>
          <cell r="G1313" t="str">
            <v>800100</v>
          </cell>
          <cell r="H1313" t="str">
            <v>مونتاژ</v>
          </cell>
          <cell r="P1313" t="str">
            <v>220</v>
          </cell>
        </row>
        <row r="1314">
          <cell r="A1314">
            <v>2301</v>
          </cell>
          <cell r="B1314" t="str">
            <v>880008800303</v>
          </cell>
          <cell r="C1314" t="str">
            <v>880</v>
          </cell>
          <cell r="D1314" t="str">
            <v>880008</v>
          </cell>
          <cell r="E1314" t="str">
            <v>دستمزد و مزايا</v>
          </cell>
          <cell r="F1314" t="str">
            <v>بيمه تكميلي (عمر و حوادث)</v>
          </cell>
          <cell r="G1314" t="str">
            <v>800303</v>
          </cell>
          <cell r="H1314" t="str">
            <v>برنامه ريزي</v>
          </cell>
          <cell r="P1314" t="str">
            <v>230</v>
          </cell>
        </row>
        <row r="1315">
          <cell r="A1315">
            <v>2241</v>
          </cell>
          <cell r="B1315" t="str">
            <v>880008800104</v>
          </cell>
          <cell r="C1315" t="str">
            <v>880</v>
          </cell>
          <cell r="D1315" t="str">
            <v>880008</v>
          </cell>
          <cell r="E1315" t="str">
            <v>دستمزد و مزايا</v>
          </cell>
          <cell r="F1315" t="str">
            <v>بيمه تكميلي (عمر و حوادث)</v>
          </cell>
          <cell r="G1315" t="str">
            <v>800104</v>
          </cell>
          <cell r="H1315" t="str">
            <v>کنترل کيفي</v>
          </cell>
          <cell r="P1315" t="str">
            <v>224</v>
          </cell>
        </row>
        <row r="1316">
          <cell r="A1316">
            <v>2401</v>
          </cell>
          <cell r="B1316" t="str">
            <v>880008800403</v>
          </cell>
          <cell r="C1316" t="str">
            <v>880</v>
          </cell>
          <cell r="D1316" t="str">
            <v>880008</v>
          </cell>
          <cell r="E1316" t="str">
            <v>دستمزد و مزايا</v>
          </cell>
          <cell r="F1316" t="str">
            <v>بيمه تكميلي (عمر و حوادث)</v>
          </cell>
          <cell r="G1316" t="str">
            <v>800403</v>
          </cell>
          <cell r="H1316" t="str">
            <v>امو ر اداري</v>
          </cell>
          <cell r="P1316" t="str">
            <v>240</v>
          </cell>
        </row>
        <row r="1317">
          <cell r="A1317">
            <v>2301</v>
          </cell>
          <cell r="B1317" t="str">
            <v>880008800302</v>
          </cell>
          <cell r="C1317" t="str">
            <v>880</v>
          </cell>
          <cell r="D1317" t="str">
            <v>880008</v>
          </cell>
          <cell r="E1317" t="str">
            <v>دستمزد و مزايا</v>
          </cell>
          <cell r="F1317" t="str">
            <v>بيمه تكميلي (عمر و حوادث)</v>
          </cell>
          <cell r="G1317" t="str">
            <v>800302</v>
          </cell>
          <cell r="H1317" t="str">
            <v>خدمات فني</v>
          </cell>
          <cell r="P1317" t="str">
            <v>230</v>
          </cell>
        </row>
        <row r="1318">
          <cell r="A1318">
            <v>2266</v>
          </cell>
          <cell r="B1318" t="str">
            <v>880008800202</v>
          </cell>
          <cell r="C1318" t="str">
            <v>880</v>
          </cell>
          <cell r="D1318" t="str">
            <v>880008</v>
          </cell>
          <cell r="E1318" t="str">
            <v>دستمزد و مزايا</v>
          </cell>
          <cell r="F1318" t="str">
            <v>بيمه تكميلي (عمر و حوادث)</v>
          </cell>
          <cell r="G1318" t="str">
            <v>800202</v>
          </cell>
          <cell r="H1318" t="str">
            <v>عمومي ساخت و توليد</v>
          </cell>
          <cell r="P1318" t="str">
            <v>226</v>
          </cell>
        </row>
        <row r="1319">
          <cell r="A1319">
            <v>2241</v>
          </cell>
          <cell r="B1319" t="str">
            <v>880008800107</v>
          </cell>
          <cell r="C1319" t="str">
            <v>880</v>
          </cell>
          <cell r="D1319" t="str">
            <v>880008</v>
          </cell>
          <cell r="E1319" t="str">
            <v>دستمزد و مزايا</v>
          </cell>
          <cell r="F1319" t="str">
            <v>بيمه تكميلي (عمر و حوادث)</v>
          </cell>
          <cell r="G1319" t="str">
            <v>800107</v>
          </cell>
          <cell r="H1319" t="str">
            <v>خط گيج</v>
          </cell>
          <cell r="P1319" t="str">
            <v>224</v>
          </cell>
        </row>
        <row r="1320">
          <cell r="A1320">
            <v>2401</v>
          </cell>
          <cell r="B1320" t="str">
            <v>880008800400</v>
          </cell>
          <cell r="C1320" t="str">
            <v>880</v>
          </cell>
          <cell r="D1320" t="str">
            <v>880008</v>
          </cell>
          <cell r="E1320" t="str">
            <v>دستمزد و مزايا</v>
          </cell>
          <cell r="F1320" t="str">
            <v>بيمه تكميلي (عمر و حوادث)</v>
          </cell>
          <cell r="G1320" t="str">
            <v>800400</v>
          </cell>
          <cell r="H1320" t="str">
            <v>امور مالي</v>
          </cell>
          <cell r="P1320" t="str">
            <v>240</v>
          </cell>
        </row>
        <row r="1321">
          <cell r="A1321">
            <v>2301</v>
          </cell>
          <cell r="B1321" t="str">
            <v>880008800304</v>
          </cell>
          <cell r="C1321" t="str">
            <v>880</v>
          </cell>
          <cell r="D1321" t="str">
            <v>880008</v>
          </cell>
          <cell r="E1321" t="str">
            <v>دستمزد و مزايا</v>
          </cell>
          <cell r="F1321" t="str">
            <v>بيمه تكميلي (عمر و حوادث)</v>
          </cell>
          <cell r="G1321" t="str">
            <v>800304</v>
          </cell>
          <cell r="H1321" t="str">
            <v>تدارکات و تامين قطعات</v>
          </cell>
          <cell r="P1321" t="str">
            <v>230</v>
          </cell>
        </row>
        <row r="1322">
          <cell r="A1322">
            <v>2301</v>
          </cell>
          <cell r="B1322" t="str">
            <v>880008800301</v>
          </cell>
          <cell r="C1322" t="str">
            <v>880</v>
          </cell>
          <cell r="D1322" t="str">
            <v>880008</v>
          </cell>
          <cell r="E1322" t="str">
            <v>دستمزد و مزايا</v>
          </cell>
          <cell r="F1322" t="str">
            <v>بيمه تكميلي (عمر و حوادث)</v>
          </cell>
          <cell r="G1322" t="str">
            <v>800301</v>
          </cell>
          <cell r="H1322" t="str">
            <v>حراست</v>
          </cell>
          <cell r="P1322" t="str">
            <v>230</v>
          </cell>
        </row>
        <row r="1323">
          <cell r="A1323">
            <v>2501</v>
          </cell>
          <cell r="B1323" t="str">
            <v>880008800500</v>
          </cell>
          <cell r="C1323" t="str">
            <v>880</v>
          </cell>
          <cell r="D1323" t="str">
            <v>880008</v>
          </cell>
          <cell r="E1323" t="str">
            <v>دستمزد و مزايا</v>
          </cell>
          <cell r="F1323" t="str">
            <v>بيمه تكميلي (عمر و حوادث)</v>
          </cell>
          <cell r="G1323" t="str">
            <v>800500</v>
          </cell>
          <cell r="H1323" t="str">
            <v>فروش</v>
          </cell>
          <cell r="P1323" t="str">
            <v>250</v>
          </cell>
        </row>
        <row r="1324">
          <cell r="A1324">
            <v>2241</v>
          </cell>
          <cell r="B1324" t="str">
            <v>880008800101</v>
          </cell>
          <cell r="C1324" t="str">
            <v>880</v>
          </cell>
          <cell r="D1324" t="str">
            <v>880008</v>
          </cell>
          <cell r="E1324" t="str">
            <v>دستمزد و مزايا</v>
          </cell>
          <cell r="F1324" t="str">
            <v>بيمه تكميلي (عمر و حوادث)</v>
          </cell>
          <cell r="G1324" t="str">
            <v>800101</v>
          </cell>
          <cell r="H1324" t="str">
            <v>تحقيقات مهندسي</v>
          </cell>
          <cell r="P1324" t="str">
            <v>224</v>
          </cell>
        </row>
        <row r="1325">
          <cell r="A1325">
            <v>2266</v>
          </cell>
          <cell r="B1325" t="str">
            <v>880008800203</v>
          </cell>
          <cell r="C1325" t="str">
            <v>880</v>
          </cell>
          <cell r="D1325" t="str">
            <v>880008</v>
          </cell>
          <cell r="E1325" t="str">
            <v>دستمزد و مزايا</v>
          </cell>
          <cell r="F1325" t="str">
            <v>بيمه تكميلي (عمر و حوادث)</v>
          </cell>
          <cell r="G1325" t="str">
            <v>800203</v>
          </cell>
          <cell r="H1325" t="str">
            <v>عمومي کنترل کيفي</v>
          </cell>
          <cell r="P1325" t="str">
            <v>226</v>
          </cell>
        </row>
        <row r="1326">
          <cell r="A1326">
            <v>2241</v>
          </cell>
          <cell r="B1326" t="str">
            <v>880008800105</v>
          </cell>
          <cell r="C1326" t="str">
            <v>880</v>
          </cell>
          <cell r="D1326" t="str">
            <v>880008</v>
          </cell>
          <cell r="E1326" t="str">
            <v>دستمزد و مزايا</v>
          </cell>
          <cell r="F1326" t="str">
            <v>بيمه تكميلي (عمر و حوادث)</v>
          </cell>
          <cell r="G1326" t="str">
            <v>800105</v>
          </cell>
          <cell r="H1326" t="str">
            <v>مترولوژي</v>
          </cell>
          <cell r="P1326" t="str">
            <v>224</v>
          </cell>
        </row>
        <row r="1327">
          <cell r="A1327">
            <v>2401</v>
          </cell>
          <cell r="B1327" t="str">
            <v>880008800402</v>
          </cell>
          <cell r="C1327" t="str">
            <v>880</v>
          </cell>
          <cell r="D1327" t="str">
            <v>880008</v>
          </cell>
          <cell r="E1327" t="str">
            <v>دستمزد و مزايا</v>
          </cell>
          <cell r="F1327" t="str">
            <v>بيمه تكميلي (عمر و حوادث)</v>
          </cell>
          <cell r="G1327" t="str">
            <v>800402</v>
          </cell>
          <cell r="H1327" t="str">
            <v>دفتر تهران</v>
          </cell>
          <cell r="P1327" t="str">
            <v>240</v>
          </cell>
        </row>
        <row r="1328">
          <cell r="A1328">
            <v>2266</v>
          </cell>
          <cell r="B1328" t="str">
            <v>880008800206</v>
          </cell>
          <cell r="C1328" t="str">
            <v>880</v>
          </cell>
          <cell r="D1328" t="str">
            <v>880008</v>
          </cell>
          <cell r="E1328" t="str">
            <v>دستمزد و مزايا</v>
          </cell>
          <cell r="F1328" t="str">
            <v>بيمه تكميلي (عمر و حوادث)</v>
          </cell>
          <cell r="G1328" t="str">
            <v>800206</v>
          </cell>
          <cell r="H1328" t="str">
            <v>عمومي خط گيج</v>
          </cell>
          <cell r="P1328" t="str">
            <v>226</v>
          </cell>
        </row>
        <row r="1329">
          <cell r="A1329">
            <v>2226</v>
          </cell>
          <cell r="B1329" t="str">
            <v>880008800200</v>
          </cell>
          <cell r="C1329" t="str">
            <v>880</v>
          </cell>
          <cell r="D1329" t="str">
            <v>880008</v>
          </cell>
          <cell r="E1329" t="str">
            <v>دستمزد و مزايا</v>
          </cell>
          <cell r="F1329" t="str">
            <v>بيمه تكميلي (عمر و حوادث)</v>
          </cell>
          <cell r="G1329" t="str">
            <v>800200</v>
          </cell>
          <cell r="H1329" t="str">
            <v>عمومي مونتاژ</v>
          </cell>
          <cell r="P1329" t="str">
            <v>222</v>
          </cell>
        </row>
        <row r="1330">
          <cell r="A1330">
            <v>2401</v>
          </cell>
          <cell r="B1330" t="str">
            <v>880008800401</v>
          </cell>
          <cell r="C1330" t="str">
            <v>880</v>
          </cell>
          <cell r="D1330" t="str">
            <v>880008</v>
          </cell>
          <cell r="E1330" t="str">
            <v>دستمزد و مزايا</v>
          </cell>
          <cell r="F1330" t="str">
            <v>بيمه تكميلي (عمر و حوادث)</v>
          </cell>
          <cell r="G1330" t="str">
            <v>800401</v>
          </cell>
          <cell r="H1330" t="str">
            <v>مديريت</v>
          </cell>
          <cell r="P1330" t="str">
            <v>240</v>
          </cell>
        </row>
        <row r="1331">
          <cell r="A1331">
            <v>2301</v>
          </cell>
          <cell r="B1331" t="str">
            <v>880008800305</v>
          </cell>
          <cell r="C1331" t="str">
            <v>880</v>
          </cell>
          <cell r="D1331" t="str">
            <v>880008</v>
          </cell>
          <cell r="E1331" t="str">
            <v>دستمزد و مزايا</v>
          </cell>
          <cell r="F1331" t="str">
            <v>بيمه تكميلي (عمر و حوادث)</v>
          </cell>
          <cell r="G1331" t="str">
            <v>800305</v>
          </cell>
          <cell r="H1331" t="str">
            <v>طرح و توسعه سيستمها</v>
          </cell>
          <cell r="P1331" t="str">
            <v>230</v>
          </cell>
        </row>
        <row r="1332">
          <cell r="A1332">
            <v>2241</v>
          </cell>
          <cell r="B1332" t="str">
            <v>880008800102</v>
          </cell>
          <cell r="C1332" t="str">
            <v>880</v>
          </cell>
          <cell r="D1332" t="str">
            <v>880008</v>
          </cell>
          <cell r="E1332" t="str">
            <v>دستمزد و مزايا</v>
          </cell>
          <cell r="F1332" t="str">
            <v>بيمه تكميلي (عمر و حوادث)</v>
          </cell>
          <cell r="G1332" t="str">
            <v>800102</v>
          </cell>
          <cell r="H1332" t="str">
            <v>عمليات حرارتي و آبکاري</v>
          </cell>
          <cell r="P1332" t="str">
            <v>224</v>
          </cell>
        </row>
        <row r="1333">
          <cell r="A1333">
            <v>2266</v>
          </cell>
          <cell r="B1333" t="str">
            <v>880008800201</v>
          </cell>
          <cell r="C1333" t="str">
            <v>880</v>
          </cell>
          <cell r="D1333" t="str">
            <v>880008</v>
          </cell>
          <cell r="E1333" t="str">
            <v>دستمزد و مزايا</v>
          </cell>
          <cell r="F1333" t="str">
            <v>بيمه تكميلي (عمر و حوادث)</v>
          </cell>
          <cell r="G1333" t="str">
            <v>800201</v>
          </cell>
          <cell r="H1333" t="str">
            <v>عمومي تحقيقات و مهندسي</v>
          </cell>
          <cell r="P1333" t="str">
            <v>226</v>
          </cell>
        </row>
        <row r="1334">
          <cell r="A1334">
            <v>2241</v>
          </cell>
          <cell r="B1334" t="str">
            <v>880008800106</v>
          </cell>
          <cell r="C1334" t="str">
            <v>880</v>
          </cell>
          <cell r="D1334" t="str">
            <v>880008</v>
          </cell>
          <cell r="E1334" t="str">
            <v>دستمزد و مزايا</v>
          </cell>
          <cell r="F1334" t="str">
            <v>بيمه تكميلي (عمر و حوادث)</v>
          </cell>
          <cell r="G1334" t="str">
            <v>800106</v>
          </cell>
          <cell r="H1334" t="str">
            <v>تست مواد وشيمي</v>
          </cell>
          <cell r="P1334" t="str">
            <v>224</v>
          </cell>
        </row>
        <row r="1335">
          <cell r="A1335">
            <v>2300</v>
          </cell>
          <cell r="B1335" t="str">
            <v>880009800301</v>
          </cell>
          <cell r="C1335" t="str">
            <v>880</v>
          </cell>
          <cell r="D1335" t="str">
            <v>880009</v>
          </cell>
          <cell r="E1335" t="str">
            <v>دستمزد و مزايا</v>
          </cell>
          <cell r="F1335" t="str">
            <v>شب كاري</v>
          </cell>
          <cell r="G1335" t="str">
            <v>800301</v>
          </cell>
          <cell r="H1335" t="str">
            <v>حراست</v>
          </cell>
          <cell r="P1335" t="str">
            <v>230</v>
          </cell>
        </row>
        <row r="1336">
          <cell r="A1336">
            <v>2300</v>
          </cell>
          <cell r="B1336" t="str">
            <v>880009800302</v>
          </cell>
          <cell r="C1336" t="str">
            <v>880</v>
          </cell>
          <cell r="D1336" t="str">
            <v>880009</v>
          </cell>
          <cell r="E1336" t="str">
            <v>دستمزد و مزايا</v>
          </cell>
          <cell r="F1336" t="str">
            <v>شب كاري</v>
          </cell>
          <cell r="G1336" t="str">
            <v>800302</v>
          </cell>
          <cell r="H1336" t="str">
            <v>خدمات فني</v>
          </cell>
          <cell r="P1336" t="str">
            <v>230</v>
          </cell>
        </row>
        <row r="1337">
          <cell r="A1337">
            <v>2400</v>
          </cell>
          <cell r="B1337" t="str">
            <v>880009800403</v>
          </cell>
          <cell r="C1337" t="str">
            <v>880</v>
          </cell>
          <cell r="D1337" t="str">
            <v>880009</v>
          </cell>
          <cell r="E1337" t="str">
            <v>دستمزد و مزايا</v>
          </cell>
          <cell r="F1337" t="str">
            <v>شب كاري</v>
          </cell>
          <cell r="G1337" t="str">
            <v>800403</v>
          </cell>
          <cell r="H1337" t="str">
            <v>امو ر اداري</v>
          </cell>
          <cell r="P1337" t="str">
            <v>240</v>
          </cell>
        </row>
        <row r="1338">
          <cell r="A1338">
            <v>2240</v>
          </cell>
          <cell r="B1338" t="str">
            <v>880009800103</v>
          </cell>
          <cell r="C1338" t="str">
            <v>880</v>
          </cell>
          <cell r="D1338" t="str">
            <v>880009</v>
          </cell>
          <cell r="E1338" t="str">
            <v>دستمزد و مزايا</v>
          </cell>
          <cell r="F1338" t="str">
            <v>شب كاري</v>
          </cell>
          <cell r="G1338" t="str">
            <v>800103</v>
          </cell>
          <cell r="H1338" t="str">
            <v>مرکز ساخت و توليد</v>
          </cell>
          <cell r="P1338" t="str">
            <v>224</v>
          </cell>
        </row>
        <row r="1339">
          <cell r="A1339">
            <v>2240</v>
          </cell>
          <cell r="B1339" t="str">
            <v>880009800107</v>
          </cell>
          <cell r="C1339" t="str">
            <v>880</v>
          </cell>
          <cell r="D1339" t="str">
            <v>880009</v>
          </cell>
          <cell r="E1339" t="str">
            <v>دستمزد و مزايا</v>
          </cell>
          <cell r="F1339" t="str">
            <v>شب كاري</v>
          </cell>
          <cell r="G1339" t="str">
            <v>800107</v>
          </cell>
          <cell r="H1339" t="str">
            <v>خط گيج</v>
          </cell>
          <cell r="P1339" t="str">
            <v>224</v>
          </cell>
        </row>
        <row r="1340">
          <cell r="A1340">
            <v>2200</v>
          </cell>
          <cell r="B1340" t="str">
            <v>880009800100</v>
          </cell>
          <cell r="C1340" t="str">
            <v>880</v>
          </cell>
          <cell r="D1340" t="str">
            <v>880009</v>
          </cell>
          <cell r="E1340" t="str">
            <v>دستمزد و مزايا</v>
          </cell>
          <cell r="F1340" t="str">
            <v>شب كاري</v>
          </cell>
          <cell r="G1340" t="str">
            <v>800100</v>
          </cell>
          <cell r="H1340" t="str">
            <v>مونتاژ</v>
          </cell>
          <cell r="P1340" t="str">
            <v>220</v>
          </cell>
        </row>
        <row r="1341">
          <cell r="A1341">
            <v>2240</v>
          </cell>
          <cell r="B1341" t="str">
            <v>880009800105</v>
          </cell>
          <cell r="C1341" t="str">
            <v>880</v>
          </cell>
          <cell r="D1341" t="str">
            <v>880009</v>
          </cell>
          <cell r="E1341" t="str">
            <v>دستمزد و مزايا</v>
          </cell>
          <cell r="F1341" t="str">
            <v>شب كاري</v>
          </cell>
          <cell r="G1341" t="str">
            <v>800105</v>
          </cell>
          <cell r="H1341" t="str">
            <v>مترولوژي</v>
          </cell>
          <cell r="P1341" t="str">
            <v>224</v>
          </cell>
        </row>
        <row r="1342">
          <cell r="A1342">
            <v>2300</v>
          </cell>
          <cell r="B1342" t="str">
            <v>880009800304</v>
          </cell>
          <cell r="C1342" t="str">
            <v>880</v>
          </cell>
          <cell r="D1342" t="str">
            <v>880009</v>
          </cell>
          <cell r="E1342" t="str">
            <v>دستمزد و مزايا</v>
          </cell>
          <cell r="F1342" t="str">
            <v>شب كاري</v>
          </cell>
          <cell r="G1342" t="str">
            <v>800304</v>
          </cell>
          <cell r="H1342" t="str">
            <v>تدارکات و تامين قطعات</v>
          </cell>
          <cell r="P1342" t="str">
            <v>230</v>
          </cell>
        </row>
        <row r="1343">
          <cell r="A1343">
            <v>2261</v>
          </cell>
          <cell r="B1343" t="str">
            <v>880009800206</v>
          </cell>
          <cell r="C1343" t="str">
            <v>880</v>
          </cell>
          <cell r="D1343" t="str">
            <v>880009</v>
          </cell>
          <cell r="E1343" t="str">
            <v>دستمزد و مزايا</v>
          </cell>
          <cell r="F1343" t="str">
            <v>شب كاري</v>
          </cell>
          <cell r="G1343" t="str">
            <v>800206</v>
          </cell>
          <cell r="H1343" t="str">
            <v>عمومي خط گيج</v>
          </cell>
          <cell r="P1343" t="str">
            <v>226</v>
          </cell>
        </row>
        <row r="1344">
          <cell r="A1344">
            <v>2261</v>
          </cell>
          <cell r="B1344" t="str">
            <v>880009800202</v>
          </cell>
          <cell r="C1344" t="str">
            <v>880</v>
          </cell>
          <cell r="D1344" t="str">
            <v>880009</v>
          </cell>
          <cell r="E1344" t="str">
            <v>دستمزد و مزايا</v>
          </cell>
          <cell r="F1344" t="str">
            <v>شب كاري</v>
          </cell>
          <cell r="G1344" t="str">
            <v>800202</v>
          </cell>
          <cell r="H1344" t="str">
            <v>عمومي ساخت و توليد</v>
          </cell>
          <cell r="P1344" t="str">
            <v>226</v>
          </cell>
        </row>
        <row r="1345">
          <cell r="A1345">
            <v>2300</v>
          </cell>
          <cell r="B1345" t="str">
            <v>880009800303</v>
          </cell>
          <cell r="C1345" t="str">
            <v>880</v>
          </cell>
          <cell r="D1345" t="str">
            <v>880009</v>
          </cell>
          <cell r="E1345" t="str">
            <v>دستمزد و مزايا</v>
          </cell>
          <cell r="F1345" t="str">
            <v>شب كاري</v>
          </cell>
          <cell r="G1345" t="str">
            <v>800303</v>
          </cell>
          <cell r="H1345" t="str">
            <v>برنامه ريزي</v>
          </cell>
          <cell r="P1345" t="str">
            <v>230</v>
          </cell>
        </row>
        <row r="1346">
          <cell r="A1346">
            <v>2400</v>
          </cell>
          <cell r="B1346" t="str">
            <v>880009800402</v>
          </cell>
          <cell r="C1346" t="str">
            <v>880</v>
          </cell>
          <cell r="D1346" t="str">
            <v>880009</v>
          </cell>
          <cell r="E1346" t="str">
            <v>دستمزد و مزايا</v>
          </cell>
          <cell r="F1346" t="str">
            <v>شب كاري</v>
          </cell>
          <cell r="G1346" t="str">
            <v>800402</v>
          </cell>
          <cell r="H1346" t="str">
            <v>دفتر تهران</v>
          </cell>
          <cell r="P1346" t="str">
            <v>240</v>
          </cell>
        </row>
        <row r="1347">
          <cell r="A1347">
            <v>2400</v>
          </cell>
          <cell r="B1347" t="str">
            <v>880009800401</v>
          </cell>
          <cell r="C1347" t="str">
            <v>880</v>
          </cell>
          <cell r="D1347" t="str">
            <v>880009</v>
          </cell>
          <cell r="E1347" t="str">
            <v>دستمزد و مزايا</v>
          </cell>
          <cell r="F1347" t="str">
            <v>شب كاري</v>
          </cell>
          <cell r="G1347" t="str">
            <v>800401</v>
          </cell>
          <cell r="H1347" t="str">
            <v>مديريت</v>
          </cell>
          <cell r="P1347" t="str">
            <v>240</v>
          </cell>
        </row>
        <row r="1348">
          <cell r="A1348">
            <v>2240</v>
          </cell>
          <cell r="B1348" t="str">
            <v>880009800104</v>
          </cell>
          <cell r="C1348" t="str">
            <v>880</v>
          </cell>
          <cell r="D1348" t="str">
            <v>880009</v>
          </cell>
          <cell r="E1348" t="str">
            <v>دستمزد و مزايا</v>
          </cell>
          <cell r="F1348" t="str">
            <v>شب كاري</v>
          </cell>
          <cell r="G1348" t="str">
            <v>800104</v>
          </cell>
          <cell r="H1348" t="str">
            <v>کنترل کيفي</v>
          </cell>
          <cell r="P1348" t="str">
            <v>224</v>
          </cell>
        </row>
        <row r="1349">
          <cell r="A1349">
            <v>2400</v>
          </cell>
          <cell r="B1349" t="str">
            <v>880009800400</v>
          </cell>
          <cell r="C1349" t="str">
            <v>880</v>
          </cell>
          <cell r="D1349" t="str">
            <v>880009</v>
          </cell>
          <cell r="E1349" t="str">
            <v>دستمزد و مزايا</v>
          </cell>
          <cell r="F1349" t="str">
            <v>شب كاري</v>
          </cell>
          <cell r="G1349" t="str">
            <v>800400</v>
          </cell>
          <cell r="H1349" t="str">
            <v>امور مالي</v>
          </cell>
          <cell r="P1349" t="str">
            <v>240</v>
          </cell>
        </row>
        <row r="1350">
          <cell r="A1350">
            <v>2500</v>
          </cell>
          <cell r="B1350" t="str">
            <v>880009800500</v>
          </cell>
          <cell r="C1350" t="str">
            <v>880</v>
          </cell>
          <cell r="D1350" t="str">
            <v>880009</v>
          </cell>
          <cell r="E1350" t="str">
            <v>دستمزد و مزايا</v>
          </cell>
          <cell r="F1350" t="str">
            <v>شب كاري</v>
          </cell>
          <cell r="G1350" t="str">
            <v>800500</v>
          </cell>
          <cell r="H1350" t="str">
            <v>فروش</v>
          </cell>
          <cell r="P1350" t="str">
            <v>250</v>
          </cell>
        </row>
        <row r="1351">
          <cell r="A1351">
            <v>2261</v>
          </cell>
          <cell r="B1351" t="str">
            <v>880009800203</v>
          </cell>
          <cell r="C1351" t="str">
            <v>880</v>
          </cell>
          <cell r="D1351" t="str">
            <v>880009</v>
          </cell>
          <cell r="E1351" t="str">
            <v>دستمزد و مزايا</v>
          </cell>
          <cell r="F1351" t="str">
            <v>شب كاري</v>
          </cell>
          <cell r="G1351" t="str">
            <v>800203</v>
          </cell>
          <cell r="H1351" t="str">
            <v>عمومي کنترل کيفي</v>
          </cell>
          <cell r="P1351" t="str">
            <v>226</v>
          </cell>
        </row>
        <row r="1352">
          <cell r="A1352">
            <v>2240</v>
          </cell>
          <cell r="B1352" t="str">
            <v>880009800101</v>
          </cell>
          <cell r="C1352" t="str">
            <v>880</v>
          </cell>
          <cell r="D1352" t="str">
            <v>880009</v>
          </cell>
          <cell r="E1352" t="str">
            <v>دستمزد و مزايا</v>
          </cell>
          <cell r="F1352" t="str">
            <v>شب كاري</v>
          </cell>
          <cell r="G1352" t="str">
            <v>800101</v>
          </cell>
          <cell r="H1352" t="str">
            <v>تحقيقات مهندسي</v>
          </cell>
          <cell r="P1352" t="str">
            <v>224</v>
          </cell>
        </row>
        <row r="1353">
          <cell r="A1353">
            <v>2240</v>
          </cell>
          <cell r="B1353" t="str">
            <v>880009800102</v>
          </cell>
          <cell r="C1353" t="str">
            <v>880</v>
          </cell>
          <cell r="D1353" t="str">
            <v>880009</v>
          </cell>
          <cell r="E1353" t="str">
            <v>دستمزد و مزايا</v>
          </cell>
          <cell r="F1353" t="str">
            <v>شب كاري</v>
          </cell>
          <cell r="G1353" t="str">
            <v>800102</v>
          </cell>
          <cell r="H1353" t="str">
            <v>عمليات حرارتي و آبکاري</v>
          </cell>
          <cell r="P1353" t="str">
            <v>224</v>
          </cell>
        </row>
        <row r="1354">
          <cell r="A1354">
            <v>2240</v>
          </cell>
          <cell r="B1354" t="str">
            <v>880009800106</v>
          </cell>
          <cell r="C1354" t="str">
            <v>880</v>
          </cell>
          <cell r="D1354" t="str">
            <v>880009</v>
          </cell>
          <cell r="E1354" t="str">
            <v>دستمزد و مزايا</v>
          </cell>
          <cell r="F1354" t="str">
            <v>شب كاري</v>
          </cell>
          <cell r="G1354" t="str">
            <v>800106</v>
          </cell>
          <cell r="H1354" t="str">
            <v>تست مواد وشيمي</v>
          </cell>
          <cell r="P1354" t="str">
            <v>224</v>
          </cell>
        </row>
        <row r="1355">
          <cell r="A1355">
            <v>2400</v>
          </cell>
          <cell r="B1355" t="str">
            <v>880010800401</v>
          </cell>
          <cell r="C1355" t="str">
            <v>880</v>
          </cell>
          <cell r="D1355" t="str">
            <v>880010</v>
          </cell>
          <cell r="E1355" t="str">
            <v>دستمزد و مزايا</v>
          </cell>
          <cell r="F1355" t="str">
            <v>حق مسكن</v>
          </cell>
          <cell r="G1355" t="str">
            <v>800401</v>
          </cell>
          <cell r="H1355" t="str">
            <v>مديريت</v>
          </cell>
          <cell r="P1355" t="str">
            <v>240</v>
          </cell>
        </row>
        <row r="1356">
          <cell r="A1356">
            <v>2240</v>
          </cell>
          <cell r="B1356" t="str">
            <v>880010800103</v>
          </cell>
          <cell r="C1356" t="str">
            <v>880</v>
          </cell>
          <cell r="D1356" t="str">
            <v>880010</v>
          </cell>
          <cell r="E1356" t="str">
            <v>دستمزد و مزايا</v>
          </cell>
          <cell r="F1356" t="str">
            <v>حق مسكن</v>
          </cell>
          <cell r="G1356" t="str">
            <v>800103</v>
          </cell>
          <cell r="H1356" t="str">
            <v>مرکز ساخت و توليد</v>
          </cell>
          <cell r="P1356" t="str">
            <v>224</v>
          </cell>
        </row>
        <row r="1357">
          <cell r="A1357">
            <v>2200</v>
          </cell>
          <cell r="B1357" t="str">
            <v>880010800100</v>
          </cell>
          <cell r="C1357" t="str">
            <v>880</v>
          </cell>
          <cell r="D1357" t="str">
            <v>880010</v>
          </cell>
          <cell r="E1357" t="str">
            <v>دستمزد و مزايا</v>
          </cell>
          <cell r="F1357" t="str">
            <v>حق مسكن</v>
          </cell>
          <cell r="G1357" t="str">
            <v>800100</v>
          </cell>
          <cell r="H1357" t="str">
            <v>مونتاژ</v>
          </cell>
          <cell r="P1357" t="str">
            <v>220</v>
          </cell>
        </row>
        <row r="1358">
          <cell r="A1358">
            <v>2300</v>
          </cell>
          <cell r="B1358" t="str">
            <v>880010800303</v>
          </cell>
          <cell r="C1358" t="str">
            <v>880</v>
          </cell>
          <cell r="D1358" t="str">
            <v>880010</v>
          </cell>
          <cell r="E1358" t="str">
            <v>دستمزد و مزايا</v>
          </cell>
          <cell r="F1358" t="str">
            <v>حق مسكن</v>
          </cell>
          <cell r="G1358" t="str">
            <v>800303</v>
          </cell>
          <cell r="H1358" t="str">
            <v>برنامه ريزي</v>
          </cell>
          <cell r="P1358" t="str">
            <v>230</v>
          </cell>
        </row>
        <row r="1359">
          <cell r="A1359">
            <v>2240</v>
          </cell>
          <cell r="B1359" t="str">
            <v>880010800104</v>
          </cell>
          <cell r="C1359" t="str">
            <v>880</v>
          </cell>
          <cell r="D1359" t="str">
            <v>880010</v>
          </cell>
          <cell r="E1359" t="str">
            <v>دستمزد و مزايا</v>
          </cell>
          <cell r="F1359" t="str">
            <v>حق مسكن</v>
          </cell>
          <cell r="G1359" t="str">
            <v>800104</v>
          </cell>
          <cell r="H1359" t="str">
            <v>کنترل کيفي</v>
          </cell>
          <cell r="P1359" t="str">
            <v>224</v>
          </cell>
        </row>
        <row r="1360">
          <cell r="A1360">
            <v>2400</v>
          </cell>
          <cell r="B1360" t="str">
            <v>880010800403</v>
          </cell>
          <cell r="C1360" t="str">
            <v>880</v>
          </cell>
          <cell r="D1360" t="str">
            <v>880010</v>
          </cell>
          <cell r="E1360" t="str">
            <v>دستمزد و مزايا</v>
          </cell>
          <cell r="F1360" t="str">
            <v>حق مسكن</v>
          </cell>
          <cell r="G1360" t="str">
            <v>800403</v>
          </cell>
          <cell r="H1360" t="str">
            <v>امو ر اداري</v>
          </cell>
          <cell r="P1360" t="str">
            <v>240</v>
          </cell>
        </row>
        <row r="1361">
          <cell r="A1361">
            <v>2400</v>
          </cell>
          <cell r="B1361" t="str">
            <v>880010800400</v>
          </cell>
          <cell r="C1361" t="str">
            <v>880</v>
          </cell>
          <cell r="D1361" t="str">
            <v>880010</v>
          </cell>
          <cell r="E1361" t="str">
            <v>دستمزد و مزايا</v>
          </cell>
          <cell r="F1361" t="str">
            <v>حق مسكن</v>
          </cell>
          <cell r="G1361" t="str">
            <v>800400</v>
          </cell>
          <cell r="H1361" t="str">
            <v>امور مالي</v>
          </cell>
          <cell r="P1361" t="str">
            <v>240</v>
          </cell>
        </row>
        <row r="1362">
          <cell r="A1362">
            <v>2300</v>
          </cell>
          <cell r="B1362" t="str">
            <v>880010800302</v>
          </cell>
          <cell r="C1362" t="str">
            <v>880</v>
          </cell>
          <cell r="D1362" t="str">
            <v>880010</v>
          </cell>
          <cell r="E1362" t="str">
            <v>دستمزد و مزايا</v>
          </cell>
          <cell r="F1362" t="str">
            <v>حق مسكن</v>
          </cell>
          <cell r="G1362" t="str">
            <v>800302</v>
          </cell>
          <cell r="H1362" t="str">
            <v>خدمات فني</v>
          </cell>
          <cell r="P1362" t="str">
            <v>230</v>
          </cell>
        </row>
        <row r="1363">
          <cell r="A1363">
            <v>2261</v>
          </cell>
          <cell r="B1363" t="str">
            <v>880010800202</v>
          </cell>
          <cell r="C1363" t="str">
            <v>880</v>
          </cell>
          <cell r="D1363" t="str">
            <v>880010</v>
          </cell>
          <cell r="E1363" t="str">
            <v>دستمزد و مزايا</v>
          </cell>
          <cell r="F1363" t="str">
            <v>حق مسكن</v>
          </cell>
          <cell r="G1363" t="str">
            <v>800202</v>
          </cell>
          <cell r="H1363" t="str">
            <v>عمومي ساخت و توليد</v>
          </cell>
          <cell r="P1363" t="str">
            <v>226</v>
          </cell>
        </row>
        <row r="1364">
          <cell r="A1364">
            <v>2240</v>
          </cell>
          <cell r="B1364" t="str">
            <v>880010800107</v>
          </cell>
          <cell r="C1364" t="str">
            <v>880</v>
          </cell>
          <cell r="D1364" t="str">
            <v>880010</v>
          </cell>
          <cell r="E1364" t="str">
            <v>دستمزد و مزايا</v>
          </cell>
          <cell r="F1364" t="str">
            <v>حق مسكن</v>
          </cell>
          <cell r="G1364" t="str">
            <v>800107</v>
          </cell>
          <cell r="H1364" t="str">
            <v>خط گيج</v>
          </cell>
          <cell r="P1364" t="str">
            <v>224</v>
          </cell>
        </row>
        <row r="1365">
          <cell r="A1365">
            <v>2240</v>
          </cell>
          <cell r="B1365" t="str">
            <v>880010800101</v>
          </cell>
          <cell r="C1365" t="str">
            <v>880</v>
          </cell>
          <cell r="D1365" t="str">
            <v>880010</v>
          </cell>
          <cell r="E1365" t="str">
            <v>دستمزد و مزايا</v>
          </cell>
          <cell r="F1365" t="str">
            <v>حق مسكن</v>
          </cell>
          <cell r="G1365" t="str">
            <v>800101</v>
          </cell>
          <cell r="H1365" t="str">
            <v>تحقيقات مهندسي</v>
          </cell>
          <cell r="P1365" t="str">
            <v>224</v>
          </cell>
        </row>
        <row r="1366">
          <cell r="A1366">
            <v>2300</v>
          </cell>
          <cell r="B1366" t="str">
            <v>880010800301</v>
          </cell>
          <cell r="C1366" t="str">
            <v>880</v>
          </cell>
          <cell r="D1366" t="str">
            <v>880010</v>
          </cell>
          <cell r="E1366" t="str">
            <v>دستمزد و مزايا</v>
          </cell>
          <cell r="F1366" t="str">
            <v>حق مسكن</v>
          </cell>
          <cell r="G1366" t="str">
            <v>800301</v>
          </cell>
          <cell r="H1366" t="str">
            <v>حراست</v>
          </cell>
          <cell r="P1366" t="str">
            <v>230</v>
          </cell>
        </row>
        <row r="1367">
          <cell r="A1367">
            <v>2300</v>
          </cell>
          <cell r="B1367" t="str">
            <v>880010800304</v>
          </cell>
          <cell r="C1367" t="str">
            <v>880</v>
          </cell>
          <cell r="D1367" t="str">
            <v>880010</v>
          </cell>
          <cell r="E1367" t="str">
            <v>دستمزد و مزايا</v>
          </cell>
          <cell r="F1367" t="str">
            <v>حق مسكن</v>
          </cell>
          <cell r="G1367" t="str">
            <v>800304</v>
          </cell>
          <cell r="H1367" t="str">
            <v>تدارکات و تامين قطعات</v>
          </cell>
          <cell r="P1367" t="str">
            <v>230</v>
          </cell>
        </row>
        <row r="1368">
          <cell r="A1368">
            <v>2500</v>
          </cell>
          <cell r="B1368" t="str">
            <v>880010800500</v>
          </cell>
          <cell r="C1368" t="str">
            <v>880</v>
          </cell>
          <cell r="D1368" t="str">
            <v>880010</v>
          </cell>
          <cell r="E1368" t="str">
            <v>دستمزد و مزايا</v>
          </cell>
          <cell r="F1368" t="str">
            <v>حق مسكن</v>
          </cell>
          <cell r="G1368" t="str">
            <v>800500</v>
          </cell>
          <cell r="H1368" t="str">
            <v>فروش</v>
          </cell>
          <cell r="P1368" t="str">
            <v>250</v>
          </cell>
        </row>
        <row r="1369">
          <cell r="A1369">
            <v>2240</v>
          </cell>
          <cell r="B1369" t="str">
            <v>880010800105</v>
          </cell>
          <cell r="C1369" t="str">
            <v>880</v>
          </cell>
          <cell r="D1369" t="str">
            <v>880010</v>
          </cell>
          <cell r="E1369" t="str">
            <v>دستمزد و مزايا</v>
          </cell>
          <cell r="F1369" t="str">
            <v>حق مسكن</v>
          </cell>
          <cell r="G1369" t="str">
            <v>800105</v>
          </cell>
          <cell r="H1369" t="str">
            <v>مترولوژي</v>
          </cell>
          <cell r="P1369" t="str">
            <v>224</v>
          </cell>
        </row>
        <row r="1370">
          <cell r="A1370">
            <v>2400</v>
          </cell>
          <cell r="B1370" t="str">
            <v>880010800402</v>
          </cell>
          <cell r="C1370" t="str">
            <v>880</v>
          </cell>
          <cell r="D1370" t="str">
            <v>880010</v>
          </cell>
          <cell r="E1370" t="str">
            <v>دستمزد و مزايا</v>
          </cell>
          <cell r="F1370" t="str">
            <v>حق مسكن</v>
          </cell>
          <cell r="G1370" t="str">
            <v>800402</v>
          </cell>
          <cell r="H1370" t="str">
            <v>دفتر تهران</v>
          </cell>
          <cell r="P1370" t="str">
            <v>240</v>
          </cell>
        </row>
        <row r="1371">
          <cell r="A1371">
            <v>2261</v>
          </cell>
          <cell r="B1371" t="str">
            <v>880010800203</v>
          </cell>
          <cell r="C1371" t="str">
            <v>880</v>
          </cell>
          <cell r="D1371" t="str">
            <v>880010</v>
          </cell>
          <cell r="E1371" t="str">
            <v>دستمزد و مزايا</v>
          </cell>
          <cell r="F1371" t="str">
            <v>حق مسكن</v>
          </cell>
          <cell r="G1371" t="str">
            <v>800203</v>
          </cell>
          <cell r="H1371" t="str">
            <v>عمومي کنترل کيفي</v>
          </cell>
          <cell r="P1371" t="str">
            <v>226</v>
          </cell>
        </row>
        <row r="1372">
          <cell r="A1372">
            <v>2300</v>
          </cell>
          <cell r="B1372" t="str">
            <v>880010800305</v>
          </cell>
          <cell r="C1372" t="str">
            <v>880</v>
          </cell>
          <cell r="D1372" t="str">
            <v>880010</v>
          </cell>
          <cell r="E1372" t="str">
            <v>دستمزد و مزايا</v>
          </cell>
          <cell r="F1372" t="str">
            <v>حق مسكن</v>
          </cell>
          <cell r="G1372" t="str">
            <v>800305</v>
          </cell>
          <cell r="H1372" t="str">
            <v>طرح و توسعه سيستمها</v>
          </cell>
          <cell r="P1372" t="str">
            <v>230</v>
          </cell>
        </row>
        <row r="1373">
          <cell r="A1373">
            <v>2221</v>
          </cell>
          <cell r="B1373" t="str">
            <v>880010800200</v>
          </cell>
          <cell r="C1373" t="str">
            <v>880</v>
          </cell>
          <cell r="D1373" t="str">
            <v>880010</v>
          </cell>
          <cell r="E1373" t="str">
            <v>دستمزد و مزايا</v>
          </cell>
          <cell r="F1373" t="str">
            <v>حق مسكن</v>
          </cell>
          <cell r="G1373" t="str">
            <v>800200</v>
          </cell>
          <cell r="H1373" t="str">
            <v>عمومي مونتاژ</v>
          </cell>
          <cell r="P1373" t="str">
            <v>222</v>
          </cell>
        </row>
        <row r="1374">
          <cell r="A1374">
            <v>2261</v>
          </cell>
          <cell r="B1374" t="str">
            <v>880010800206</v>
          </cell>
          <cell r="C1374" t="str">
            <v>880</v>
          </cell>
          <cell r="D1374" t="str">
            <v>880010</v>
          </cell>
          <cell r="E1374" t="str">
            <v>دستمزد و مزايا</v>
          </cell>
          <cell r="F1374" t="str">
            <v>حق مسكن</v>
          </cell>
          <cell r="G1374" t="str">
            <v>800206</v>
          </cell>
          <cell r="H1374" t="str">
            <v>عمومي خط گيج</v>
          </cell>
          <cell r="P1374" t="str">
            <v>226</v>
          </cell>
        </row>
        <row r="1375">
          <cell r="A1375">
            <v>2240</v>
          </cell>
          <cell r="B1375" t="str">
            <v>880010800102</v>
          </cell>
          <cell r="C1375" t="str">
            <v>880</v>
          </cell>
          <cell r="D1375" t="str">
            <v>880010</v>
          </cell>
          <cell r="E1375" t="str">
            <v>دستمزد و مزايا</v>
          </cell>
          <cell r="F1375" t="str">
            <v>حق مسكن</v>
          </cell>
          <cell r="G1375" t="str">
            <v>800102</v>
          </cell>
          <cell r="H1375" t="str">
            <v>عمليات حرارتي و آبکاري</v>
          </cell>
          <cell r="P1375" t="str">
            <v>224</v>
          </cell>
        </row>
        <row r="1376">
          <cell r="A1376">
            <v>2261</v>
          </cell>
          <cell r="B1376" t="str">
            <v>880010800201</v>
          </cell>
          <cell r="C1376" t="str">
            <v>880</v>
          </cell>
          <cell r="D1376" t="str">
            <v>880010</v>
          </cell>
          <cell r="E1376" t="str">
            <v>دستمزد و مزايا</v>
          </cell>
          <cell r="F1376" t="str">
            <v>حق مسكن</v>
          </cell>
          <cell r="G1376" t="str">
            <v>800201</v>
          </cell>
          <cell r="H1376" t="str">
            <v>عمومي تحقيقات و مهندسي</v>
          </cell>
          <cell r="P1376" t="str">
            <v>226</v>
          </cell>
        </row>
        <row r="1377">
          <cell r="A1377">
            <v>2240</v>
          </cell>
          <cell r="B1377" t="str">
            <v>880010800106</v>
          </cell>
          <cell r="C1377" t="str">
            <v>880</v>
          </cell>
          <cell r="D1377" t="str">
            <v>880010</v>
          </cell>
          <cell r="E1377" t="str">
            <v>دستمزد و مزايا</v>
          </cell>
          <cell r="F1377" t="str">
            <v>حق مسكن</v>
          </cell>
          <cell r="G1377" t="str">
            <v>800106</v>
          </cell>
          <cell r="H1377" t="str">
            <v>تست مواد وشيمي</v>
          </cell>
          <cell r="P1377" t="str">
            <v>224</v>
          </cell>
        </row>
        <row r="1378">
          <cell r="A1378">
            <v>2240</v>
          </cell>
          <cell r="B1378" t="str">
            <v>880011800103</v>
          </cell>
          <cell r="C1378" t="str">
            <v>880</v>
          </cell>
          <cell r="D1378" t="str">
            <v>880011</v>
          </cell>
          <cell r="E1378" t="str">
            <v>دستمزد و مزايا</v>
          </cell>
          <cell r="F1378" t="str">
            <v>خواروبار</v>
          </cell>
          <cell r="G1378" t="str">
            <v>800103</v>
          </cell>
          <cell r="H1378" t="str">
            <v>مرکز ساخت و توليد</v>
          </cell>
          <cell r="P1378" t="str">
            <v>224</v>
          </cell>
        </row>
        <row r="1379">
          <cell r="A1379">
            <v>2200</v>
          </cell>
          <cell r="B1379" t="str">
            <v>880011800100</v>
          </cell>
          <cell r="C1379" t="str">
            <v>880</v>
          </cell>
          <cell r="D1379" t="str">
            <v>880011</v>
          </cell>
          <cell r="E1379" t="str">
            <v>دستمزد و مزايا</v>
          </cell>
          <cell r="F1379" t="str">
            <v>خواروبار</v>
          </cell>
          <cell r="G1379" t="str">
            <v>800100</v>
          </cell>
          <cell r="H1379" t="str">
            <v>مونتاژ</v>
          </cell>
          <cell r="P1379" t="str">
            <v>220</v>
          </cell>
        </row>
        <row r="1380">
          <cell r="A1380">
            <v>2300</v>
          </cell>
          <cell r="B1380" t="str">
            <v>880011800303</v>
          </cell>
          <cell r="C1380" t="str">
            <v>880</v>
          </cell>
          <cell r="D1380" t="str">
            <v>880011</v>
          </cell>
          <cell r="E1380" t="str">
            <v>دستمزد و مزايا</v>
          </cell>
          <cell r="F1380" t="str">
            <v>خواروبار</v>
          </cell>
          <cell r="G1380" t="str">
            <v>800303</v>
          </cell>
          <cell r="H1380" t="str">
            <v>برنامه ريزي</v>
          </cell>
          <cell r="P1380" t="str">
            <v>230</v>
          </cell>
        </row>
        <row r="1381">
          <cell r="A1381">
            <v>2404</v>
          </cell>
          <cell r="B1381" t="str">
            <v>880011800403</v>
          </cell>
          <cell r="C1381" t="str">
            <v>880</v>
          </cell>
          <cell r="D1381" t="str">
            <v>880011</v>
          </cell>
          <cell r="E1381" t="str">
            <v>دستمزد و مزايا</v>
          </cell>
          <cell r="F1381" t="str">
            <v>خواروبار</v>
          </cell>
          <cell r="G1381" t="str">
            <v>800403</v>
          </cell>
          <cell r="H1381" t="str">
            <v>امو ر اداري</v>
          </cell>
          <cell r="P1381" t="str">
            <v>240</v>
          </cell>
        </row>
        <row r="1382">
          <cell r="A1382">
            <v>2240</v>
          </cell>
          <cell r="B1382" t="str">
            <v>880011800104</v>
          </cell>
          <cell r="C1382" t="str">
            <v>880</v>
          </cell>
          <cell r="D1382" t="str">
            <v>880011</v>
          </cell>
          <cell r="E1382" t="str">
            <v>دستمزد و مزايا</v>
          </cell>
          <cell r="F1382" t="str">
            <v>خواروبار</v>
          </cell>
          <cell r="G1382" t="str">
            <v>800104</v>
          </cell>
          <cell r="H1382" t="str">
            <v>کنترل کيفي</v>
          </cell>
          <cell r="P1382" t="str">
            <v>224</v>
          </cell>
        </row>
        <row r="1383">
          <cell r="A1383">
            <v>2240</v>
          </cell>
          <cell r="B1383" t="str">
            <v>880011800107</v>
          </cell>
          <cell r="C1383" t="str">
            <v>880</v>
          </cell>
          <cell r="D1383" t="str">
            <v>880011</v>
          </cell>
          <cell r="E1383" t="str">
            <v>دستمزد و مزايا</v>
          </cell>
          <cell r="F1383" t="str">
            <v>خواروبار</v>
          </cell>
          <cell r="G1383" t="str">
            <v>800107</v>
          </cell>
          <cell r="H1383" t="str">
            <v>خط گيج</v>
          </cell>
          <cell r="P1383" t="str">
            <v>224</v>
          </cell>
        </row>
        <row r="1384">
          <cell r="A1384">
            <v>2300</v>
          </cell>
          <cell r="B1384" t="str">
            <v>880011800302</v>
          </cell>
          <cell r="C1384" t="str">
            <v>880</v>
          </cell>
          <cell r="D1384" t="str">
            <v>880011</v>
          </cell>
          <cell r="E1384" t="str">
            <v>دستمزد و مزايا</v>
          </cell>
          <cell r="F1384" t="str">
            <v>خواروبار</v>
          </cell>
          <cell r="G1384" t="str">
            <v>800302</v>
          </cell>
          <cell r="H1384" t="str">
            <v>خدمات فني</v>
          </cell>
          <cell r="P1384" t="str">
            <v>230</v>
          </cell>
        </row>
        <row r="1385">
          <cell r="A1385">
            <v>2404</v>
          </cell>
          <cell r="B1385" t="str">
            <v>880011800401</v>
          </cell>
          <cell r="C1385" t="str">
            <v>880</v>
          </cell>
          <cell r="D1385" t="str">
            <v>880011</v>
          </cell>
          <cell r="E1385" t="str">
            <v>دستمزد و مزايا</v>
          </cell>
          <cell r="F1385" t="str">
            <v>خواروبار</v>
          </cell>
          <cell r="G1385" t="str">
            <v>800401</v>
          </cell>
          <cell r="H1385" t="str">
            <v>مديريت</v>
          </cell>
          <cell r="P1385" t="str">
            <v>240</v>
          </cell>
        </row>
        <row r="1386">
          <cell r="A1386">
            <v>2268</v>
          </cell>
          <cell r="B1386" t="str">
            <v>880011800202</v>
          </cell>
          <cell r="C1386" t="str">
            <v>880</v>
          </cell>
          <cell r="D1386" t="str">
            <v>880011</v>
          </cell>
          <cell r="E1386" t="str">
            <v>دستمزد و مزايا</v>
          </cell>
          <cell r="F1386" t="str">
            <v>خواروبار</v>
          </cell>
          <cell r="G1386" t="str">
            <v>800202</v>
          </cell>
          <cell r="H1386" t="str">
            <v>عمومي ساخت و توليد</v>
          </cell>
          <cell r="P1386" t="str">
            <v>226</v>
          </cell>
        </row>
        <row r="1387">
          <cell r="A1387">
            <v>2404</v>
          </cell>
          <cell r="B1387" t="str">
            <v>880011800400</v>
          </cell>
          <cell r="C1387" t="str">
            <v>880</v>
          </cell>
          <cell r="D1387" t="str">
            <v>880011</v>
          </cell>
          <cell r="E1387" t="str">
            <v>دستمزد و مزايا</v>
          </cell>
          <cell r="F1387" t="str">
            <v>خواروبار</v>
          </cell>
          <cell r="G1387" t="str">
            <v>800400</v>
          </cell>
          <cell r="H1387" t="str">
            <v>امور مالي</v>
          </cell>
          <cell r="P1387" t="str">
            <v>240</v>
          </cell>
        </row>
        <row r="1388">
          <cell r="A1388">
            <v>2300</v>
          </cell>
          <cell r="B1388" t="str">
            <v>880011800304</v>
          </cell>
          <cell r="C1388" t="str">
            <v>880</v>
          </cell>
          <cell r="D1388" t="str">
            <v>880011</v>
          </cell>
          <cell r="E1388" t="str">
            <v>دستمزد و مزايا</v>
          </cell>
          <cell r="F1388" t="str">
            <v>خواروبار</v>
          </cell>
          <cell r="G1388" t="str">
            <v>800304</v>
          </cell>
          <cell r="H1388" t="str">
            <v>تدارکات و تامين قطعات</v>
          </cell>
          <cell r="P1388" t="str">
            <v>230</v>
          </cell>
        </row>
        <row r="1389">
          <cell r="A1389">
            <v>2300</v>
          </cell>
          <cell r="B1389" t="str">
            <v>880011800301</v>
          </cell>
          <cell r="C1389" t="str">
            <v>880</v>
          </cell>
          <cell r="D1389" t="str">
            <v>880011</v>
          </cell>
          <cell r="E1389" t="str">
            <v>دستمزد و مزايا</v>
          </cell>
          <cell r="F1389" t="str">
            <v>خواروبار</v>
          </cell>
          <cell r="G1389" t="str">
            <v>800301</v>
          </cell>
          <cell r="H1389" t="str">
            <v>حراست</v>
          </cell>
          <cell r="P1389" t="str">
            <v>230</v>
          </cell>
        </row>
        <row r="1390">
          <cell r="A1390">
            <v>2240</v>
          </cell>
          <cell r="B1390" t="str">
            <v>880011800105</v>
          </cell>
          <cell r="C1390" t="str">
            <v>880</v>
          </cell>
          <cell r="D1390" t="str">
            <v>880011</v>
          </cell>
          <cell r="E1390" t="str">
            <v>دستمزد و مزايا</v>
          </cell>
          <cell r="F1390" t="str">
            <v>خواروبار</v>
          </cell>
          <cell r="G1390" t="str">
            <v>800105</v>
          </cell>
          <cell r="H1390" t="str">
            <v>مترولوژي</v>
          </cell>
          <cell r="P1390" t="str">
            <v>224</v>
          </cell>
        </row>
        <row r="1391">
          <cell r="A1391">
            <v>2500</v>
          </cell>
          <cell r="B1391" t="str">
            <v>880011800500</v>
          </cell>
          <cell r="C1391" t="str">
            <v>880</v>
          </cell>
          <cell r="D1391" t="str">
            <v>880011</v>
          </cell>
          <cell r="E1391" t="str">
            <v>دستمزد و مزايا</v>
          </cell>
          <cell r="F1391" t="str">
            <v>خواروبار</v>
          </cell>
          <cell r="G1391" t="str">
            <v>800500</v>
          </cell>
          <cell r="H1391" t="str">
            <v>فروش</v>
          </cell>
          <cell r="P1391" t="str">
            <v>250</v>
          </cell>
        </row>
        <row r="1392">
          <cell r="A1392">
            <v>2404</v>
          </cell>
          <cell r="B1392" t="str">
            <v>880011800402</v>
          </cell>
          <cell r="C1392" t="str">
            <v>880</v>
          </cell>
          <cell r="D1392" t="str">
            <v>880011</v>
          </cell>
          <cell r="E1392" t="str">
            <v>دستمزد و مزايا</v>
          </cell>
          <cell r="F1392" t="str">
            <v>خواروبار</v>
          </cell>
          <cell r="G1392" t="str">
            <v>800402</v>
          </cell>
          <cell r="H1392" t="str">
            <v>دفتر تهران</v>
          </cell>
          <cell r="P1392" t="str">
            <v>240</v>
          </cell>
        </row>
        <row r="1393">
          <cell r="A1393">
            <v>2300</v>
          </cell>
          <cell r="B1393" t="str">
            <v>880011800305</v>
          </cell>
          <cell r="C1393" t="str">
            <v>880</v>
          </cell>
          <cell r="D1393" t="str">
            <v>880011</v>
          </cell>
          <cell r="E1393" t="str">
            <v>دستمزد و مزايا</v>
          </cell>
          <cell r="F1393" t="str">
            <v>خواروبار</v>
          </cell>
          <cell r="G1393" t="str">
            <v>800305</v>
          </cell>
          <cell r="H1393" t="str">
            <v>طرح و توسعه سيستمها</v>
          </cell>
          <cell r="P1393" t="str">
            <v>230</v>
          </cell>
        </row>
        <row r="1394">
          <cell r="A1394">
            <v>2240</v>
          </cell>
          <cell r="B1394" t="str">
            <v>880011800101</v>
          </cell>
          <cell r="C1394" t="str">
            <v>880</v>
          </cell>
          <cell r="D1394" t="str">
            <v>880011</v>
          </cell>
          <cell r="E1394" t="str">
            <v>دستمزد و مزايا</v>
          </cell>
          <cell r="F1394" t="str">
            <v>خواروبار</v>
          </cell>
          <cell r="G1394" t="str">
            <v>800101</v>
          </cell>
          <cell r="H1394" t="str">
            <v>تحقيقات مهندسي</v>
          </cell>
          <cell r="P1394" t="str">
            <v>224</v>
          </cell>
        </row>
        <row r="1395">
          <cell r="A1395">
            <v>2268</v>
          </cell>
          <cell r="B1395" t="str">
            <v>880011800203</v>
          </cell>
          <cell r="C1395" t="str">
            <v>880</v>
          </cell>
          <cell r="D1395" t="str">
            <v>880011</v>
          </cell>
          <cell r="E1395" t="str">
            <v>دستمزد و مزايا</v>
          </cell>
          <cell r="F1395" t="str">
            <v>خواروبار</v>
          </cell>
          <cell r="G1395" t="str">
            <v>800203</v>
          </cell>
          <cell r="H1395" t="str">
            <v>عمومي کنترل کيفي</v>
          </cell>
          <cell r="P1395" t="str">
            <v>226</v>
          </cell>
        </row>
        <row r="1396">
          <cell r="A1396">
            <v>2228</v>
          </cell>
          <cell r="B1396" t="str">
            <v>880011800200</v>
          </cell>
          <cell r="C1396" t="str">
            <v>880</v>
          </cell>
          <cell r="D1396" t="str">
            <v>880011</v>
          </cell>
          <cell r="E1396" t="str">
            <v>دستمزد و مزايا</v>
          </cell>
          <cell r="F1396" t="str">
            <v>خواروبار</v>
          </cell>
          <cell r="G1396" t="str">
            <v>800200</v>
          </cell>
          <cell r="H1396" t="str">
            <v>عمومي مونتاژ</v>
          </cell>
          <cell r="P1396" t="str">
            <v>222</v>
          </cell>
        </row>
        <row r="1397">
          <cell r="A1397">
            <v>2268</v>
          </cell>
          <cell r="B1397" t="str">
            <v>880011800206</v>
          </cell>
          <cell r="C1397" t="str">
            <v>880</v>
          </cell>
          <cell r="D1397" t="str">
            <v>880011</v>
          </cell>
          <cell r="E1397" t="str">
            <v>دستمزد و مزايا</v>
          </cell>
          <cell r="F1397" t="str">
            <v>خواروبار</v>
          </cell>
          <cell r="G1397" t="str">
            <v>800206</v>
          </cell>
          <cell r="H1397" t="str">
            <v>عمومي خط گيج</v>
          </cell>
          <cell r="P1397" t="str">
            <v>226</v>
          </cell>
        </row>
        <row r="1398">
          <cell r="A1398">
            <v>2240</v>
          </cell>
          <cell r="B1398" t="str">
            <v>880011800102</v>
          </cell>
          <cell r="C1398" t="str">
            <v>880</v>
          </cell>
          <cell r="D1398" t="str">
            <v>880011</v>
          </cell>
          <cell r="E1398" t="str">
            <v>دستمزد و مزايا</v>
          </cell>
          <cell r="F1398" t="str">
            <v>خواروبار</v>
          </cell>
          <cell r="G1398" t="str">
            <v>800102</v>
          </cell>
          <cell r="H1398" t="str">
            <v>عمليات حرارتي و آبکاري</v>
          </cell>
          <cell r="P1398" t="str">
            <v>224</v>
          </cell>
        </row>
        <row r="1399">
          <cell r="A1399">
            <v>2268</v>
          </cell>
          <cell r="B1399" t="str">
            <v>880011800201</v>
          </cell>
          <cell r="C1399" t="str">
            <v>880</v>
          </cell>
          <cell r="D1399" t="str">
            <v>880011</v>
          </cell>
          <cell r="E1399" t="str">
            <v>دستمزد و مزايا</v>
          </cell>
          <cell r="F1399" t="str">
            <v>خواروبار</v>
          </cell>
          <cell r="G1399" t="str">
            <v>800201</v>
          </cell>
          <cell r="H1399" t="str">
            <v>عمومي تحقيقات و مهندسي</v>
          </cell>
          <cell r="P1399" t="str">
            <v>226</v>
          </cell>
        </row>
        <row r="1400">
          <cell r="A1400">
            <v>2240</v>
          </cell>
          <cell r="B1400" t="str">
            <v>880011800106</v>
          </cell>
          <cell r="C1400" t="str">
            <v>880</v>
          </cell>
          <cell r="D1400" t="str">
            <v>880011</v>
          </cell>
          <cell r="E1400" t="str">
            <v>دستمزد و مزايا</v>
          </cell>
          <cell r="F1400" t="str">
            <v>خواروبار</v>
          </cell>
          <cell r="G1400" t="str">
            <v>800106</v>
          </cell>
          <cell r="H1400" t="str">
            <v>تست مواد وشيمي</v>
          </cell>
          <cell r="P1400" t="str">
            <v>224</v>
          </cell>
        </row>
        <row r="1401">
          <cell r="A1401">
            <v>2242</v>
          </cell>
          <cell r="B1401" t="str">
            <v>880012800103</v>
          </cell>
          <cell r="C1401" t="str">
            <v>880</v>
          </cell>
          <cell r="D1401" t="str">
            <v>880012</v>
          </cell>
          <cell r="E1401" t="str">
            <v>دستمزد و مزايا</v>
          </cell>
          <cell r="F1401" t="str">
            <v>پاداش بهره وري</v>
          </cell>
          <cell r="G1401" t="str">
            <v>800103</v>
          </cell>
          <cell r="H1401" t="str">
            <v>مرکز ساخت و توليد</v>
          </cell>
          <cell r="P1401" t="str">
            <v>224</v>
          </cell>
        </row>
        <row r="1402">
          <cell r="A1402">
            <v>2202</v>
          </cell>
          <cell r="B1402" t="str">
            <v>880012800100</v>
          </cell>
          <cell r="C1402" t="str">
            <v>880</v>
          </cell>
          <cell r="D1402" t="str">
            <v>880012</v>
          </cell>
          <cell r="E1402" t="str">
            <v>دستمزد و مزايا</v>
          </cell>
          <cell r="F1402" t="str">
            <v>پاداش بهره وري</v>
          </cell>
          <cell r="G1402" t="str">
            <v>800100</v>
          </cell>
          <cell r="H1402" t="str">
            <v>مونتاژ</v>
          </cell>
          <cell r="P1402" t="str">
            <v>220</v>
          </cell>
        </row>
        <row r="1403">
          <cell r="A1403">
            <v>2303</v>
          </cell>
          <cell r="B1403" t="str">
            <v>880012800303</v>
          </cell>
          <cell r="C1403" t="str">
            <v>880</v>
          </cell>
          <cell r="D1403" t="str">
            <v>880012</v>
          </cell>
          <cell r="E1403" t="str">
            <v>دستمزد و مزايا</v>
          </cell>
          <cell r="F1403" t="str">
            <v>پاداش بهره وري</v>
          </cell>
          <cell r="G1403" t="str">
            <v>800303</v>
          </cell>
          <cell r="H1403" t="str">
            <v>برنامه ريزي</v>
          </cell>
          <cell r="P1403" t="str">
            <v>230</v>
          </cell>
        </row>
        <row r="1404">
          <cell r="A1404">
            <v>2265</v>
          </cell>
          <cell r="B1404" t="str">
            <v>880012800202</v>
          </cell>
          <cell r="C1404" t="str">
            <v>880</v>
          </cell>
          <cell r="D1404" t="str">
            <v>880012</v>
          </cell>
          <cell r="E1404" t="str">
            <v>دستمزد و مزايا</v>
          </cell>
          <cell r="F1404" t="str">
            <v>پاداش بهره وري</v>
          </cell>
          <cell r="G1404" t="str">
            <v>800202</v>
          </cell>
          <cell r="H1404" t="str">
            <v>عمومي ساخت و توليد</v>
          </cell>
          <cell r="P1404" t="str">
            <v>226</v>
          </cell>
        </row>
        <row r="1405">
          <cell r="A1405">
            <v>2242</v>
          </cell>
          <cell r="B1405" t="str">
            <v>880012800104</v>
          </cell>
          <cell r="C1405" t="str">
            <v>880</v>
          </cell>
          <cell r="D1405" t="str">
            <v>880012</v>
          </cell>
          <cell r="E1405" t="str">
            <v>دستمزد و مزايا</v>
          </cell>
          <cell r="F1405" t="str">
            <v>پاداش بهره وري</v>
          </cell>
          <cell r="G1405" t="str">
            <v>800104</v>
          </cell>
          <cell r="H1405" t="str">
            <v>کنترل کيفي</v>
          </cell>
          <cell r="P1405" t="str">
            <v>224</v>
          </cell>
        </row>
        <row r="1406">
          <cell r="A1406">
            <v>2303</v>
          </cell>
          <cell r="B1406" t="str">
            <v>880012800302</v>
          </cell>
          <cell r="C1406" t="str">
            <v>880</v>
          </cell>
          <cell r="D1406" t="str">
            <v>880012</v>
          </cell>
          <cell r="E1406" t="str">
            <v>دستمزد و مزايا</v>
          </cell>
          <cell r="F1406" t="str">
            <v>پاداش بهره وري</v>
          </cell>
          <cell r="G1406" t="str">
            <v>800302</v>
          </cell>
          <cell r="H1406" t="str">
            <v>خدمات فني</v>
          </cell>
          <cell r="P1406" t="str">
            <v>230</v>
          </cell>
        </row>
        <row r="1407">
          <cell r="A1407">
            <v>2403</v>
          </cell>
          <cell r="B1407" t="str">
            <v>880012800401</v>
          </cell>
          <cell r="C1407" t="str">
            <v>880</v>
          </cell>
          <cell r="D1407" t="str">
            <v>880012</v>
          </cell>
          <cell r="E1407" t="str">
            <v>دستمزد و مزايا</v>
          </cell>
          <cell r="F1407" t="str">
            <v>پاداش بهره وري</v>
          </cell>
          <cell r="G1407" t="str">
            <v>800401</v>
          </cell>
          <cell r="H1407" t="str">
            <v>مديريت</v>
          </cell>
          <cell r="P1407" t="str">
            <v>240</v>
          </cell>
        </row>
        <row r="1408">
          <cell r="A1408">
            <v>2403</v>
          </cell>
          <cell r="B1408" t="str">
            <v>880012800403</v>
          </cell>
          <cell r="C1408" t="str">
            <v>880</v>
          </cell>
          <cell r="D1408" t="str">
            <v>880012</v>
          </cell>
          <cell r="E1408" t="str">
            <v>دستمزد و مزايا</v>
          </cell>
          <cell r="F1408" t="str">
            <v>پاداش بهره وري</v>
          </cell>
          <cell r="G1408" t="str">
            <v>800403</v>
          </cell>
          <cell r="H1408" t="str">
            <v>امو ر اداري</v>
          </cell>
          <cell r="P1408" t="str">
            <v>240</v>
          </cell>
        </row>
        <row r="1409">
          <cell r="A1409">
            <v>2403</v>
          </cell>
          <cell r="B1409" t="str">
            <v>880012800400</v>
          </cell>
          <cell r="C1409" t="str">
            <v>880</v>
          </cell>
          <cell r="D1409" t="str">
            <v>880012</v>
          </cell>
          <cell r="E1409" t="str">
            <v>دستمزد و مزايا</v>
          </cell>
          <cell r="F1409" t="str">
            <v>پاداش بهره وري</v>
          </cell>
          <cell r="G1409" t="str">
            <v>800400</v>
          </cell>
          <cell r="H1409" t="str">
            <v>امور مالي</v>
          </cell>
          <cell r="P1409" t="str">
            <v>240</v>
          </cell>
        </row>
        <row r="1410">
          <cell r="A1410">
            <v>2503</v>
          </cell>
          <cell r="B1410" t="str">
            <v>880012800500</v>
          </cell>
          <cell r="C1410" t="str">
            <v>880</v>
          </cell>
          <cell r="D1410" t="str">
            <v>880012</v>
          </cell>
          <cell r="E1410" t="str">
            <v>دستمزد و مزايا</v>
          </cell>
          <cell r="F1410" t="str">
            <v>پاداش بهره وري</v>
          </cell>
          <cell r="G1410" t="str">
            <v>800500</v>
          </cell>
          <cell r="H1410" t="str">
            <v>فروش</v>
          </cell>
          <cell r="P1410" t="str">
            <v>250</v>
          </cell>
        </row>
        <row r="1411">
          <cell r="A1411">
            <v>2242</v>
          </cell>
          <cell r="B1411" t="str">
            <v>880012800107</v>
          </cell>
          <cell r="C1411" t="str">
            <v>880</v>
          </cell>
          <cell r="D1411" t="str">
            <v>880012</v>
          </cell>
          <cell r="E1411" t="str">
            <v>دستمزد و مزايا</v>
          </cell>
          <cell r="F1411" t="str">
            <v>پاداش بهره وري</v>
          </cell>
          <cell r="G1411" t="str">
            <v>800107</v>
          </cell>
          <cell r="H1411" t="str">
            <v>خط گيج</v>
          </cell>
          <cell r="P1411" t="str">
            <v>224</v>
          </cell>
        </row>
        <row r="1412">
          <cell r="A1412">
            <v>2242</v>
          </cell>
          <cell r="B1412" t="str">
            <v>880012800101</v>
          </cell>
          <cell r="C1412" t="str">
            <v>880</v>
          </cell>
          <cell r="D1412" t="str">
            <v>880012</v>
          </cell>
          <cell r="E1412" t="str">
            <v>دستمزد و مزايا</v>
          </cell>
          <cell r="F1412" t="str">
            <v>پاداش بهره وري</v>
          </cell>
          <cell r="G1412" t="str">
            <v>800101</v>
          </cell>
          <cell r="H1412" t="str">
            <v>تحقيقات مهندسي</v>
          </cell>
          <cell r="P1412" t="str">
            <v>224</v>
          </cell>
        </row>
        <row r="1413">
          <cell r="A1413">
            <v>2265</v>
          </cell>
          <cell r="B1413" t="str">
            <v>880012800203</v>
          </cell>
          <cell r="C1413" t="str">
            <v>880</v>
          </cell>
          <cell r="D1413" t="str">
            <v>880012</v>
          </cell>
          <cell r="E1413" t="str">
            <v>دستمزد و مزايا</v>
          </cell>
          <cell r="F1413" t="str">
            <v>پاداش بهره وري</v>
          </cell>
          <cell r="G1413" t="str">
            <v>800203</v>
          </cell>
          <cell r="H1413" t="str">
            <v>عمومي کنترل کيفي</v>
          </cell>
          <cell r="P1413" t="str">
            <v>226</v>
          </cell>
        </row>
        <row r="1414">
          <cell r="A1414">
            <v>2303</v>
          </cell>
          <cell r="B1414" t="str">
            <v>880012800304</v>
          </cell>
          <cell r="C1414" t="str">
            <v>880</v>
          </cell>
          <cell r="D1414" t="str">
            <v>880012</v>
          </cell>
          <cell r="E1414" t="str">
            <v>دستمزد و مزايا</v>
          </cell>
          <cell r="F1414" t="str">
            <v>پاداش بهره وري</v>
          </cell>
          <cell r="G1414" t="str">
            <v>800304</v>
          </cell>
          <cell r="H1414" t="str">
            <v>تدارکات و تامين قطعات</v>
          </cell>
          <cell r="P1414" t="str">
            <v>230</v>
          </cell>
        </row>
        <row r="1415">
          <cell r="A1415">
            <v>2303</v>
          </cell>
          <cell r="B1415" t="str">
            <v>880012800301</v>
          </cell>
          <cell r="C1415" t="str">
            <v>880</v>
          </cell>
          <cell r="D1415" t="str">
            <v>880012</v>
          </cell>
          <cell r="E1415" t="str">
            <v>دستمزد و مزايا</v>
          </cell>
          <cell r="F1415" t="str">
            <v>پاداش بهره وري</v>
          </cell>
          <cell r="G1415" t="str">
            <v>800301</v>
          </cell>
          <cell r="H1415" t="str">
            <v>حراست</v>
          </cell>
          <cell r="P1415" t="str">
            <v>230</v>
          </cell>
        </row>
        <row r="1416">
          <cell r="A1416">
            <v>2303</v>
          </cell>
          <cell r="B1416" t="str">
            <v>880012800305</v>
          </cell>
          <cell r="C1416" t="str">
            <v>880</v>
          </cell>
          <cell r="D1416" t="str">
            <v>880012</v>
          </cell>
          <cell r="E1416" t="str">
            <v>دستمزد و مزايا</v>
          </cell>
          <cell r="F1416" t="str">
            <v>پاداش بهره وري</v>
          </cell>
          <cell r="G1416" t="str">
            <v>800305</v>
          </cell>
          <cell r="H1416" t="str">
            <v>طرح و توسعه سيستمها</v>
          </cell>
          <cell r="P1416" t="str">
            <v>230</v>
          </cell>
        </row>
        <row r="1417">
          <cell r="A1417">
            <v>2265</v>
          </cell>
          <cell r="B1417" t="str">
            <v>880012800201</v>
          </cell>
          <cell r="C1417" t="str">
            <v>880</v>
          </cell>
          <cell r="D1417" t="str">
            <v>880012</v>
          </cell>
          <cell r="E1417" t="str">
            <v>دستمزد و مزايا</v>
          </cell>
          <cell r="F1417" t="str">
            <v>پاداش بهره وري</v>
          </cell>
          <cell r="G1417" t="str">
            <v>800201</v>
          </cell>
          <cell r="H1417" t="str">
            <v>عمومي تحقيقات و مهندسي</v>
          </cell>
          <cell r="P1417" t="str">
            <v>226</v>
          </cell>
        </row>
        <row r="1418">
          <cell r="A1418">
            <v>2242</v>
          </cell>
          <cell r="B1418" t="str">
            <v>880012800105</v>
          </cell>
          <cell r="C1418" t="str">
            <v>880</v>
          </cell>
          <cell r="D1418" t="str">
            <v>880012</v>
          </cell>
          <cell r="E1418" t="str">
            <v>دستمزد و مزايا</v>
          </cell>
          <cell r="F1418" t="str">
            <v>پاداش بهره وري</v>
          </cell>
          <cell r="G1418" t="str">
            <v>800105</v>
          </cell>
          <cell r="H1418" t="str">
            <v>مترولوژي</v>
          </cell>
          <cell r="P1418" t="str">
            <v>224</v>
          </cell>
        </row>
        <row r="1419">
          <cell r="A1419">
            <v>2225</v>
          </cell>
          <cell r="B1419" t="str">
            <v>880012800200</v>
          </cell>
          <cell r="C1419" t="str">
            <v>880</v>
          </cell>
          <cell r="D1419" t="str">
            <v>880012</v>
          </cell>
          <cell r="E1419" t="str">
            <v>دستمزد و مزايا</v>
          </cell>
          <cell r="F1419" t="str">
            <v>پاداش بهره وري</v>
          </cell>
          <cell r="G1419" t="str">
            <v>800200</v>
          </cell>
          <cell r="H1419" t="str">
            <v>عمومي مونتاژ</v>
          </cell>
          <cell r="P1419" t="str">
            <v>222</v>
          </cell>
        </row>
        <row r="1420">
          <cell r="A1420">
            <v>2403</v>
          </cell>
          <cell r="B1420" t="str">
            <v>880012800402</v>
          </cell>
          <cell r="C1420" t="str">
            <v>880</v>
          </cell>
          <cell r="D1420" t="str">
            <v>880012</v>
          </cell>
          <cell r="E1420" t="str">
            <v>دستمزد و مزايا</v>
          </cell>
          <cell r="F1420" t="str">
            <v>پاداش بهره وري</v>
          </cell>
          <cell r="G1420" t="str">
            <v>800402</v>
          </cell>
          <cell r="H1420" t="str">
            <v>دفتر تهران</v>
          </cell>
          <cell r="P1420" t="str">
            <v>240</v>
          </cell>
        </row>
        <row r="1421">
          <cell r="A1421">
            <v>2242</v>
          </cell>
          <cell r="B1421" t="str">
            <v>880012800106</v>
          </cell>
          <cell r="C1421" t="str">
            <v>880</v>
          </cell>
          <cell r="D1421" t="str">
            <v>880012</v>
          </cell>
          <cell r="E1421" t="str">
            <v>دستمزد و مزايا</v>
          </cell>
          <cell r="F1421" t="str">
            <v>پاداش بهره وري</v>
          </cell>
          <cell r="G1421" t="str">
            <v>800106</v>
          </cell>
          <cell r="H1421" t="str">
            <v>تست مواد وشيمي</v>
          </cell>
          <cell r="P1421" t="str">
            <v>224</v>
          </cell>
        </row>
        <row r="1422">
          <cell r="A1422">
            <v>2265</v>
          </cell>
          <cell r="B1422" t="str">
            <v>880012800206</v>
          </cell>
          <cell r="C1422" t="str">
            <v>880</v>
          </cell>
          <cell r="D1422" t="str">
            <v>880012</v>
          </cell>
          <cell r="E1422" t="str">
            <v>دستمزد و مزايا</v>
          </cell>
          <cell r="F1422" t="str">
            <v>پاداش بهره وري</v>
          </cell>
          <cell r="G1422" t="str">
            <v>800206</v>
          </cell>
          <cell r="H1422" t="str">
            <v>عمومي خط گيج</v>
          </cell>
          <cell r="P1422" t="str">
            <v>226</v>
          </cell>
        </row>
        <row r="1423">
          <cell r="A1423">
            <v>2242</v>
          </cell>
          <cell r="B1423" t="str">
            <v>880012800102</v>
          </cell>
          <cell r="C1423" t="str">
            <v>880</v>
          </cell>
          <cell r="D1423" t="str">
            <v>880012</v>
          </cell>
          <cell r="E1423" t="str">
            <v>دستمزد و مزايا</v>
          </cell>
          <cell r="F1423" t="str">
            <v>پاداش بهره وري</v>
          </cell>
          <cell r="G1423" t="str">
            <v>800102</v>
          </cell>
          <cell r="H1423" t="str">
            <v>عمليات حرارتي و آبکاري</v>
          </cell>
          <cell r="P1423" t="str">
            <v>224</v>
          </cell>
        </row>
        <row r="1424">
          <cell r="A1424">
            <v>2403</v>
          </cell>
          <cell r="B1424" t="str">
            <v>880013800400</v>
          </cell>
          <cell r="C1424" t="str">
            <v>880</v>
          </cell>
          <cell r="D1424" t="str">
            <v>880013</v>
          </cell>
          <cell r="E1424" t="str">
            <v>دستمزد و مزايا</v>
          </cell>
          <cell r="F1424" t="str">
            <v>پاداش هاي اهدائي مديريت</v>
          </cell>
          <cell r="G1424" t="str">
            <v>800400</v>
          </cell>
          <cell r="H1424" t="str">
            <v>امور مالي</v>
          </cell>
          <cell r="P1424" t="str">
            <v>240</v>
          </cell>
        </row>
        <row r="1425">
          <cell r="A1425">
            <v>2303</v>
          </cell>
          <cell r="B1425" t="str">
            <v>880013800303</v>
          </cell>
          <cell r="C1425" t="str">
            <v>880</v>
          </cell>
          <cell r="D1425" t="str">
            <v>880013</v>
          </cell>
          <cell r="E1425" t="str">
            <v>دستمزد و مزايا</v>
          </cell>
          <cell r="F1425" t="str">
            <v>پاداش هاي اهدائي مديريت</v>
          </cell>
          <cell r="G1425" t="str">
            <v>800303</v>
          </cell>
          <cell r="H1425" t="str">
            <v>برنامه ريزي</v>
          </cell>
          <cell r="P1425" t="str">
            <v>230</v>
          </cell>
        </row>
        <row r="1426">
          <cell r="A1426">
            <v>2242</v>
          </cell>
          <cell r="B1426" t="str">
            <v>880013800103</v>
          </cell>
          <cell r="C1426" t="str">
            <v>880</v>
          </cell>
          <cell r="D1426" t="str">
            <v>880013</v>
          </cell>
          <cell r="E1426" t="str">
            <v>دستمزد و مزايا</v>
          </cell>
          <cell r="F1426" t="str">
            <v>پاداش هاي اهدائي مديريت</v>
          </cell>
          <cell r="G1426" t="str">
            <v>800103</v>
          </cell>
          <cell r="H1426" t="str">
            <v>مرکز ساخت و توليد</v>
          </cell>
          <cell r="P1426" t="str">
            <v>224</v>
          </cell>
        </row>
        <row r="1427">
          <cell r="A1427">
            <v>2202</v>
          </cell>
          <cell r="B1427" t="str">
            <v>880013800100</v>
          </cell>
          <cell r="C1427" t="str">
            <v>880</v>
          </cell>
          <cell r="D1427" t="str">
            <v>880013</v>
          </cell>
          <cell r="E1427" t="str">
            <v>دستمزد و مزايا</v>
          </cell>
          <cell r="F1427" t="str">
            <v>پاداش هاي اهدائي مديريت</v>
          </cell>
          <cell r="G1427" t="str">
            <v>800100</v>
          </cell>
          <cell r="H1427" t="str">
            <v>مونتاژ</v>
          </cell>
          <cell r="P1427" t="str">
            <v>220</v>
          </cell>
        </row>
        <row r="1428">
          <cell r="A1428">
            <v>2403</v>
          </cell>
          <cell r="B1428" t="str">
            <v>880013800403</v>
          </cell>
          <cell r="C1428" t="str">
            <v>880</v>
          </cell>
          <cell r="D1428" t="str">
            <v>880013</v>
          </cell>
          <cell r="E1428" t="str">
            <v>دستمزد و مزايا</v>
          </cell>
          <cell r="F1428" t="str">
            <v>پاداش هاي اهدائي مديريت</v>
          </cell>
          <cell r="G1428" t="str">
            <v>800403</v>
          </cell>
          <cell r="H1428" t="str">
            <v>امو ر اداري</v>
          </cell>
          <cell r="P1428" t="str">
            <v>240</v>
          </cell>
        </row>
        <row r="1429">
          <cell r="A1429">
            <v>2303</v>
          </cell>
          <cell r="B1429" t="str">
            <v>880013800302</v>
          </cell>
          <cell r="C1429" t="str">
            <v>880</v>
          </cell>
          <cell r="D1429" t="str">
            <v>880013</v>
          </cell>
          <cell r="E1429" t="str">
            <v>دستمزد و مزايا</v>
          </cell>
          <cell r="F1429" t="str">
            <v>پاداش هاي اهدائي مديريت</v>
          </cell>
          <cell r="G1429" t="str">
            <v>800302</v>
          </cell>
          <cell r="H1429" t="str">
            <v>خدمات فني</v>
          </cell>
          <cell r="P1429" t="str">
            <v>230</v>
          </cell>
        </row>
        <row r="1430">
          <cell r="A1430">
            <v>2242</v>
          </cell>
          <cell r="B1430" t="str">
            <v>880013800107</v>
          </cell>
          <cell r="C1430" t="str">
            <v>880</v>
          </cell>
          <cell r="D1430" t="str">
            <v>880013</v>
          </cell>
          <cell r="E1430" t="str">
            <v>دستمزد و مزايا</v>
          </cell>
          <cell r="F1430" t="str">
            <v>پاداش هاي اهدائي مديريت</v>
          </cell>
          <cell r="G1430" t="str">
            <v>800107</v>
          </cell>
          <cell r="H1430" t="str">
            <v>خط گيج</v>
          </cell>
          <cell r="P1430" t="str">
            <v>224</v>
          </cell>
        </row>
        <row r="1431">
          <cell r="A1431">
            <v>2242</v>
          </cell>
          <cell r="B1431" t="str">
            <v>880013800104</v>
          </cell>
          <cell r="C1431" t="str">
            <v>880</v>
          </cell>
          <cell r="D1431" t="str">
            <v>880013</v>
          </cell>
          <cell r="E1431" t="str">
            <v>دستمزد و مزايا</v>
          </cell>
          <cell r="F1431" t="str">
            <v>پاداش هاي اهدائي مديريت</v>
          </cell>
          <cell r="G1431" t="str">
            <v>800104</v>
          </cell>
          <cell r="H1431" t="str">
            <v>کنترل کيفي</v>
          </cell>
          <cell r="P1431" t="str">
            <v>224</v>
          </cell>
        </row>
        <row r="1432">
          <cell r="A1432">
            <v>2265</v>
          </cell>
          <cell r="B1432" t="str">
            <v>880013800202</v>
          </cell>
          <cell r="C1432" t="str">
            <v>880</v>
          </cell>
          <cell r="D1432" t="str">
            <v>880013</v>
          </cell>
          <cell r="E1432" t="str">
            <v>دستمزد و مزايا</v>
          </cell>
          <cell r="F1432" t="str">
            <v>پاداش هاي اهدائي مديريت</v>
          </cell>
          <cell r="G1432" t="str">
            <v>800202</v>
          </cell>
          <cell r="H1432" t="str">
            <v>عمومي ساخت و توليد</v>
          </cell>
          <cell r="P1432" t="str">
            <v>226</v>
          </cell>
        </row>
        <row r="1433">
          <cell r="A1433">
            <v>2242</v>
          </cell>
          <cell r="B1433" t="str">
            <v>880013800101</v>
          </cell>
          <cell r="C1433" t="str">
            <v>880</v>
          </cell>
          <cell r="D1433" t="str">
            <v>880013</v>
          </cell>
          <cell r="E1433" t="str">
            <v>دستمزد و مزايا</v>
          </cell>
          <cell r="F1433" t="str">
            <v>پاداش هاي اهدائي مديريت</v>
          </cell>
          <cell r="G1433" t="str">
            <v>800101</v>
          </cell>
          <cell r="H1433" t="str">
            <v>تحقيقات مهندسي</v>
          </cell>
          <cell r="P1433" t="str">
            <v>224</v>
          </cell>
        </row>
        <row r="1434">
          <cell r="A1434">
            <v>2403</v>
          </cell>
          <cell r="B1434" t="str">
            <v>880013800401</v>
          </cell>
          <cell r="C1434" t="str">
            <v>880</v>
          </cell>
          <cell r="D1434" t="str">
            <v>880013</v>
          </cell>
          <cell r="E1434" t="str">
            <v>دستمزد و مزايا</v>
          </cell>
          <cell r="F1434" t="str">
            <v>پاداش هاي اهدائي مديريت</v>
          </cell>
          <cell r="G1434" t="str">
            <v>800401</v>
          </cell>
          <cell r="H1434" t="str">
            <v>مديريت</v>
          </cell>
          <cell r="P1434" t="str">
            <v>240</v>
          </cell>
        </row>
        <row r="1435">
          <cell r="A1435">
            <v>2303</v>
          </cell>
          <cell r="B1435" t="str">
            <v>880013800301</v>
          </cell>
          <cell r="C1435" t="str">
            <v>880</v>
          </cell>
          <cell r="D1435" t="str">
            <v>880013</v>
          </cell>
          <cell r="E1435" t="str">
            <v>دستمزد و مزايا</v>
          </cell>
          <cell r="F1435" t="str">
            <v>پاداش هاي اهدائي مديريت</v>
          </cell>
          <cell r="G1435" t="str">
            <v>800301</v>
          </cell>
          <cell r="H1435" t="str">
            <v>حراست</v>
          </cell>
          <cell r="P1435" t="str">
            <v>230</v>
          </cell>
        </row>
        <row r="1436">
          <cell r="A1436">
            <v>2503</v>
          </cell>
          <cell r="B1436" t="str">
            <v>880013800500</v>
          </cell>
          <cell r="C1436" t="str">
            <v>880</v>
          </cell>
          <cell r="D1436" t="str">
            <v>880013</v>
          </cell>
          <cell r="E1436" t="str">
            <v>دستمزد و مزايا</v>
          </cell>
          <cell r="F1436" t="str">
            <v>پاداش هاي اهدائي مديريت</v>
          </cell>
          <cell r="G1436" t="str">
            <v>800500</v>
          </cell>
          <cell r="H1436" t="str">
            <v>فروش</v>
          </cell>
          <cell r="P1436" t="str">
            <v>250</v>
          </cell>
        </row>
        <row r="1437">
          <cell r="A1437">
            <v>2303</v>
          </cell>
          <cell r="B1437" t="str">
            <v>880013800304</v>
          </cell>
          <cell r="C1437" t="str">
            <v>880</v>
          </cell>
          <cell r="D1437" t="str">
            <v>880013</v>
          </cell>
          <cell r="E1437" t="str">
            <v>دستمزد و مزايا</v>
          </cell>
          <cell r="F1437" t="str">
            <v>پاداش هاي اهدائي مديريت</v>
          </cell>
          <cell r="G1437" t="str">
            <v>800304</v>
          </cell>
          <cell r="H1437" t="str">
            <v>تدارکات و تامين قطعات</v>
          </cell>
          <cell r="P1437" t="str">
            <v>230</v>
          </cell>
        </row>
        <row r="1438">
          <cell r="A1438">
            <v>2242</v>
          </cell>
          <cell r="B1438" t="str">
            <v>880013800105</v>
          </cell>
          <cell r="C1438" t="str">
            <v>880</v>
          </cell>
          <cell r="D1438" t="str">
            <v>880013</v>
          </cell>
          <cell r="E1438" t="str">
            <v>دستمزد و مزايا</v>
          </cell>
          <cell r="F1438" t="str">
            <v>پاداش هاي اهدائي مديريت</v>
          </cell>
          <cell r="G1438" t="str">
            <v>800105</v>
          </cell>
          <cell r="H1438" t="str">
            <v>مترولوژي</v>
          </cell>
          <cell r="P1438" t="str">
            <v>224</v>
          </cell>
        </row>
        <row r="1439">
          <cell r="A1439">
            <v>2303</v>
          </cell>
          <cell r="B1439" t="str">
            <v>880013800305</v>
          </cell>
          <cell r="C1439" t="str">
            <v>880</v>
          </cell>
          <cell r="D1439" t="str">
            <v>880013</v>
          </cell>
          <cell r="E1439" t="str">
            <v>دستمزد و مزايا</v>
          </cell>
          <cell r="F1439" t="str">
            <v>پاداش هاي اهدائي مديريت</v>
          </cell>
          <cell r="G1439" t="str">
            <v>800305</v>
          </cell>
          <cell r="H1439" t="str">
            <v>طرح و توسعه سيستمها</v>
          </cell>
          <cell r="P1439" t="str">
            <v>230</v>
          </cell>
        </row>
        <row r="1440">
          <cell r="A1440">
            <v>2403</v>
          </cell>
          <cell r="B1440" t="str">
            <v>880013800402</v>
          </cell>
          <cell r="C1440" t="str">
            <v>880</v>
          </cell>
          <cell r="D1440" t="str">
            <v>880013</v>
          </cell>
          <cell r="E1440" t="str">
            <v>دستمزد و مزايا</v>
          </cell>
          <cell r="F1440" t="str">
            <v>پاداش هاي اهدائي مديريت</v>
          </cell>
          <cell r="G1440" t="str">
            <v>800402</v>
          </cell>
          <cell r="H1440" t="str">
            <v>دفتر تهران</v>
          </cell>
          <cell r="P1440" t="str">
            <v>240</v>
          </cell>
        </row>
        <row r="1441">
          <cell r="A1441">
            <v>2265</v>
          </cell>
          <cell r="B1441" t="str">
            <v>880013800203</v>
          </cell>
          <cell r="C1441" t="str">
            <v>880</v>
          </cell>
          <cell r="D1441" t="str">
            <v>880013</v>
          </cell>
          <cell r="E1441" t="str">
            <v>دستمزد و مزايا</v>
          </cell>
          <cell r="F1441" t="str">
            <v>پاداش هاي اهدائي مديريت</v>
          </cell>
          <cell r="G1441" t="str">
            <v>800203</v>
          </cell>
          <cell r="H1441" t="str">
            <v>عمومي کنترل کيفي</v>
          </cell>
          <cell r="P1441" t="str">
            <v>226</v>
          </cell>
        </row>
        <row r="1442">
          <cell r="A1442">
            <v>2225</v>
          </cell>
          <cell r="B1442" t="str">
            <v>880013800200</v>
          </cell>
          <cell r="C1442" t="str">
            <v>880</v>
          </cell>
          <cell r="D1442" t="str">
            <v>880013</v>
          </cell>
          <cell r="E1442" t="str">
            <v>دستمزد و مزايا</v>
          </cell>
          <cell r="F1442" t="str">
            <v>پاداش هاي اهدائي مديريت</v>
          </cell>
          <cell r="G1442" t="str">
            <v>800200</v>
          </cell>
          <cell r="H1442" t="str">
            <v>عمومي مونتاژ</v>
          </cell>
          <cell r="P1442" t="str">
            <v>222</v>
          </cell>
        </row>
        <row r="1443">
          <cell r="A1443">
            <v>2265</v>
          </cell>
          <cell r="B1443" t="str">
            <v>880013800206</v>
          </cell>
          <cell r="C1443" t="str">
            <v>880</v>
          </cell>
          <cell r="D1443" t="str">
            <v>880013</v>
          </cell>
          <cell r="E1443" t="str">
            <v>دستمزد و مزايا</v>
          </cell>
          <cell r="F1443" t="str">
            <v>پاداش هاي اهدائي مديريت</v>
          </cell>
          <cell r="G1443" t="str">
            <v>800206</v>
          </cell>
          <cell r="H1443" t="str">
            <v>عمومي خط گيج</v>
          </cell>
          <cell r="P1443" t="str">
            <v>226</v>
          </cell>
        </row>
        <row r="1444">
          <cell r="A1444">
            <v>2265</v>
          </cell>
          <cell r="B1444" t="str">
            <v>880013800201</v>
          </cell>
          <cell r="C1444" t="str">
            <v>880</v>
          </cell>
          <cell r="D1444" t="str">
            <v>880013</v>
          </cell>
          <cell r="E1444" t="str">
            <v>دستمزد و مزايا</v>
          </cell>
          <cell r="F1444" t="str">
            <v>پاداش هاي اهدائي مديريت</v>
          </cell>
          <cell r="G1444" t="str">
            <v>800201</v>
          </cell>
          <cell r="H1444" t="str">
            <v>عمومي تحقيقات و مهندسي</v>
          </cell>
          <cell r="P1444" t="str">
            <v>226</v>
          </cell>
        </row>
        <row r="1445">
          <cell r="A1445">
            <v>2242</v>
          </cell>
          <cell r="B1445" t="str">
            <v>880013800106</v>
          </cell>
          <cell r="C1445" t="str">
            <v>880</v>
          </cell>
          <cell r="D1445" t="str">
            <v>880013</v>
          </cell>
          <cell r="E1445" t="str">
            <v>دستمزد و مزايا</v>
          </cell>
          <cell r="F1445" t="str">
            <v>پاداش هاي اهدائي مديريت</v>
          </cell>
          <cell r="G1445" t="str">
            <v>800106</v>
          </cell>
          <cell r="H1445" t="str">
            <v>تست مواد وشيمي</v>
          </cell>
          <cell r="P1445" t="str">
            <v>224</v>
          </cell>
        </row>
        <row r="1446">
          <cell r="A1446">
            <v>2242</v>
          </cell>
          <cell r="B1446" t="str">
            <v>880013800102</v>
          </cell>
          <cell r="C1446" t="str">
            <v>880</v>
          </cell>
          <cell r="D1446" t="str">
            <v>880013</v>
          </cell>
          <cell r="E1446" t="str">
            <v>دستمزد و مزايا</v>
          </cell>
          <cell r="F1446" t="str">
            <v>پاداش هاي اهدائي مديريت</v>
          </cell>
          <cell r="G1446" t="str">
            <v>800102</v>
          </cell>
          <cell r="H1446" t="str">
            <v>عمليات حرارتي و آبکاري</v>
          </cell>
          <cell r="P1446" t="str">
            <v>224</v>
          </cell>
        </row>
        <row r="1447">
          <cell r="A1447">
            <v>2246</v>
          </cell>
          <cell r="B1447" t="str">
            <v>880016800103</v>
          </cell>
          <cell r="C1447" t="str">
            <v>880</v>
          </cell>
          <cell r="D1447" t="str">
            <v>880016</v>
          </cell>
          <cell r="E1447" t="str">
            <v>دستمزد و مزايا</v>
          </cell>
          <cell r="F1447" t="str">
            <v>پاداش پايان سال (عيدي)</v>
          </cell>
          <cell r="G1447" t="str">
            <v>800103</v>
          </cell>
          <cell r="H1447" t="str">
            <v>مرکز ساخت و توليد</v>
          </cell>
          <cell r="P1447" t="str">
            <v>224</v>
          </cell>
        </row>
        <row r="1448">
          <cell r="A1448">
            <v>2206</v>
          </cell>
          <cell r="B1448" t="str">
            <v>880016800100</v>
          </cell>
          <cell r="C1448" t="str">
            <v>880</v>
          </cell>
          <cell r="D1448" t="str">
            <v>880016</v>
          </cell>
          <cell r="E1448" t="str">
            <v>دستمزد و مزايا</v>
          </cell>
          <cell r="F1448" t="str">
            <v>پاداش پايان سال (عيدي)</v>
          </cell>
          <cell r="G1448" t="str">
            <v>800100</v>
          </cell>
          <cell r="H1448" t="str">
            <v>مونتاژ</v>
          </cell>
          <cell r="P1448" t="str">
            <v>220</v>
          </cell>
        </row>
        <row r="1449">
          <cell r="A1449">
            <v>2305</v>
          </cell>
          <cell r="B1449" t="str">
            <v>880016800303</v>
          </cell>
          <cell r="C1449" t="str">
            <v>880</v>
          </cell>
          <cell r="D1449" t="str">
            <v>880016</v>
          </cell>
          <cell r="E1449" t="str">
            <v>دستمزد و مزايا</v>
          </cell>
          <cell r="F1449" t="str">
            <v>پاداش پايان سال (عيدي)</v>
          </cell>
          <cell r="G1449" t="str">
            <v>800303</v>
          </cell>
          <cell r="H1449" t="str">
            <v>برنامه ريزي</v>
          </cell>
          <cell r="P1449" t="str">
            <v>230</v>
          </cell>
        </row>
        <row r="1450">
          <cell r="A1450">
            <v>2405</v>
          </cell>
          <cell r="B1450" t="str">
            <v>880016800403</v>
          </cell>
          <cell r="C1450" t="str">
            <v>880</v>
          </cell>
          <cell r="D1450" t="str">
            <v>880016</v>
          </cell>
          <cell r="E1450" t="str">
            <v>دستمزد و مزايا</v>
          </cell>
          <cell r="F1450" t="str">
            <v>پاداش پايان سال (عيدي)</v>
          </cell>
          <cell r="G1450" t="str">
            <v>800403</v>
          </cell>
          <cell r="H1450" t="str">
            <v>امو ر اداري</v>
          </cell>
          <cell r="P1450" t="str">
            <v>240</v>
          </cell>
        </row>
        <row r="1451">
          <cell r="A1451">
            <v>2246</v>
          </cell>
          <cell r="B1451" t="str">
            <v>880016800104</v>
          </cell>
          <cell r="C1451" t="str">
            <v>880</v>
          </cell>
          <cell r="D1451" t="str">
            <v>880016</v>
          </cell>
          <cell r="E1451" t="str">
            <v>دستمزد و مزايا</v>
          </cell>
          <cell r="F1451" t="str">
            <v>پاداش پايان سال (عيدي)</v>
          </cell>
          <cell r="G1451" t="str">
            <v>800104</v>
          </cell>
          <cell r="H1451" t="str">
            <v>کنترل کيفي</v>
          </cell>
          <cell r="P1451" t="str">
            <v>224</v>
          </cell>
        </row>
        <row r="1452">
          <cell r="A1452">
            <v>2305</v>
          </cell>
          <cell r="B1452" t="str">
            <v>880016800302</v>
          </cell>
          <cell r="C1452" t="str">
            <v>880</v>
          </cell>
          <cell r="D1452" t="str">
            <v>880016</v>
          </cell>
          <cell r="E1452" t="str">
            <v>دستمزد و مزايا</v>
          </cell>
          <cell r="F1452" t="str">
            <v>پاداش پايان سال (عيدي)</v>
          </cell>
          <cell r="G1452" t="str">
            <v>800302</v>
          </cell>
          <cell r="H1452" t="str">
            <v>خدمات فني</v>
          </cell>
          <cell r="P1452" t="str">
            <v>230</v>
          </cell>
        </row>
        <row r="1453">
          <cell r="A1453">
            <v>2269</v>
          </cell>
          <cell r="B1453" t="str">
            <v>880016800202</v>
          </cell>
          <cell r="C1453" t="str">
            <v>880</v>
          </cell>
          <cell r="D1453" t="str">
            <v>880016</v>
          </cell>
          <cell r="E1453" t="str">
            <v>دستمزد و مزايا</v>
          </cell>
          <cell r="F1453" t="str">
            <v>پاداش پايان سال (عيدي)</v>
          </cell>
          <cell r="G1453" t="str">
            <v>800202</v>
          </cell>
          <cell r="H1453" t="str">
            <v>عمومي ساخت و توليد</v>
          </cell>
          <cell r="P1453" t="str">
            <v>226</v>
          </cell>
        </row>
        <row r="1454">
          <cell r="A1454">
            <v>2246</v>
          </cell>
          <cell r="B1454" t="str">
            <v>880016800107</v>
          </cell>
          <cell r="C1454" t="str">
            <v>880</v>
          </cell>
          <cell r="D1454" t="str">
            <v>880016</v>
          </cell>
          <cell r="E1454" t="str">
            <v>دستمزد و مزايا</v>
          </cell>
          <cell r="F1454" t="str">
            <v>پاداش پايان سال (عيدي)</v>
          </cell>
          <cell r="G1454" t="str">
            <v>800107</v>
          </cell>
          <cell r="H1454" t="str">
            <v>خط گيج</v>
          </cell>
          <cell r="P1454" t="str">
            <v>224</v>
          </cell>
        </row>
        <row r="1455">
          <cell r="A1455">
            <v>2405</v>
          </cell>
          <cell r="B1455" t="str">
            <v>880016800400</v>
          </cell>
          <cell r="C1455" t="str">
            <v>880</v>
          </cell>
          <cell r="D1455" t="str">
            <v>880016</v>
          </cell>
          <cell r="E1455" t="str">
            <v>دستمزد و مزايا</v>
          </cell>
          <cell r="F1455" t="str">
            <v>پاداش پايان سال (عيدي)</v>
          </cell>
          <cell r="G1455" t="str">
            <v>800400</v>
          </cell>
          <cell r="H1455" t="str">
            <v>امور مالي</v>
          </cell>
          <cell r="P1455" t="str">
            <v>240</v>
          </cell>
        </row>
        <row r="1456">
          <cell r="A1456">
            <v>2246</v>
          </cell>
          <cell r="B1456" t="str">
            <v>880016800101</v>
          </cell>
          <cell r="C1456" t="str">
            <v>880</v>
          </cell>
          <cell r="D1456" t="str">
            <v>880016</v>
          </cell>
          <cell r="E1456" t="str">
            <v>دستمزد و مزايا</v>
          </cell>
          <cell r="F1456" t="str">
            <v>پاداش پايان سال (عيدي)</v>
          </cell>
          <cell r="G1456" t="str">
            <v>800101</v>
          </cell>
          <cell r="H1456" t="str">
            <v>تحقيقات مهندسي</v>
          </cell>
          <cell r="P1456" t="str">
            <v>224</v>
          </cell>
        </row>
        <row r="1457">
          <cell r="A1457">
            <v>2505</v>
          </cell>
          <cell r="B1457" t="str">
            <v>880016800500</v>
          </cell>
          <cell r="C1457" t="str">
            <v>880</v>
          </cell>
          <cell r="D1457" t="str">
            <v>880016</v>
          </cell>
          <cell r="E1457" t="str">
            <v>دستمزد و مزايا</v>
          </cell>
          <cell r="F1457" t="str">
            <v>پاداش پايان سال (عيدي)</v>
          </cell>
          <cell r="G1457" t="str">
            <v>800500</v>
          </cell>
          <cell r="H1457" t="str">
            <v>فروش</v>
          </cell>
          <cell r="P1457" t="str">
            <v>250</v>
          </cell>
        </row>
        <row r="1458">
          <cell r="A1458">
            <v>2305</v>
          </cell>
          <cell r="B1458" t="str">
            <v>880016800301</v>
          </cell>
          <cell r="C1458" t="str">
            <v>880</v>
          </cell>
          <cell r="D1458" t="str">
            <v>880016</v>
          </cell>
          <cell r="E1458" t="str">
            <v>دستمزد و مزايا</v>
          </cell>
          <cell r="F1458" t="str">
            <v>پاداش پايان سال (عيدي)</v>
          </cell>
          <cell r="G1458" t="str">
            <v>800301</v>
          </cell>
          <cell r="H1458" t="str">
            <v>حراست</v>
          </cell>
          <cell r="P1458" t="str">
            <v>230</v>
          </cell>
        </row>
        <row r="1459">
          <cell r="A1459">
            <v>2305</v>
          </cell>
          <cell r="B1459" t="str">
            <v>880016800304</v>
          </cell>
          <cell r="C1459" t="str">
            <v>880</v>
          </cell>
          <cell r="D1459" t="str">
            <v>880016</v>
          </cell>
          <cell r="E1459" t="str">
            <v>دستمزد و مزايا</v>
          </cell>
          <cell r="F1459" t="str">
            <v>پاداش پايان سال (عيدي)</v>
          </cell>
          <cell r="G1459" t="str">
            <v>800304</v>
          </cell>
          <cell r="H1459" t="str">
            <v>تدارکات و تامين قطعات</v>
          </cell>
          <cell r="P1459" t="str">
            <v>230</v>
          </cell>
        </row>
        <row r="1460">
          <cell r="A1460">
            <v>2246</v>
          </cell>
          <cell r="B1460" t="str">
            <v>880016800105</v>
          </cell>
          <cell r="C1460" t="str">
            <v>880</v>
          </cell>
          <cell r="D1460" t="str">
            <v>880016</v>
          </cell>
          <cell r="E1460" t="str">
            <v>دستمزد و مزايا</v>
          </cell>
          <cell r="F1460" t="str">
            <v>پاداش پايان سال (عيدي)</v>
          </cell>
          <cell r="G1460" t="str">
            <v>800105</v>
          </cell>
          <cell r="H1460" t="str">
            <v>مترولوژي</v>
          </cell>
          <cell r="P1460" t="str">
            <v>224</v>
          </cell>
        </row>
        <row r="1461">
          <cell r="A1461">
            <v>2269</v>
          </cell>
          <cell r="B1461" t="str">
            <v>880016800203</v>
          </cell>
          <cell r="C1461" t="str">
            <v>880</v>
          </cell>
          <cell r="D1461" t="str">
            <v>880016</v>
          </cell>
          <cell r="E1461" t="str">
            <v>دستمزد و مزايا</v>
          </cell>
          <cell r="F1461" t="str">
            <v>پاداش پايان سال (عيدي)</v>
          </cell>
          <cell r="G1461" t="str">
            <v>800203</v>
          </cell>
          <cell r="H1461" t="str">
            <v>عمومي کنترل کيفي</v>
          </cell>
          <cell r="P1461" t="str">
            <v>226</v>
          </cell>
        </row>
        <row r="1462">
          <cell r="A1462">
            <v>2405</v>
          </cell>
          <cell r="B1462" t="str">
            <v>880016800402</v>
          </cell>
          <cell r="C1462" t="str">
            <v>880</v>
          </cell>
          <cell r="D1462" t="str">
            <v>880016</v>
          </cell>
          <cell r="E1462" t="str">
            <v>دستمزد و مزايا</v>
          </cell>
          <cell r="F1462" t="str">
            <v>پاداش پايان سال (عيدي)</v>
          </cell>
          <cell r="G1462" t="str">
            <v>800402</v>
          </cell>
          <cell r="H1462" t="str">
            <v>دفتر تهران</v>
          </cell>
          <cell r="P1462" t="str">
            <v>240</v>
          </cell>
        </row>
        <row r="1463">
          <cell r="A1463">
            <v>2405</v>
          </cell>
          <cell r="B1463" t="str">
            <v>880016800401</v>
          </cell>
          <cell r="C1463" t="str">
            <v>880</v>
          </cell>
          <cell r="D1463" t="str">
            <v>880016</v>
          </cell>
          <cell r="E1463" t="str">
            <v>دستمزد و مزايا</v>
          </cell>
          <cell r="F1463" t="str">
            <v>پاداش پايان سال (عيدي)</v>
          </cell>
          <cell r="G1463" t="str">
            <v>800401</v>
          </cell>
          <cell r="H1463" t="str">
            <v>مديريت</v>
          </cell>
          <cell r="P1463" t="str">
            <v>240</v>
          </cell>
        </row>
        <row r="1464">
          <cell r="A1464">
            <v>2269</v>
          </cell>
          <cell r="B1464" t="str">
            <v>880016800206</v>
          </cell>
          <cell r="C1464" t="str">
            <v>880</v>
          </cell>
          <cell r="D1464" t="str">
            <v>880016</v>
          </cell>
          <cell r="E1464" t="str">
            <v>دستمزد و مزايا</v>
          </cell>
          <cell r="F1464" t="str">
            <v>پاداش پايان سال (عيدي)</v>
          </cell>
          <cell r="G1464" t="str">
            <v>800206</v>
          </cell>
          <cell r="H1464" t="str">
            <v>عمومي خط گيج</v>
          </cell>
          <cell r="P1464" t="str">
            <v>226</v>
          </cell>
        </row>
        <row r="1465">
          <cell r="A1465">
            <v>2229</v>
          </cell>
          <cell r="B1465" t="str">
            <v>880016800200</v>
          </cell>
          <cell r="C1465" t="str">
            <v>880</v>
          </cell>
          <cell r="D1465" t="str">
            <v>880016</v>
          </cell>
          <cell r="E1465" t="str">
            <v>دستمزد و مزايا</v>
          </cell>
          <cell r="F1465" t="str">
            <v>پاداش پايان سال (عيدي)</v>
          </cell>
          <cell r="G1465" t="str">
            <v>800200</v>
          </cell>
          <cell r="H1465" t="str">
            <v>عمومي مونتاژ</v>
          </cell>
          <cell r="P1465" t="str">
            <v>222</v>
          </cell>
        </row>
        <row r="1466">
          <cell r="A1466">
            <v>2305</v>
          </cell>
          <cell r="B1466" t="str">
            <v>880016800305</v>
          </cell>
          <cell r="C1466" t="str">
            <v>880</v>
          </cell>
          <cell r="D1466" t="str">
            <v>880016</v>
          </cell>
          <cell r="E1466" t="str">
            <v>دستمزد و مزايا</v>
          </cell>
          <cell r="F1466" t="str">
            <v>پاداش پايان سال (عيدي)</v>
          </cell>
          <cell r="G1466" t="str">
            <v>800305</v>
          </cell>
          <cell r="H1466" t="str">
            <v>طرح و توسعه سيستمها</v>
          </cell>
          <cell r="P1466" t="str">
            <v>230</v>
          </cell>
        </row>
        <row r="1467">
          <cell r="A1467">
            <v>2246</v>
          </cell>
          <cell r="B1467" t="str">
            <v>880016800102</v>
          </cell>
          <cell r="C1467" t="str">
            <v>880</v>
          </cell>
          <cell r="D1467" t="str">
            <v>880016</v>
          </cell>
          <cell r="E1467" t="str">
            <v>دستمزد و مزايا</v>
          </cell>
          <cell r="F1467" t="str">
            <v>پاداش پايان سال (عيدي)</v>
          </cell>
          <cell r="G1467" t="str">
            <v>800102</v>
          </cell>
          <cell r="H1467" t="str">
            <v>عمليات حرارتي و آبکاري</v>
          </cell>
          <cell r="P1467" t="str">
            <v>224</v>
          </cell>
        </row>
        <row r="1468">
          <cell r="A1468">
            <v>2246</v>
          </cell>
          <cell r="B1468" t="str">
            <v>880016800106</v>
          </cell>
          <cell r="C1468" t="str">
            <v>880</v>
          </cell>
          <cell r="D1468" t="str">
            <v>880016</v>
          </cell>
          <cell r="E1468" t="str">
            <v>دستمزد و مزايا</v>
          </cell>
          <cell r="F1468" t="str">
            <v>پاداش پايان سال (عيدي)</v>
          </cell>
          <cell r="G1468" t="str">
            <v>800106</v>
          </cell>
          <cell r="H1468" t="str">
            <v>تست مواد وشيمي</v>
          </cell>
          <cell r="P1468" t="str">
            <v>224</v>
          </cell>
        </row>
        <row r="1469">
          <cell r="A1469">
            <v>2269</v>
          </cell>
          <cell r="B1469" t="str">
            <v>880016800201</v>
          </cell>
          <cell r="C1469" t="str">
            <v>880</v>
          </cell>
          <cell r="D1469" t="str">
            <v>880016</v>
          </cell>
          <cell r="E1469" t="str">
            <v>دستمزد و مزايا</v>
          </cell>
          <cell r="F1469" t="str">
            <v>پاداش پايان سال (عيدي)</v>
          </cell>
          <cell r="G1469" t="str">
            <v>800201</v>
          </cell>
          <cell r="H1469" t="str">
            <v>عمومي تحقيقات و مهندسي</v>
          </cell>
          <cell r="P1469" t="str">
            <v>226</v>
          </cell>
        </row>
        <row r="1470">
          <cell r="A1470">
            <v>2244</v>
          </cell>
          <cell r="B1470" t="str">
            <v>880017800103</v>
          </cell>
          <cell r="C1470" t="str">
            <v>880</v>
          </cell>
          <cell r="D1470" t="str">
            <v>880017</v>
          </cell>
          <cell r="E1470" t="str">
            <v>دستمزد و مزايا</v>
          </cell>
          <cell r="F1470" t="str">
            <v>بن و جيره غير نقدي</v>
          </cell>
          <cell r="G1470" t="str">
            <v>800103</v>
          </cell>
          <cell r="H1470" t="str">
            <v>مرکز ساخت و توليد</v>
          </cell>
          <cell r="P1470" t="str">
            <v>224</v>
          </cell>
        </row>
        <row r="1471">
          <cell r="A1471">
            <v>2204</v>
          </cell>
          <cell r="B1471" t="str">
            <v>880017800100</v>
          </cell>
          <cell r="C1471" t="str">
            <v>880</v>
          </cell>
          <cell r="D1471" t="str">
            <v>880017</v>
          </cell>
          <cell r="E1471" t="str">
            <v>دستمزد و مزايا</v>
          </cell>
          <cell r="F1471" t="str">
            <v>بن و جيره غير نقدي</v>
          </cell>
          <cell r="G1471" t="str">
            <v>800100</v>
          </cell>
          <cell r="H1471" t="str">
            <v>مونتاژ</v>
          </cell>
          <cell r="P1471" t="str">
            <v>220</v>
          </cell>
        </row>
        <row r="1472">
          <cell r="A1472">
            <v>2304</v>
          </cell>
          <cell r="B1472" t="str">
            <v>880017800303</v>
          </cell>
          <cell r="C1472" t="str">
            <v>880</v>
          </cell>
          <cell r="D1472" t="str">
            <v>880017</v>
          </cell>
          <cell r="E1472" t="str">
            <v>دستمزد و مزايا</v>
          </cell>
          <cell r="F1472" t="str">
            <v>بن و جيره غير نقدي</v>
          </cell>
          <cell r="G1472" t="str">
            <v>800303</v>
          </cell>
          <cell r="H1472" t="str">
            <v>برنامه ريزي</v>
          </cell>
          <cell r="P1472" t="str">
            <v>230</v>
          </cell>
        </row>
        <row r="1473">
          <cell r="A1473">
            <v>2244</v>
          </cell>
          <cell r="B1473" t="str">
            <v>880017800104</v>
          </cell>
          <cell r="C1473" t="str">
            <v>880</v>
          </cell>
          <cell r="D1473" t="str">
            <v>880017</v>
          </cell>
          <cell r="E1473" t="str">
            <v>دستمزد و مزايا</v>
          </cell>
          <cell r="F1473" t="str">
            <v>بن و جيره غير نقدي</v>
          </cell>
          <cell r="G1473" t="str">
            <v>800104</v>
          </cell>
          <cell r="H1473" t="str">
            <v>کنترل کيفي</v>
          </cell>
          <cell r="P1473" t="str">
            <v>224</v>
          </cell>
        </row>
        <row r="1474">
          <cell r="A1474">
            <v>2404</v>
          </cell>
          <cell r="B1474" t="str">
            <v>880017800403</v>
          </cell>
          <cell r="C1474" t="str">
            <v>880</v>
          </cell>
          <cell r="D1474" t="str">
            <v>880017</v>
          </cell>
          <cell r="E1474" t="str">
            <v>دستمزد و مزايا</v>
          </cell>
          <cell r="F1474" t="str">
            <v>بن و جيره غير نقدي</v>
          </cell>
          <cell r="G1474" t="str">
            <v>800403</v>
          </cell>
          <cell r="H1474" t="str">
            <v>امو ر اداري</v>
          </cell>
          <cell r="P1474" t="str">
            <v>240</v>
          </cell>
        </row>
        <row r="1475">
          <cell r="A1475">
            <v>2304</v>
          </cell>
          <cell r="B1475" t="str">
            <v>880017800302</v>
          </cell>
          <cell r="C1475" t="str">
            <v>880</v>
          </cell>
          <cell r="D1475" t="str">
            <v>880017</v>
          </cell>
          <cell r="E1475" t="str">
            <v>دستمزد و مزايا</v>
          </cell>
          <cell r="F1475" t="str">
            <v>بن و جيره غير نقدي</v>
          </cell>
          <cell r="G1475" t="str">
            <v>800302</v>
          </cell>
          <cell r="H1475" t="str">
            <v>خدمات فني</v>
          </cell>
          <cell r="P1475" t="str">
            <v>230</v>
          </cell>
        </row>
        <row r="1476">
          <cell r="A1476">
            <v>2244</v>
          </cell>
          <cell r="B1476" t="str">
            <v>880017800107</v>
          </cell>
          <cell r="C1476" t="str">
            <v>880</v>
          </cell>
          <cell r="D1476" t="str">
            <v>880017</v>
          </cell>
          <cell r="E1476" t="str">
            <v>دستمزد و مزايا</v>
          </cell>
          <cell r="F1476" t="str">
            <v>بن و جيره غير نقدي</v>
          </cell>
          <cell r="G1476" t="str">
            <v>800107</v>
          </cell>
          <cell r="H1476" t="str">
            <v>خط گيج</v>
          </cell>
          <cell r="P1476" t="str">
            <v>224</v>
          </cell>
        </row>
        <row r="1477">
          <cell r="A1477">
            <v>2268</v>
          </cell>
          <cell r="B1477" t="str">
            <v>880017800202</v>
          </cell>
          <cell r="C1477" t="str">
            <v>880</v>
          </cell>
          <cell r="D1477" t="str">
            <v>880017</v>
          </cell>
          <cell r="E1477" t="str">
            <v>دستمزد و مزايا</v>
          </cell>
          <cell r="F1477" t="str">
            <v>بن و جيره غير نقدي</v>
          </cell>
          <cell r="G1477" t="str">
            <v>800202</v>
          </cell>
          <cell r="H1477" t="str">
            <v>عمومي ساخت و توليد</v>
          </cell>
          <cell r="P1477" t="str">
            <v>226</v>
          </cell>
        </row>
        <row r="1478">
          <cell r="A1478">
            <v>2404</v>
          </cell>
          <cell r="B1478" t="str">
            <v>880017800401</v>
          </cell>
          <cell r="C1478" t="str">
            <v>880</v>
          </cell>
          <cell r="D1478" t="str">
            <v>880017</v>
          </cell>
          <cell r="E1478" t="str">
            <v>دستمزد و مزايا</v>
          </cell>
          <cell r="F1478" t="str">
            <v>بن و جيره غير نقدي</v>
          </cell>
          <cell r="G1478" t="str">
            <v>800401</v>
          </cell>
          <cell r="H1478" t="str">
            <v>مديريت</v>
          </cell>
          <cell r="P1478" t="str">
            <v>240</v>
          </cell>
        </row>
        <row r="1479">
          <cell r="A1479">
            <v>2404</v>
          </cell>
          <cell r="B1479" t="str">
            <v>880017800400</v>
          </cell>
          <cell r="C1479" t="str">
            <v>880</v>
          </cell>
          <cell r="D1479" t="str">
            <v>880017</v>
          </cell>
          <cell r="E1479" t="str">
            <v>دستمزد و مزايا</v>
          </cell>
          <cell r="F1479" t="str">
            <v>بن و جيره غير نقدي</v>
          </cell>
          <cell r="G1479" t="str">
            <v>800400</v>
          </cell>
          <cell r="H1479" t="str">
            <v>امور مالي</v>
          </cell>
          <cell r="P1479" t="str">
            <v>240</v>
          </cell>
        </row>
        <row r="1480">
          <cell r="A1480">
            <v>2304</v>
          </cell>
          <cell r="B1480" t="str">
            <v>880017800304</v>
          </cell>
          <cell r="C1480" t="str">
            <v>880</v>
          </cell>
          <cell r="D1480" t="str">
            <v>880017</v>
          </cell>
          <cell r="E1480" t="str">
            <v>دستمزد و مزايا</v>
          </cell>
          <cell r="F1480" t="str">
            <v>بن و جيره غير نقدي</v>
          </cell>
          <cell r="G1480" t="str">
            <v>800304</v>
          </cell>
          <cell r="H1480" t="str">
            <v>تدارکات و تامين قطعات</v>
          </cell>
          <cell r="P1480" t="str">
            <v>230</v>
          </cell>
        </row>
        <row r="1481">
          <cell r="A1481">
            <v>2504</v>
          </cell>
          <cell r="B1481" t="str">
            <v>880017800500</v>
          </cell>
          <cell r="C1481" t="str">
            <v>880</v>
          </cell>
          <cell r="D1481" t="str">
            <v>880017</v>
          </cell>
          <cell r="E1481" t="str">
            <v>دستمزد و مزايا</v>
          </cell>
          <cell r="F1481" t="str">
            <v>بن و جيره غير نقدي</v>
          </cell>
          <cell r="G1481" t="str">
            <v>800500</v>
          </cell>
          <cell r="H1481" t="str">
            <v>فروش</v>
          </cell>
          <cell r="P1481" t="str">
            <v>250</v>
          </cell>
        </row>
        <row r="1482">
          <cell r="A1482">
            <v>2404</v>
          </cell>
          <cell r="B1482" t="str">
            <v>880017800402</v>
          </cell>
          <cell r="C1482" t="str">
            <v>880</v>
          </cell>
          <cell r="D1482" t="str">
            <v>880017</v>
          </cell>
          <cell r="E1482" t="str">
            <v>دستمزد و مزايا</v>
          </cell>
          <cell r="F1482" t="str">
            <v>بن و جيره غير نقدي</v>
          </cell>
          <cell r="G1482" t="str">
            <v>800402</v>
          </cell>
          <cell r="H1482" t="str">
            <v>دفتر تهران</v>
          </cell>
          <cell r="P1482" t="str">
            <v>240</v>
          </cell>
        </row>
        <row r="1483">
          <cell r="A1483">
            <v>2304</v>
          </cell>
          <cell r="B1483" t="str">
            <v>880017800301</v>
          </cell>
          <cell r="C1483" t="str">
            <v>880</v>
          </cell>
          <cell r="D1483" t="str">
            <v>880017</v>
          </cell>
          <cell r="E1483" t="str">
            <v>دستمزد و مزايا</v>
          </cell>
          <cell r="F1483" t="str">
            <v>بن و جيره غير نقدي</v>
          </cell>
          <cell r="G1483" t="str">
            <v>800301</v>
          </cell>
          <cell r="H1483" t="str">
            <v>حراست</v>
          </cell>
          <cell r="P1483" t="str">
            <v>230</v>
          </cell>
        </row>
        <row r="1484">
          <cell r="A1484">
            <v>2244</v>
          </cell>
          <cell r="B1484" t="str">
            <v>880017800105</v>
          </cell>
          <cell r="C1484" t="str">
            <v>880</v>
          </cell>
          <cell r="D1484" t="str">
            <v>880017</v>
          </cell>
          <cell r="E1484" t="str">
            <v>دستمزد و مزايا</v>
          </cell>
          <cell r="F1484" t="str">
            <v>بن و جيره غير نقدي</v>
          </cell>
          <cell r="G1484" t="str">
            <v>800105</v>
          </cell>
          <cell r="H1484" t="str">
            <v>مترولوژي</v>
          </cell>
          <cell r="P1484" t="str">
            <v>224</v>
          </cell>
        </row>
        <row r="1485">
          <cell r="A1485">
            <v>2268</v>
          </cell>
          <cell r="B1485" t="str">
            <v>880017800206</v>
          </cell>
          <cell r="C1485" t="str">
            <v>880</v>
          </cell>
          <cell r="D1485" t="str">
            <v>880017</v>
          </cell>
          <cell r="E1485" t="str">
            <v>دستمزد و مزايا</v>
          </cell>
          <cell r="F1485" t="str">
            <v>بن و جيره غير نقدي</v>
          </cell>
          <cell r="G1485" t="str">
            <v>800206</v>
          </cell>
          <cell r="H1485" t="str">
            <v>عمومي خط گيج</v>
          </cell>
          <cell r="P1485" t="str">
            <v>226</v>
          </cell>
        </row>
        <row r="1486">
          <cell r="A1486">
            <v>2244</v>
          </cell>
          <cell r="B1486" t="str">
            <v>880017800101</v>
          </cell>
          <cell r="C1486" t="str">
            <v>880</v>
          </cell>
          <cell r="D1486" t="str">
            <v>880017</v>
          </cell>
          <cell r="E1486" t="str">
            <v>دستمزد و مزايا</v>
          </cell>
          <cell r="F1486" t="str">
            <v>بن و جيره غير نقدي</v>
          </cell>
          <cell r="G1486" t="str">
            <v>800101</v>
          </cell>
          <cell r="H1486" t="str">
            <v>تحقيقات مهندسي</v>
          </cell>
          <cell r="P1486" t="str">
            <v>224</v>
          </cell>
        </row>
        <row r="1487">
          <cell r="A1487">
            <v>2304</v>
          </cell>
          <cell r="B1487" t="str">
            <v>880017800305</v>
          </cell>
          <cell r="C1487" t="str">
            <v>880</v>
          </cell>
          <cell r="D1487" t="str">
            <v>880017</v>
          </cell>
          <cell r="E1487" t="str">
            <v>دستمزد و مزايا</v>
          </cell>
          <cell r="F1487" t="str">
            <v>بن و جيره غير نقدي</v>
          </cell>
          <cell r="G1487" t="str">
            <v>800305</v>
          </cell>
          <cell r="H1487" t="str">
            <v>طرح و توسعه سيستمها</v>
          </cell>
          <cell r="P1487" t="str">
            <v>230</v>
          </cell>
        </row>
        <row r="1488">
          <cell r="A1488">
            <v>2268</v>
          </cell>
          <cell r="B1488" t="str">
            <v>880017800203</v>
          </cell>
          <cell r="C1488" t="str">
            <v>880</v>
          </cell>
          <cell r="D1488" t="str">
            <v>880017</v>
          </cell>
          <cell r="E1488" t="str">
            <v>دستمزد و مزايا</v>
          </cell>
          <cell r="F1488" t="str">
            <v>بن و جيره غير نقدي</v>
          </cell>
          <cell r="G1488" t="str">
            <v>800203</v>
          </cell>
          <cell r="H1488" t="str">
            <v>عمومي کنترل کيفي</v>
          </cell>
          <cell r="P1488" t="str">
            <v>226</v>
          </cell>
        </row>
        <row r="1489">
          <cell r="A1489">
            <v>2228</v>
          </cell>
          <cell r="B1489" t="str">
            <v>880017800200</v>
          </cell>
          <cell r="C1489" t="str">
            <v>880</v>
          </cell>
          <cell r="D1489" t="str">
            <v>880017</v>
          </cell>
          <cell r="E1489" t="str">
            <v>دستمزد و مزايا</v>
          </cell>
          <cell r="F1489" t="str">
            <v>بن و جيره غير نقدي</v>
          </cell>
          <cell r="G1489" t="str">
            <v>800200</v>
          </cell>
          <cell r="H1489" t="str">
            <v>عمومي مونتاژ</v>
          </cell>
          <cell r="P1489" t="str">
            <v>222</v>
          </cell>
        </row>
        <row r="1490">
          <cell r="A1490">
            <v>2244</v>
          </cell>
          <cell r="B1490" t="str">
            <v>880017800102</v>
          </cell>
          <cell r="C1490" t="str">
            <v>880</v>
          </cell>
          <cell r="D1490" t="str">
            <v>880017</v>
          </cell>
          <cell r="E1490" t="str">
            <v>دستمزد و مزايا</v>
          </cell>
          <cell r="F1490" t="str">
            <v>بن و جيره غير نقدي</v>
          </cell>
          <cell r="G1490" t="str">
            <v>800102</v>
          </cell>
          <cell r="H1490" t="str">
            <v>عمليات حرارتي و آبکاري</v>
          </cell>
          <cell r="P1490" t="str">
            <v>224</v>
          </cell>
        </row>
        <row r="1491">
          <cell r="A1491">
            <v>2244</v>
          </cell>
          <cell r="B1491" t="str">
            <v>880017800106</v>
          </cell>
          <cell r="C1491" t="str">
            <v>880</v>
          </cell>
          <cell r="D1491" t="str">
            <v>880017</v>
          </cell>
          <cell r="E1491" t="str">
            <v>دستمزد و مزايا</v>
          </cell>
          <cell r="F1491" t="str">
            <v>بن و جيره غير نقدي</v>
          </cell>
          <cell r="G1491" t="str">
            <v>800106</v>
          </cell>
          <cell r="H1491" t="str">
            <v>تست مواد وشيمي</v>
          </cell>
          <cell r="P1491" t="str">
            <v>224</v>
          </cell>
        </row>
        <row r="1492">
          <cell r="A1492">
            <v>2268</v>
          </cell>
          <cell r="B1492" t="str">
            <v>880017800201</v>
          </cell>
          <cell r="C1492" t="str">
            <v>880</v>
          </cell>
          <cell r="D1492" t="str">
            <v>880017</v>
          </cell>
          <cell r="E1492" t="str">
            <v>دستمزد و مزايا</v>
          </cell>
          <cell r="F1492" t="str">
            <v>بن و جيره غير نقدي</v>
          </cell>
          <cell r="G1492" t="str">
            <v>800201</v>
          </cell>
          <cell r="H1492" t="str">
            <v>عمومي تحقيقات و مهندسي</v>
          </cell>
          <cell r="P1492" t="str">
            <v>226</v>
          </cell>
        </row>
        <row r="1493">
          <cell r="A1493">
            <v>2243</v>
          </cell>
          <cell r="B1493" t="str">
            <v>880018800103</v>
          </cell>
          <cell r="C1493" t="str">
            <v>880</v>
          </cell>
          <cell r="D1493" t="str">
            <v>880018</v>
          </cell>
          <cell r="E1493" t="str">
            <v>دستمزد و مزايا</v>
          </cell>
          <cell r="F1493" t="str">
            <v>باز خريد سنوات خدمت كاركنان</v>
          </cell>
          <cell r="G1493" t="str">
            <v>800103</v>
          </cell>
          <cell r="H1493" t="str">
            <v>مرکز ساخت و توليد</v>
          </cell>
          <cell r="P1493" t="str">
            <v>224</v>
          </cell>
        </row>
        <row r="1494">
          <cell r="A1494">
            <v>2203</v>
          </cell>
          <cell r="B1494" t="str">
            <v>880018800100</v>
          </cell>
          <cell r="C1494" t="str">
            <v>880</v>
          </cell>
          <cell r="D1494" t="str">
            <v>880018</v>
          </cell>
          <cell r="E1494" t="str">
            <v>دستمزد و مزايا</v>
          </cell>
          <cell r="F1494" t="str">
            <v>باز خريد سنوات خدمت كاركنان</v>
          </cell>
          <cell r="G1494" t="str">
            <v>800100</v>
          </cell>
          <cell r="H1494" t="str">
            <v>مونتاژ</v>
          </cell>
          <cell r="P1494" t="str">
            <v>220</v>
          </cell>
        </row>
        <row r="1495">
          <cell r="A1495">
            <v>2402</v>
          </cell>
          <cell r="B1495" t="str">
            <v>880018800403</v>
          </cell>
          <cell r="C1495" t="str">
            <v>880</v>
          </cell>
          <cell r="D1495" t="str">
            <v>880018</v>
          </cell>
          <cell r="E1495" t="str">
            <v>دستمزد و مزايا</v>
          </cell>
          <cell r="F1495" t="str">
            <v>باز خريد سنوات خدمت كاركنان</v>
          </cell>
          <cell r="G1495" t="str">
            <v>800403</v>
          </cell>
          <cell r="H1495" t="str">
            <v>امو ر اداري</v>
          </cell>
          <cell r="P1495" t="str">
            <v>240</v>
          </cell>
        </row>
        <row r="1496">
          <cell r="A1496">
            <v>2302</v>
          </cell>
          <cell r="B1496" t="str">
            <v>880018800302</v>
          </cell>
          <cell r="C1496" t="str">
            <v>880</v>
          </cell>
          <cell r="D1496" t="str">
            <v>880018</v>
          </cell>
          <cell r="E1496" t="str">
            <v>دستمزد و مزايا</v>
          </cell>
          <cell r="F1496" t="str">
            <v>باز خريد سنوات خدمت كاركنان</v>
          </cell>
          <cell r="G1496" t="str">
            <v>800302</v>
          </cell>
          <cell r="H1496" t="str">
            <v>خدمات فني</v>
          </cell>
          <cell r="P1496" t="str">
            <v>230</v>
          </cell>
        </row>
        <row r="1497">
          <cell r="A1497">
            <v>2243</v>
          </cell>
          <cell r="B1497" t="str">
            <v>880018800104</v>
          </cell>
          <cell r="C1497" t="str">
            <v>880</v>
          </cell>
          <cell r="D1497" t="str">
            <v>880018</v>
          </cell>
          <cell r="E1497" t="str">
            <v>دستمزد و مزايا</v>
          </cell>
          <cell r="F1497" t="str">
            <v>باز خريد سنوات خدمت كاركنان</v>
          </cell>
          <cell r="G1497" t="str">
            <v>800104</v>
          </cell>
          <cell r="H1497" t="str">
            <v>کنترل کيفي</v>
          </cell>
          <cell r="P1497" t="str">
            <v>224</v>
          </cell>
        </row>
        <row r="1498">
          <cell r="A1498">
            <v>2302</v>
          </cell>
          <cell r="B1498" t="str">
            <v>880018800303</v>
          </cell>
          <cell r="C1498" t="str">
            <v>880</v>
          </cell>
          <cell r="D1498" t="str">
            <v>880018</v>
          </cell>
          <cell r="E1498" t="str">
            <v>دستمزد و مزايا</v>
          </cell>
          <cell r="F1498" t="str">
            <v>باز خريد سنوات خدمت كاركنان</v>
          </cell>
          <cell r="G1498" t="str">
            <v>800303</v>
          </cell>
          <cell r="H1498" t="str">
            <v>برنامه ريزي</v>
          </cell>
          <cell r="P1498" t="str">
            <v>230</v>
          </cell>
        </row>
        <row r="1499">
          <cell r="A1499">
            <v>2502</v>
          </cell>
          <cell r="B1499" t="str">
            <v>880018800500</v>
          </cell>
          <cell r="C1499" t="str">
            <v>880</v>
          </cell>
          <cell r="D1499" t="str">
            <v>880018</v>
          </cell>
          <cell r="E1499" t="str">
            <v>دستمزد و مزايا</v>
          </cell>
          <cell r="F1499" t="str">
            <v>باز خريد سنوات خدمت كاركنان</v>
          </cell>
          <cell r="G1499" t="str">
            <v>800500</v>
          </cell>
          <cell r="H1499" t="str">
            <v>فروش</v>
          </cell>
          <cell r="P1499" t="str">
            <v>250</v>
          </cell>
        </row>
        <row r="1500">
          <cell r="A1500">
            <v>2302</v>
          </cell>
          <cell r="B1500" t="str">
            <v>880018800301</v>
          </cell>
          <cell r="C1500" t="str">
            <v>880</v>
          </cell>
          <cell r="D1500" t="str">
            <v>880018</v>
          </cell>
          <cell r="E1500" t="str">
            <v>دستمزد و مزايا</v>
          </cell>
          <cell r="F1500" t="str">
            <v>باز خريد سنوات خدمت كاركنان</v>
          </cell>
          <cell r="G1500" t="str">
            <v>800301</v>
          </cell>
          <cell r="H1500" t="str">
            <v>حراست</v>
          </cell>
          <cell r="P1500" t="str">
            <v>230</v>
          </cell>
        </row>
        <row r="1501">
          <cell r="A1501">
            <v>2243</v>
          </cell>
          <cell r="B1501" t="str">
            <v>880018800101</v>
          </cell>
          <cell r="C1501" t="str">
            <v>880</v>
          </cell>
          <cell r="D1501" t="str">
            <v>880018</v>
          </cell>
          <cell r="E1501" t="str">
            <v>دستمزد و مزايا</v>
          </cell>
          <cell r="F1501" t="str">
            <v>باز خريد سنوات خدمت كاركنان</v>
          </cell>
          <cell r="G1501" t="str">
            <v>800101</v>
          </cell>
          <cell r="H1501" t="str">
            <v>تحقيقات مهندسي</v>
          </cell>
          <cell r="P1501" t="str">
            <v>224</v>
          </cell>
        </row>
        <row r="1502">
          <cell r="A1502">
            <v>2267</v>
          </cell>
          <cell r="B1502" t="str">
            <v>880018800202</v>
          </cell>
          <cell r="C1502" t="str">
            <v>880</v>
          </cell>
          <cell r="D1502" t="str">
            <v>880018</v>
          </cell>
          <cell r="E1502" t="str">
            <v>دستمزد و مزايا</v>
          </cell>
          <cell r="F1502" t="str">
            <v>باز خريد سنوات خدمت كاركنان</v>
          </cell>
          <cell r="G1502" t="str">
            <v>800202</v>
          </cell>
          <cell r="H1502" t="str">
            <v>عمومي ساخت و توليد</v>
          </cell>
          <cell r="P1502" t="str">
            <v>226</v>
          </cell>
        </row>
        <row r="1503">
          <cell r="A1503">
            <v>2302</v>
          </cell>
          <cell r="B1503" t="str">
            <v>880018800304</v>
          </cell>
          <cell r="C1503" t="str">
            <v>880</v>
          </cell>
          <cell r="D1503" t="str">
            <v>880018</v>
          </cell>
          <cell r="E1503" t="str">
            <v>دستمزد و مزايا</v>
          </cell>
          <cell r="F1503" t="str">
            <v>باز خريد سنوات خدمت كاركنان</v>
          </cell>
          <cell r="G1503" t="str">
            <v>800304</v>
          </cell>
          <cell r="H1503" t="str">
            <v>تدارکات و تامين قطعات</v>
          </cell>
          <cell r="P1503" t="str">
            <v>230</v>
          </cell>
        </row>
        <row r="1504">
          <cell r="A1504">
            <v>2243</v>
          </cell>
          <cell r="B1504" t="str">
            <v>880018800107</v>
          </cell>
          <cell r="C1504" t="str">
            <v>880</v>
          </cell>
          <cell r="D1504" t="str">
            <v>880018</v>
          </cell>
          <cell r="E1504" t="str">
            <v>دستمزد و مزايا</v>
          </cell>
          <cell r="F1504" t="str">
            <v>باز خريد سنوات خدمت كاركنان</v>
          </cell>
          <cell r="G1504" t="str">
            <v>800107</v>
          </cell>
          <cell r="H1504" t="str">
            <v>خط گيج</v>
          </cell>
          <cell r="P1504" t="str">
            <v>224</v>
          </cell>
        </row>
        <row r="1505">
          <cell r="A1505">
            <v>2402</v>
          </cell>
          <cell r="B1505" t="str">
            <v>880018800400</v>
          </cell>
          <cell r="C1505" t="str">
            <v>880</v>
          </cell>
          <cell r="D1505" t="str">
            <v>880018</v>
          </cell>
          <cell r="E1505" t="str">
            <v>دستمزد و مزايا</v>
          </cell>
          <cell r="F1505" t="str">
            <v>باز خريد سنوات خدمت كاركنان</v>
          </cell>
          <cell r="G1505" t="str">
            <v>800400</v>
          </cell>
          <cell r="H1505" t="str">
            <v>امور مالي</v>
          </cell>
          <cell r="P1505" t="str">
            <v>240</v>
          </cell>
        </row>
        <row r="1506">
          <cell r="A1506">
            <v>2402</v>
          </cell>
          <cell r="B1506" t="str">
            <v>880018800402</v>
          </cell>
          <cell r="C1506" t="str">
            <v>880</v>
          </cell>
          <cell r="D1506" t="str">
            <v>880018</v>
          </cell>
          <cell r="E1506" t="str">
            <v>دستمزد و مزايا</v>
          </cell>
          <cell r="F1506" t="str">
            <v>باز خريد سنوات خدمت كاركنان</v>
          </cell>
          <cell r="G1506" t="str">
            <v>800402</v>
          </cell>
          <cell r="H1506" t="str">
            <v>دفتر تهران</v>
          </cell>
          <cell r="P1506" t="str">
            <v>240</v>
          </cell>
        </row>
        <row r="1507">
          <cell r="A1507">
            <v>2243</v>
          </cell>
          <cell r="B1507" t="str">
            <v>880018800105</v>
          </cell>
          <cell r="C1507" t="str">
            <v>880</v>
          </cell>
          <cell r="D1507" t="str">
            <v>880018</v>
          </cell>
          <cell r="E1507" t="str">
            <v>دستمزد و مزايا</v>
          </cell>
          <cell r="F1507" t="str">
            <v>باز خريد سنوات خدمت كاركنان</v>
          </cell>
          <cell r="G1507" t="str">
            <v>800105</v>
          </cell>
          <cell r="H1507" t="str">
            <v>مترولوژي</v>
          </cell>
          <cell r="P1507" t="str">
            <v>224</v>
          </cell>
        </row>
        <row r="1508">
          <cell r="A1508">
            <v>2267</v>
          </cell>
          <cell r="B1508" t="str">
            <v>880018800206</v>
          </cell>
          <cell r="C1508" t="str">
            <v>880</v>
          </cell>
          <cell r="D1508" t="str">
            <v>880018</v>
          </cell>
          <cell r="E1508" t="str">
            <v>دستمزد و مزايا</v>
          </cell>
          <cell r="F1508" t="str">
            <v>باز خريد سنوات خدمت كاركنان</v>
          </cell>
          <cell r="G1508" t="str">
            <v>800206</v>
          </cell>
          <cell r="H1508" t="str">
            <v>عمومي خط گيج</v>
          </cell>
          <cell r="P1508" t="str">
            <v>226</v>
          </cell>
        </row>
        <row r="1509">
          <cell r="A1509">
            <v>2227</v>
          </cell>
          <cell r="B1509" t="str">
            <v>880018800200</v>
          </cell>
          <cell r="C1509" t="str">
            <v>880</v>
          </cell>
          <cell r="D1509" t="str">
            <v>880018</v>
          </cell>
          <cell r="E1509" t="str">
            <v>دستمزد و مزايا</v>
          </cell>
          <cell r="F1509" t="str">
            <v>باز خريد سنوات خدمت كاركنان</v>
          </cell>
          <cell r="G1509" t="str">
            <v>800200</v>
          </cell>
          <cell r="H1509" t="str">
            <v>عمومي مونتاژ</v>
          </cell>
          <cell r="P1509" t="str">
            <v>222</v>
          </cell>
        </row>
        <row r="1510">
          <cell r="A1510">
            <v>2402</v>
          </cell>
          <cell r="B1510" t="str">
            <v>880018800401</v>
          </cell>
          <cell r="C1510" t="str">
            <v>880</v>
          </cell>
          <cell r="D1510" t="str">
            <v>880018</v>
          </cell>
          <cell r="E1510" t="str">
            <v>دستمزد و مزايا</v>
          </cell>
          <cell r="F1510" t="str">
            <v>باز خريد سنوات خدمت كاركنان</v>
          </cell>
          <cell r="G1510" t="str">
            <v>800401</v>
          </cell>
          <cell r="H1510" t="str">
            <v>مديريت</v>
          </cell>
          <cell r="P1510" t="str">
            <v>240</v>
          </cell>
        </row>
        <row r="1511">
          <cell r="A1511">
            <v>2243</v>
          </cell>
          <cell r="B1511" t="str">
            <v>880018800106</v>
          </cell>
          <cell r="C1511" t="str">
            <v>880</v>
          </cell>
          <cell r="D1511" t="str">
            <v>880018</v>
          </cell>
          <cell r="E1511" t="str">
            <v>دستمزد و مزايا</v>
          </cell>
          <cell r="F1511" t="str">
            <v>باز خريد سنوات خدمت كاركنان</v>
          </cell>
          <cell r="G1511" t="str">
            <v>800106</v>
          </cell>
          <cell r="H1511" t="str">
            <v>تست مواد وشيمي</v>
          </cell>
          <cell r="P1511" t="str">
            <v>224</v>
          </cell>
        </row>
        <row r="1512">
          <cell r="A1512">
            <v>2267</v>
          </cell>
          <cell r="B1512" t="str">
            <v>880018800203</v>
          </cell>
          <cell r="C1512" t="str">
            <v>880</v>
          </cell>
          <cell r="D1512" t="str">
            <v>880018</v>
          </cell>
          <cell r="E1512" t="str">
            <v>دستمزد و مزايا</v>
          </cell>
          <cell r="F1512" t="str">
            <v>باز خريد سنوات خدمت كاركنان</v>
          </cell>
          <cell r="G1512" t="str">
            <v>800203</v>
          </cell>
          <cell r="H1512" t="str">
            <v>عمومي کنترل کيفي</v>
          </cell>
          <cell r="P1512" t="str">
            <v>226</v>
          </cell>
        </row>
        <row r="1513">
          <cell r="A1513">
            <v>2302</v>
          </cell>
          <cell r="B1513" t="str">
            <v>880018800305</v>
          </cell>
          <cell r="C1513" t="str">
            <v>880</v>
          </cell>
          <cell r="D1513" t="str">
            <v>880018</v>
          </cell>
          <cell r="E1513" t="str">
            <v>دستمزد و مزايا</v>
          </cell>
          <cell r="F1513" t="str">
            <v>باز خريد سنوات خدمت كاركنان</v>
          </cell>
          <cell r="G1513" t="str">
            <v>800305</v>
          </cell>
          <cell r="H1513" t="str">
            <v>طرح و توسعه سيستمها</v>
          </cell>
          <cell r="P1513" t="str">
            <v>230</v>
          </cell>
        </row>
        <row r="1514">
          <cell r="A1514">
            <v>2243</v>
          </cell>
          <cell r="B1514" t="str">
            <v>880018800102</v>
          </cell>
          <cell r="C1514" t="str">
            <v>880</v>
          </cell>
          <cell r="D1514" t="str">
            <v>880018</v>
          </cell>
          <cell r="E1514" t="str">
            <v>دستمزد و مزايا</v>
          </cell>
          <cell r="F1514" t="str">
            <v>باز خريد سنوات خدمت كاركنان</v>
          </cell>
          <cell r="G1514" t="str">
            <v>800102</v>
          </cell>
          <cell r="H1514" t="str">
            <v>عمليات حرارتي و آبکاري</v>
          </cell>
          <cell r="P1514" t="str">
            <v>224</v>
          </cell>
        </row>
        <row r="1515">
          <cell r="A1515">
            <v>2267</v>
          </cell>
          <cell r="B1515" t="str">
            <v>880018800201</v>
          </cell>
          <cell r="C1515" t="str">
            <v>880</v>
          </cell>
          <cell r="D1515" t="str">
            <v>880018</v>
          </cell>
          <cell r="E1515" t="str">
            <v>دستمزد و مزايا</v>
          </cell>
          <cell r="F1515" t="str">
            <v>باز خريد سنوات خدمت كاركنان</v>
          </cell>
          <cell r="G1515" t="str">
            <v>800201</v>
          </cell>
          <cell r="H1515" t="str">
            <v>عمومي تحقيقات و مهندسي</v>
          </cell>
          <cell r="P1515" t="str">
            <v>226</v>
          </cell>
        </row>
        <row r="1516">
          <cell r="A1516">
            <v>2248</v>
          </cell>
          <cell r="B1516" t="str">
            <v>880019800103</v>
          </cell>
          <cell r="C1516" t="str">
            <v>880</v>
          </cell>
          <cell r="D1516" t="str">
            <v>880019</v>
          </cell>
          <cell r="E1516" t="str">
            <v>دستمزد و مزايا</v>
          </cell>
          <cell r="F1516" t="str">
            <v>بازخريد مرخصي استفاده نشده كاركنان</v>
          </cell>
          <cell r="G1516" t="str">
            <v>800103</v>
          </cell>
          <cell r="H1516" t="str">
            <v>مرکز ساخت و توليد</v>
          </cell>
          <cell r="P1516" t="str">
            <v>224</v>
          </cell>
        </row>
        <row r="1517">
          <cell r="A1517">
            <v>2208</v>
          </cell>
          <cell r="B1517" t="str">
            <v>880019800100</v>
          </cell>
          <cell r="C1517" t="str">
            <v>880</v>
          </cell>
          <cell r="D1517" t="str">
            <v>880019</v>
          </cell>
          <cell r="E1517" t="str">
            <v>دستمزد و مزايا</v>
          </cell>
          <cell r="F1517" t="str">
            <v>بازخريد مرخصي استفاده نشده كاركنان</v>
          </cell>
          <cell r="G1517" t="str">
            <v>800100</v>
          </cell>
          <cell r="H1517" t="str">
            <v>مونتاژ</v>
          </cell>
          <cell r="P1517" t="str">
            <v>220</v>
          </cell>
        </row>
        <row r="1518">
          <cell r="A1518">
            <v>2307</v>
          </cell>
          <cell r="B1518" t="str">
            <v>880019800303</v>
          </cell>
          <cell r="C1518" t="str">
            <v>880</v>
          </cell>
          <cell r="D1518" t="str">
            <v>880019</v>
          </cell>
          <cell r="E1518" t="str">
            <v>دستمزد و مزايا</v>
          </cell>
          <cell r="F1518" t="str">
            <v>بازخريد مرخصي استفاده نشده كاركنان</v>
          </cell>
          <cell r="G1518" t="str">
            <v>800303</v>
          </cell>
          <cell r="H1518" t="str">
            <v>برنامه ريزي</v>
          </cell>
          <cell r="P1518" t="str">
            <v>230</v>
          </cell>
        </row>
        <row r="1519">
          <cell r="A1519">
            <v>2248</v>
          </cell>
          <cell r="B1519" t="str">
            <v>880019800104</v>
          </cell>
          <cell r="C1519" t="str">
            <v>880</v>
          </cell>
          <cell r="D1519" t="str">
            <v>880019</v>
          </cell>
          <cell r="E1519" t="str">
            <v>دستمزد و مزايا</v>
          </cell>
          <cell r="F1519" t="str">
            <v>بازخريد مرخصي استفاده نشده كاركنان</v>
          </cell>
          <cell r="G1519" t="str">
            <v>800104</v>
          </cell>
          <cell r="H1519" t="str">
            <v>کنترل کيفي</v>
          </cell>
          <cell r="P1519" t="str">
            <v>224</v>
          </cell>
        </row>
        <row r="1520">
          <cell r="A1520">
            <v>2407</v>
          </cell>
          <cell r="B1520" t="str">
            <v>880019800403</v>
          </cell>
          <cell r="C1520" t="str">
            <v>880</v>
          </cell>
          <cell r="D1520" t="str">
            <v>880019</v>
          </cell>
          <cell r="E1520" t="str">
            <v>دستمزد و مزايا</v>
          </cell>
          <cell r="F1520" t="str">
            <v>بازخريد مرخصي استفاده نشده كاركنان</v>
          </cell>
          <cell r="G1520" t="str">
            <v>800403</v>
          </cell>
          <cell r="H1520" t="str">
            <v>امو ر اداري</v>
          </cell>
          <cell r="P1520" t="str">
            <v>240</v>
          </cell>
        </row>
        <row r="1521">
          <cell r="A1521">
            <v>2307</v>
          </cell>
          <cell r="B1521" t="str">
            <v>880019800302</v>
          </cell>
          <cell r="C1521" t="str">
            <v>880</v>
          </cell>
          <cell r="D1521" t="str">
            <v>880019</v>
          </cell>
          <cell r="E1521" t="str">
            <v>دستمزد و مزايا</v>
          </cell>
          <cell r="F1521" t="str">
            <v>بازخريد مرخصي استفاده نشده كاركنان</v>
          </cell>
          <cell r="G1521" t="str">
            <v>800302</v>
          </cell>
          <cell r="H1521" t="str">
            <v>خدمات فني</v>
          </cell>
          <cell r="P1521" t="str">
            <v>230</v>
          </cell>
        </row>
        <row r="1522">
          <cell r="A1522">
            <v>2248</v>
          </cell>
          <cell r="B1522" t="str">
            <v>880019800107</v>
          </cell>
          <cell r="C1522" t="str">
            <v>880</v>
          </cell>
          <cell r="D1522" t="str">
            <v>880019</v>
          </cell>
          <cell r="E1522" t="str">
            <v>دستمزد و مزايا</v>
          </cell>
          <cell r="F1522" t="str">
            <v>بازخريد مرخصي استفاده نشده كاركنان</v>
          </cell>
          <cell r="G1522" t="str">
            <v>800107</v>
          </cell>
          <cell r="H1522" t="str">
            <v>خط گيج</v>
          </cell>
          <cell r="P1522" t="str">
            <v>224</v>
          </cell>
        </row>
        <row r="1523">
          <cell r="A1523">
            <v>2272</v>
          </cell>
          <cell r="B1523" t="str">
            <v>880019800202</v>
          </cell>
          <cell r="C1523" t="str">
            <v>880</v>
          </cell>
          <cell r="D1523" t="str">
            <v>880019</v>
          </cell>
          <cell r="E1523" t="str">
            <v>دستمزد و مزايا</v>
          </cell>
          <cell r="F1523" t="str">
            <v>بازخريد مرخصي استفاده نشده كاركنان</v>
          </cell>
          <cell r="G1523" t="str">
            <v>800202</v>
          </cell>
          <cell r="H1523" t="str">
            <v>عمومي ساخت و توليد</v>
          </cell>
          <cell r="P1523" t="str">
            <v>227</v>
          </cell>
        </row>
        <row r="1524">
          <cell r="A1524">
            <v>2248</v>
          </cell>
          <cell r="B1524" t="str">
            <v>880019800101</v>
          </cell>
          <cell r="C1524" t="str">
            <v>880</v>
          </cell>
          <cell r="D1524" t="str">
            <v>880019</v>
          </cell>
          <cell r="E1524" t="str">
            <v>دستمزد و مزايا</v>
          </cell>
          <cell r="F1524" t="str">
            <v>بازخريد مرخصي استفاده نشده كاركنان</v>
          </cell>
          <cell r="G1524" t="str">
            <v>800101</v>
          </cell>
          <cell r="H1524" t="str">
            <v>تحقيقات مهندسي</v>
          </cell>
          <cell r="P1524" t="str">
            <v>224</v>
          </cell>
        </row>
        <row r="1525">
          <cell r="A1525">
            <v>2307</v>
          </cell>
          <cell r="B1525" t="str">
            <v>880019800301</v>
          </cell>
          <cell r="C1525" t="str">
            <v>880</v>
          </cell>
          <cell r="D1525" t="str">
            <v>880019</v>
          </cell>
          <cell r="E1525" t="str">
            <v>دستمزد و مزايا</v>
          </cell>
          <cell r="F1525" t="str">
            <v>بازخريد مرخصي استفاده نشده كاركنان</v>
          </cell>
          <cell r="G1525" t="str">
            <v>800301</v>
          </cell>
          <cell r="H1525" t="str">
            <v>حراست</v>
          </cell>
          <cell r="P1525" t="str">
            <v>230</v>
          </cell>
        </row>
        <row r="1526">
          <cell r="A1526">
            <v>2407</v>
          </cell>
          <cell r="B1526" t="str">
            <v>880019800400</v>
          </cell>
          <cell r="C1526" t="str">
            <v>880</v>
          </cell>
          <cell r="D1526" t="str">
            <v>880019</v>
          </cell>
          <cell r="E1526" t="str">
            <v>دستمزد و مزايا</v>
          </cell>
          <cell r="F1526" t="str">
            <v>بازخريد مرخصي استفاده نشده كاركنان</v>
          </cell>
          <cell r="G1526" t="str">
            <v>800400</v>
          </cell>
          <cell r="H1526" t="str">
            <v>امور مالي</v>
          </cell>
          <cell r="P1526" t="str">
            <v>240</v>
          </cell>
        </row>
        <row r="1527">
          <cell r="A1527">
            <v>2307</v>
          </cell>
          <cell r="B1527" t="str">
            <v>880019800304</v>
          </cell>
          <cell r="C1527" t="str">
            <v>880</v>
          </cell>
          <cell r="D1527" t="str">
            <v>880019</v>
          </cell>
          <cell r="E1527" t="str">
            <v>دستمزد و مزايا</v>
          </cell>
          <cell r="F1527" t="str">
            <v>بازخريد مرخصي استفاده نشده كاركنان</v>
          </cell>
          <cell r="G1527" t="str">
            <v>800304</v>
          </cell>
          <cell r="H1527" t="str">
            <v>تدارکات و تامين قطعات</v>
          </cell>
          <cell r="P1527" t="str">
            <v>230</v>
          </cell>
        </row>
        <row r="1528">
          <cell r="A1528">
            <v>2248</v>
          </cell>
          <cell r="B1528" t="str">
            <v>880019800105</v>
          </cell>
          <cell r="C1528" t="str">
            <v>880</v>
          </cell>
          <cell r="D1528" t="str">
            <v>880019</v>
          </cell>
          <cell r="E1528" t="str">
            <v>دستمزد و مزايا</v>
          </cell>
          <cell r="F1528" t="str">
            <v>بازخريد مرخصي استفاده نشده كاركنان</v>
          </cell>
          <cell r="G1528" t="str">
            <v>800105</v>
          </cell>
          <cell r="H1528" t="str">
            <v>مترولوژي</v>
          </cell>
          <cell r="P1528" t="str">
            <v>224</v>
          </cell>
        </row>
        <row r="1529">
          <cell r="A1529">
            <v>2307</v>
          </cell>
          <cell r="B1529" t="str">
            <v>880019800305</v>
          </cell>
          <cell r="C1529" t="str">
            <v>880</v>
          </cell>
          <cell r="D1529" t="str">
            <v>880019</v>
          </cell>
          <cell r="E1529" t="str">
            <v>دستمزد و مزايا</v>
          </cell>
          <cell r="F1529" t="str">
            <v>بازخريد مرخصي استفاده نشده كاركنان</v>
          </cell>
          <cell r="G1529" t="str">
            <v>800305</v>
          </cell>
          <cell r="H1529" t="str">
            <v>طرح و توسعه سيستمها</v>
          </cell>
          <cell r="P1529" t="str">
            <v>230</v>
          </cell>
        </row>
        <row r="1530">
          <cell r="A1530">
            <v>2407</v>
          </cell>
          <cell r="B1530" t="str">
            <v>880019800402</v>
          </cell>
          <cell r="C1530" t="str">
            <v>880</v>
          </cell>
          <cell r="D1530" t="str">
            <v>880019</v>
          </cell>
          <cell r="E1530" t="str">
            <v>دستمزد و مزايا</v>
          </cell>
          <cell r="F1530" t="str">
            <v>بازخريد مرخصي استفاده نشده كاركنان</v>
          </cell>
          <cell r="G1530" t="str">
            <v>800402</v>
          </cell>
          <cell r="H1530" t="str">
            <v>دفتر تهران</v>
          </cell>
          <cell r="P1530" t="str">
            <v>240</v>
          </cell>
        </row>
        <row r="1531">
          <cell r="A1531">
            <v>2232</v>
          </cell>
          <cell r="B1531" t="str">
            <v>880019800200</v>
          </cell>
          <cell r="C1531" t="str">
            <v>880</v>
          </cell>
          <cell r="D1531" t="str">
            <v>880019</v>
          </cell>
          <cell r="E1531" t="str">
            <v>دستمزد و مزايا</v>
          </cell>
          <cell r="F1531" t="str">
            <v>بازخريد مرخصي استفاده نشده كاركنان</v>
          </cell>
          <cell r="G1531" t="str">
            <v>800200</v>
          </cell>
          <cell r="H1531" t="str">
            <v>عمومي مونتاژ</v>
          </cell>
          <cell r="P1531" t="str">
            <v>223</v>
          </cell>
        </row>
        <row r="1532">
          <cell r="A1532">
            <v>2272</v>
          </cell>
          <cell r="B1532" t="str">
            <v>880019800203</v>
          </cell>
          <cell r="C1532" t="str">
            <v>880</v>
          </cell>
          <cell r="D1532" t="str">
            <v>880019</v>
          </cell>
          <cell r="E1532" t="str">
            <v>دستمزد و مزايا</v>
          </cell>
          <cell r="F1532" t="str">
            <v>بازخريد مرخصي استفاده نشده كاركنان</v>
          </cell>
          <cell r="G1532" t="str">
            <v>800203</v>
          </cell>
          <cell r="H1532" t="str">
            <v>عمومي کنترل کيفي</v>
          </cell>
          <cell r="P1532" t="str">
            <v>227</v>
          </cell>
        </row>
        <row r="1533">
          <cell r="A1533">
            <v>2407</v>
          </cell>
          <cell r="B1533" t="str">
            <v>880019800401</v>
          </cell>
          <cell r="C1533" t="str">
            <v>880</v>
          </cell>
          <cell r="D1533" t="str">
            <v>880019</v>
          </cell>
          <cell r="E1533" t="str">
            <v>دستمزد و مزايا</v>
          </cell>
          <cell r="F1533" t="str">
            <v>بازخريد مرخصي استفاده نشده كاركنان</v>
          </cell>
          <cell r="G1533" t="str">
            <v>800401</v>
          </cell>
          <cell r="H1533" t="str">
            <v>مديريت</v>
          </cell>
          <cell r="P1533" t="str">
            <v>240</v>
          </cell>
        </row>
        <row r="1534">
          <cell r="A1534">
            <v>2507</v>
          </cell>
          <cell r="B1534" t="str">
            <v>880019800500</v>
          </cell>
          <cell r="C1534" t="str">
            <v>880</v>
          </cell>
          <cell r="D1534" t="str">
            <v>880019</v>
          </cell>
          <cell r="E1534" t="str">
            <v>دستمزد و مزايا</v>
          </cell>
          <cell r="F1534" t="str">
            <v>بازخريد مرخصي استفاده نشده كاركنان</v>
          </cell>
          <cell r="G1534" t="str">
            <v>800500</v>
          </cell>
          <cell r="H1534" t="str">
            <v>فروش</v>
          </cell>
          <cell r="P1534" t="str">
            <v>250</v>
          </cell>
        </row>
        <row r="1535">
          <cell r="A1535">
            <v>2248</v>
          </cell>
          <cell r="B1535" t="str">
            <v>880019800102</v>
          </cell>
          <cell r="C1535" t="str">
            <v>880</v>
          </cell>
          <cell r="D1535" t="str">
            <v>880019</v>
          </cell>
          <cell r="E1535" t="str">
            <v>دستمزد و مزايا</v>
          </cell>
          <cell r="F1535" t="str">
            <v>بازخريد مرخصي استفاده نشده كاركنان</v>
          </cell>
          <cell r="G1535" t="str">
            <v>800102</v>
          </cell>
          <cell r="H1535" t="str">
            <v>عمليات حرارتي و آبکاري</v>
          </cell>
          <cell r="P1535" t="str">
            <v>224</v>
          </cell>
        </row>
        <row r="1536">
          <cell r="A1536">
            <v>2248</v>
          </cell>
          <cell r="B1536" t="str">
            <v>880019800106</v>
          </cell>
          <cell r="C1536" t="str">
            <v>880</v>
          </cell>
          <cell r="D1536" t="str">
            <v>880019</v>
          </cell>
          <cell r="E1536" t="str">
            <v>دستمزد و مزايا</v>
          </cell>
          <cell r="F1536" t="str">
            <v>بازخريد مرخصي استفاده نشده كاركنان</v>
          </cell>
          <cell r="G1536" t="str">
            <v>800106</v>
          </cell>
          <cell r="H1536" t="str">
            <v>تست مواد وشيمي</v>
          </cell>
          <cell r="P1536" t="str">
            <v>224</v>
          </cell>
        </row>
        <row r="1537">
          <cell r="A1537">
            <v>2272</v>
          </cell>
          <cell r="B1537" t="str">
            <v>880019800201</v>
          </cell>
          <cell r="C1537" t="str">
            <v>880</v>
          </cell>
          <cell r="D1537" t="str">
            <v>880019</v>
          </cell>
          <cell r="E1537" t="str">
            <v>دستمزد و مزايا</v>
          </cell>
          <cell r="F1537" t="str">
            <v>بازخريد مرخصي استفاده نشده كاركنان</v>
          </cell>
          <cell r="G1537" t="str">
            <v>800201</v>
          </cell>
          <cell r="H1537" t="str">
            <v>عمومي تحقيقات و مهندسي</v>
          </cell>
          <cell r="P1537" t="str">
            <v>227</v>
          </cell>
        </row>
        <row r="1538">
          <cell r="A1538">
            <v>2272</v>
          </cell>
          <cell r="B1538" t="str">
            <v>880019800206</v>
          </cell>
          <cell r="C1538" t="str">
            <v>880</v>
          </cell>
          <cell r="D1538" t="str">
            <v>880019</v>
          </cell>
          <cell r="E1538" t="str">
            <v>دستمزد و مزايا</v>
          </cell>
          <cell r="F1538" t="str">
            <v>بازخريد مرخصي استفاده نشده كاركنان</v>
          </cell>
          <cell r="G1538" t="str">
            <v>800206</v>
          </cell>
          <cell r="H1538" t="str">
            <v>عمومي خط گيج</v>
          </cell>
          <cell r="P1538" t="str">
            <v>227</v>
          </cell>
        </row>
        <row r="1539">
          <cell r="A1539">
            <v>2415</v>
          </cell>
          <cell r="B1539" t="str">
            <v>880020800401</v>
          </cell>
          <cell r="C1539" t="str">
            <v>880</v>
          </cell>
          <cell r="D1539" t="str">
            <v>880020</v>
          </cell>
          <cell r="E1539" t="str">
            <v>دستمزد و مزايا</v>
          </cell>
          <cell r="F1539" t="str">
            <v>فوق العاده سفر و ماموريت</v>
          </cell>
          <cell r="G1539" t="str">
            <v>800401</v>
          </cell>
          <cell r="H1539" t="str">
            <v>مديريت</v>
          </cell>
          <cell r="P1539" t="str">
            <v>241</v>
          </cell>
        </row>
        <row r="1540">
          <cell r="A1540">
            <v>2415</v>
          </cell>
          <cell r="B1540" t="str">
            <v>880020800400</v>
          </cell>
          <cell r="C1540" t="str">
            <v>880</v>
          </cell>
          <cell r="D1540" t="str">
            <v>880020</v>
          </cell>
          <cell r="E1540" t="str">
            <v>دستمزد و مزايا</v>
          </cell>
          <cell r="F1540" t="str">
            <v>فوق العاده سفر و ماموريت</v>
          </cell>
          <cell r="G1540" t="str">
            <v>800400</v>
          </cell>
          <cell r="H1540" t="str">
            <v>امور مالي</v>
          </cell>
          <cell r="P1540" t="str">
            <v>241</v>
          </cell>
        </row>
        <row r="1541">
          <cell r="A1541">
            <v>2271</v>
          </cell>
          <cell r="B1541" t="str">
            <v>880020800203</v>
          </cell>
          <cell r="C1541" t="str">
            <v>880</v>
          </cell>
          <cell r="D1541" t="str">
            <v>880020</v>
          </cell>
          <cell r="E1541" t="str">
            <v>دستمزد و مزايا</v>
          </cell>
          <cell r="F1541" t="str">
            <v>فوق العاده سفر و ماموريت</v>
          </cell>
          <cell r="G1541" t="str">
            <v>800203</v>
          </cell>
          <cell r="H1541" t="str">
            <v>عمومي کنترل کيفي</v>
          </cell>
          <cell r="P1541" t="str">
            <v>227</v>
          </cell>
        </row>
        <row r="1542">
          <cell r="A1542">
            <v>2249</v>
          </cell>
          <cell r="B1542" t="str">
            <v>880020800101</v>
          </cell>
          <cell r="C1542" t="str">
            <v>880</v>
          </cell>
          <cell r="D1542" t="str">
            <v>880020</v>
          </cell>
          <cell r="E1542" t="str">
            <v>دستمزد و مزايا</v>
          </cell>
          <cell r="F1542" t="str">
            <v>فوق العاده سفر و ماموريت</v>
          </cell>
          <cell r="G1542" t="str">
            <v>800101</v>
          </cell>
          <cell r="H1542" t="str">
            <v>تحقيقات مهندسي</v>
          </cell>
          <cell r="P1542" t="str">
            <v>224</v>
          </cell>
        </row>
        <row r="1543">
          <cell r="A1543">
            <v>2315</v>
          </cell>
          <cell r="B1543" t="str">
            <v>880020800304</v>
          </cell>
          <cell r="C1543" t="str">
            <v>880</v>
          </cell>
          <cell r="D1543" t="str">
            <v>880020</v>
          </cell>
          <cell r="E1543" t="str">
            <v>دستمزد و مزايا</v>
          </cell>
          <cell r="F1543" t="str">
            <v>فوق العاده سفر و ماموريت</v>
          </cell>
          <cell r="G1543" t="str">
            <v>800304</v>
          </cell>
          <cell r="H1543" t="str">
            <v>تدارکات و تامين قطعات</v>
          </cell>
          <cell r="P1543" t="str">
            <v>231</v>
          </cell>
        </row>
        <row r="1544">
          <cell r="A1544">
            <v>2515</v>
          </cell>
          <cell r="B1544" t="str">
            <v>880020800500</v>
          </cell>
          <cell r="C1544" t="str">
            <v>880</v>
          </cell>
          <cell r="D1544" t="str">
            <v>880020</v>
          </cell>
          <cell r="E1544" t="str">
            <v>دستمزد و مزايا</v>
          </cell>
          <cell r="F1544" t="str">
            <v>فوق العاده سفر و ماموريت</v>
          </cell>
          <cell r="G1544" t="str">
            <v>800500</v>
          </cell>
          <cell r="H1544" t="str">
            <v>فروش</v>
          </cell>
          <cell r="P1544" t="str">
            <v>251</v>
          </cell>
        </row>
        <row r="1545">
          <cell r="A1545">
            <v>2315</v>
          </cell>
          <cell r="B1545" t="str">
            <v>880020800302</v>
          </cell>
          <cell r="C1545" t="str">
            <v>880</v>
          </cell>
          <cell r="D1545" t="str">
            <v>880020</v>
          </cell>
          <cell r="E1545" t="str">
            <v>دستمزد و مزايا</v>
          </cell>
          <cell r="F1545" t="str">
            <v>فوق العاده سفر و ماموريت</v>
          </cell>
          <cell r="G1545" t="str">
            <v>800302</v>
          </cell>
          <cell r="H1545" t="str">
            <v>خدمات فني</v>
          </cell>
          <cell r="P1545" t="str">
            <v>231</v>
          </cell>
        </row>
        <row r="1546">
          <cell r="A1546">
            <v>2249</v>
          </cell>
          <cell r="B1546" t="str">
            <v>880020800104</v>
          </cell>
          <cell r="C1546" t="str">
            <v>880</v>
          </cell>
          <cell r="D1546" t="str">
            <v>880020</v>
          </cell>
          <cell r="E1546" t="str">
            <v>دستمزد و مزايا</v>
          </cell>
          <cell r="F1546" t="str">
            <v>فوق العاده سفر و ماموريت</v>
          </cell>
          <cell r="G1546" t="str">
            <v>800104</v>
          </cell>
          <cell r="H1546" t="str">
            <v>کنترل کيفي</v>
          </cell>
          <cell r="P1546" t="str">
            <v>224</v>
          </cell>
        </row>
        <row r="1547">
          <cell r="A1547">
            <v>2271</v>
          </cell>
          <cell r="B1547" t="str">
            <v>880020800201</v>
          </cell>
          <cell r="C1547" t="str">
            <v>880</v>
          </cell>
          <cell r="D1547" t="str">
            <v>880020</v>
          </cell>
          <cell r="E1547" t="str">
            <v>دستمزد و مزايا</v>
          </cell>
          <cell r="F1547" t="str">
            <v>فوق العاده سفر و ماموريت</v>
          </cell>
          <cell r="G1547" t="str">
            <v>800201</v>
          </cell>
          <cell r="H1547" t="str">
            <v>عمومي تحقيقات و مهندسي</v>
          </cell>
          <cell r="P1547" t="str">
            <v>227</v>
          </cell>
        </row>
        <row r="1548">
          <cell r="A1548">
            <v>2415</v>
          </cell>
          <cell r="B1548" t="str">
            <v>880020800403</v>
          </cell>
          <cell r="C1548" t="str">
            <v>880</v>
          </cell>
          <cell r="D1548" t="str">
            <v>880020</v>
          </cell>
          <cell r="E1548" t="str">
            <v>دستمزد و مزايا</v>
          </cell>
          <cell r="F1548" t="str">
            <v>فوق العاده سفر و ماموريت</v>
          </cell>
          <cell r="G1548" t="str">
            <v>800403</v>
          </cell>
          <cell r="H1548" t="str">
            <v>امو ر اداري</v>
          </cell>
          <cell r="P1548" t="str">
            <v>241</v>
          </cell>
        </row>
        <row r="1549">
          <cell r="A1549">
            <v>2271</v>
          </cell>
          <cell r="B1549" t="str">
            <v>880020800204</v>
          </cell>
          <cell r="C1549" t="str">
            <v>880</v>
          </cell>
          <cell r="D1549" t="str">
            <v>880020</v>
          </cell>
          <cell r="E1549" t="str">
            <v>دستمزد و مزايا</v>
          </cell>
          <cell r="F1549" t="str">
            <v>فوق العاده سفر و ماموريت</v>
          </cell>
          <cell r="G1549" t="str">
            <v>800204</v>
          </cell>
          <cell r="H1549" t="str">
            <v>عمومي مترولوژي</v>
          </cell>
          <cell r="P1549" t="str">
            <v>227</v>
          </cell>
        </row>
        <row r="1550">
          <cell r="A1550">
            <v>2315</v>
          </cell>
          <cell r="B1550" t="str">
            <v>880020800301</v>
          </cell>
          <cell r="C1550" t="str">
            <v>880</v>
          </cell>
          <cell r="D1550" t="str">
            <v>880020</v>
          </cell>
          <cell r="E1550" t="str">
            <v>دستمزد و مزايا</v>
          </cell>
          <cell r="F1550" t="str">
            <v>فوق العاده سفر و ماموريت</v>
          </cell>
          <cell r="G1550" t="str">
            <v>800301</v>
          </cell>
          <cell r="H1550" t="str">
            <v>حراست</v>
          </cell>
          <cell r="P1550" t="str">
            <v>231</v>
          </cell>
        </row>
        <row r="1551">
          <cell r="A1551">
            <v>2249</v>
          </cell>
          <cell r="B1551" t="str">
            <v>880020800107</v>
          </cell>
          <cell r="C1551" t="str">
            <v>880</v>
          </cell>
          <cell r="D1551" t="str">
            <v>880020</v>
          </cell>
          <cell r="E1551" t="str">
            <v>دستمزد و مزايا</v>
          </cell>
          <cell r="F1551" t="str">
            <v>فوق العاده سفر و ماموريت</v>
          </cell>
          <cell r="G1551" t="str">
            <v>800107</v>
          </cell>
          <cell r="H1551" t="str">
            <v>خط گيج</v>
          </cell>
          <cell r="P1551" t="str">
            <v>224</v>
          </cell>
        </row>
        <row r="1552">
          <cell r="A1552">
            <v>2271</v>
          </cell>
          <cell r="B1552" t="str">
            <v>880020800202</v>
          </cell>
          <cell r="C1552" t="str">
            <v>880</v>
          </cell>
          <cell r="D1552" t="str">
            <v>880020</v>
          </cell>
          <cell r="E1552" t="str">
            <v>دستمزد و مزايا</v>
          </cell>
          <cell r="F1552" t="str">
            <v>فوق العاده سفر و ماموريت</v>
          </cell>
          <cell r="G1552" t="str">
            <v>800202</v>
          </cell>
          <cell r="H1552" t="str">
            <v>عمومي ساخت و توليد</v>
          </cell>
          <cell r="P1552" t="str">
            <v>227</v>
          </cell>
        </row>
        <row r="1553">
          <cell r="A1553">
            <v>2415</v>
          </cell>
          <cell r="B1553" t="str">
            <v>880020800402</v>
          </cell>
          <cell r="C1553" t="str">
            <v>880</v>
          </cell>
          <cell r="D1553" t="str">
            <v>880020</v>
          </cell>
          <cell r="E1553" t="str">
            <v>دستمزد و مزايا</v>
          </cell>
          <cell r="F1553" t="str">
            <v>فوق العاده سفر و ماموريت</v>
          </cell>
          <cell r="G1553" t="str">
            <v>800402</v>
          </cell>
          <cell r="H1553" t="str">
            <v>دفتر تهران</v>
          </cell>
          <cell r="P1553" t="str">
            <v>241</v>
          </cell>
        </row>
        <row r="1554">
          <cell r="A1554">
            <v>2271</v>
          </cell>
          <cell r="B1554" t="str">
            <v>880020800206</v>
          </cell>
          <cell r="C1554" t="str">
            <v>880</v>
          </cell>
          <cell r="D1554" t="str">
            <v>880020</v>
          </cell>
          <cell r="E1554" t="str">
            <v>دستمزد و مزايا</v>
          </cell>
          <cell r="F1554" t="str">
            <v>فوق العاده سفر و ماموريت</v>
          </cell>
          <cell r="G1554" t="str">
            <v>800206</v>
          </cell>
          <cell r="H1554" t="str">
            <v>عمومي خط گيج</v>
          </cell>
          <cell r="P1554" t="str">
            <v>227</v>
          </cell>
        </row>
        <row r="1555">
          <cell r="A1555">
            <v>2209</v>
          </cell>
          <cell r="B1555" t="str">
            <v>880020800100</v>
          </cell>
          <cell r="C1555" t="str">
            <v>880</v>
          </cell>
          <cell r="D1555" t="str">
            <v>880020</v>
          </cell>
          <cell r="E1555" t="str">
            <v>دستمزد و مزايا</v>
          </cell>
          <cell r="F1555" t="str">
            <v>فوق العاده سفر و ماموريت</v>
          </cell>
          <cell r="G1555" t="str">
            <v>800100</v>
          </cell>
          <cell r="H1555" t="str">
            <v>مونتاژ</v>
          </cell>
          <cell r="P1555" t="str">
            <v>220</v>
          </cell>
        </row>
        <row r="1556">
          <cell r="A1556">
            <v>2315</v>
          </cell>
          <cell r="B1556" t="str">
            <v>880020800303</v>
          </cell>
          <cell r="C1556" t="str">
            <v>880</v>
          </cell>
          <cell r="D1556" t="str">
            <v>880020</v>
          </cell>
          <cell r="E1556" t="str">
            <v>دستمزد و مزايا</v>
          </cell>
          <cell r="F1556" t="str">
            <v>فوق العاده سفر و ماموريت</v>
          </cell>
          <cell r="G1556" t="str">
            <v>800303</v>
          </cell>
          <cell r="H1556" t="str">
            <v>برنامه ريزي</v>
          </cell>
          <cell r="P1556" t="str">
            <v>231</v>
          </cell>
        </row>
        <row r="1557">
          <cell r="A1557">
            <v>2240</v>
          </cell>
          <cell r="B1557" t="str">
            <v>880020800105</v>
          </cell>
          <cell r="C1557" t="str">
            <v>880</v>
          </cell>
          <cell r="D1557" t="str">
            <v>880020</v>
          </cell>
          <cell r="E1557" t="str">
            <v>دستمزد و مزايا</v>
          </cell>
          <cell r="F1557" t="str">
            <v>فوق العاده سفر و ماموريت</v>
          </cell>
          <cell r="G1557" t="str">
            <v>800105</v>
          </cell>
          <cell r="H1557" t="str">
            <v>مترولوژي</v>
          </cell>
          <cell r="P1557" t="str">
            <v>224</v>
          </cell>
        </row>
        <row r="1558">
          <cell r="A1558">
            <v>2247</v>
          </cell>
          <cell r="B1558" t="str">
            <v>880021800103</v>
          </cell>
          <cell r="C1558" t="str">
            <v>880</v>
          </cell>
          <cell r="D1558" t="str">
            <v>880021</v>
          </cell>
          <cell r="E1558" t="str">
            <v>دستمزد و مزايا</v>
          </cell>
          <cell r="F1558" t="str">
            <v>اياب ذهاب</v>
          </cell>
          <cell r="G1558" t="str">
            <v>800103</v>
          </cell>
          <cell r="H1558" t="str">
            <v>مرکز ساخت و توليد</v>
          </cell>
          <cell r="P1558" t="str">
            <v>224</v>
          </cell>
        </row>
        <row r="1559">
          <cell r="A1559">
            <v>2406</v>
          </cell>
          <cell r="B1559" t="str">
            <v>880021800402</v>
          </cell>
          <cell r="C1559" t="str">
            <v>880</v>
          </cell>
          <cell r="D1559" t="str">
            <v>880021</v>
          </cell>
          <cell r="E1559" t="str">
            <v>دستمزد و مزايا</v>
          </cell>
          <cell r="F1559" t="str">
            <v>اياب ذهاب</v>
          </cell>
          <cell r="G1559" t="str">
            <v>800402</v>
          </cell>
          <cell r="H1559" t="str">
            <v>دفتر تهران</v>
          </cell>
          <cell r="P1559" t="str">
            <v>240</v>
          </cell>
        </row>
        <row r="1560">
          <cell r="A1560">
            <v>2207</v>
          </cell>
          <cell r="B1560" t="str">
            <v>880021800100</v>
          </cell>
          <cell r="C1560" t="str">
            <v>880</v>
          </cell>
          <cell r="D1560" t="str">
            <v>880021</v>
          </cell>
          <cell r="E1560" t="str">
            <v>دستمزد و مزايا</v>
          </cell>
          <cell r="F1560" t="str">
            <v>اياب ذهاب</v>
          </cell>
          <cell r="G1560" t="str">
            <v>800100</v>
          </cell>
          <cell r="H1560" t="str">
            <v>مونتاژ</v>
          </cell>
          <cell r="P1560" t="str">
            <v>220</v>
          </cell>
        </row>
        <row r="1561">
          <cell r="A1561">
            <v>2406</v>
          </cell>
          <cell r="B1561" t="str">
            <v>880021800403</v>
          </cell>
          <cell r="C1561" t="str">
            <v>880</v>
          </cell>
          <cell r="D1561" t="str">
            <v>880021</v>
          </cell>
          <cell r="E1561" t="str">
            <v>دستمزد و مزايا</v>
          </cell>
          <cell r="F1561" t="str">
            <v>اياب ذهاب</v>
          </cell>
          <cell r="G1561" t="str">
            <v>800403</v>
          </cell>
          <cell r="H1561" t="str">
            <v>امو ر اداري</v>
          </cell>
          <cell r="P1561" t="str">
            <v>240</v>
          </cell>
        </row>
        <row r="1562">
          <cell r="A1562">
            <v>2306</v>
          </cell>
          <cell r="B1562" t="str">
            <v>880021800303</v>
          </cell>
          <cell r="C1562" t="str">
            <v>880</v>
          </cell>
          <cell r="D1562" t="str">
            <v>880021</v>
          </cell>
          <cell r="E1562" t="str">
            <v>دستمزد و مزايا</v>
          </cell>
          <cell r="F1562" t="str">
            <v>اياب ذهاب</v>
          </cell>
          <cell r="G1562" t="str">
            <v>800303</v>
          </cell>
          <cell r="H1562" t="str">
            <v>برنامه ريزي</v>
          </cell>
          <cell r="P1562" t="str">
            <v>230</v>
          </cell>
        </row>
        <row r="1563">
          <cell r="A1563">
            <v>2406</v>
          </cell>
          <cell r="B1563" t="str">
            <v>880021800400</v>
          </cell>
          <cell r="C1563" t="str">
            <v>880</v>
          </cell>
          <cell r="D1563" t="str">
            <v>880021</v>
          </cell>
          <cell r="E1563" t="str">
            <v>دستمزد و مزايا</v>
          </cell>
          <cell r="F1563" t="str">
            <v>اياب ذهاب</v>
          </cell>
          <cell r="G1563" t="str">
            <v>800400</v>
          </cell>
          <cell r="H1563" t="str">
            <v>امور مالي</v>
          </cell>
          <cell r="P1563" t="str">
            <v>240</v>
          </cell>
        </row>
        <row r="1564">
          <cell r="A1564">
            <v>2306</v>
          </cell>
          <cell r="B1564" t="str">
            <v>880021800302</v>
          </cell>
          <cell r="C1564" t="str">
            <v>880</v>
          </cell>
          <cell r="D1564" t="str">
            <v>880021</v>
          </cell>
          <cell r="E1564" t="str">
            <v>دستمزد و مزايا</v>
          </cell>
          <cell r="F1564" t="str">
            <v>اياب ذهاب</v>
          </cell>
          <cell r="G1564" t="str">
            <v>800302</v>
          </cell>
          <cell r="H1564" t="str">
            <v>خدمات فني</v>
          </cell>
          <cell r="P1564" t="str">
            <v>230</v>
          </cell>
        </row>
        <row r="1565">
          <cell r="A1565">
            <v>2270</v>
          </cell>
          <cell r="B1565" t="str">
            <v>880021800202</v>
          </cell>
          <cell r="C1565" t="str">
            <v>880</v>
          </cell>
          <cell r="D1565" t="str">
            <v>880021</v>
          </cell>
          <cell r="E1565" t="str">
            <v>دستمزد و مزايا</v>
          </cell>
          <cell r="F1565" t="str">
            <v>اياب ذهاب</v>
          </cell>
          <cell r="G1565" t="str">
            <v>800202</v>
          </cell>
          <cell r="H1565" t="str">
            <v>عمومي ساخت و توليد</v>
          </cell>
          <cell r="P1565" t="str">
            <v>227</v>
          </cell>
        </row>
        <row r="1566">
          <cell r="A1566">
            <v>2247</v>
          </cell>
          <cell r="B1566" t="str">
            <v>880021800104</v>
          </cell>
          <cell r="C1566" t="str">
            <v>880</v>
          </cell>
          <cell r="D1566" t="str">
            <v>880021</v>
          </cell>
          <cell r="E1566" t="str">
            <v>دستمزد و مزايا</v>
          </cell>
          <cell r="F1566" t="str">
            <v>اياب ذهاب</v>
          </cell>
          <cell r="G1566" t="str">
            <v>800104</v>
          </cell>
          <cell r="H1566" t="str">
            <v>کنترل کيفي</v>
          </cell>
          <cell r="P1566" t="str">
            <v>224</v>
          </cell>
        </row>
        <row r="1567">
          <cell r="A1567">
            <v>2506</v>
          </cell>
          <cell r="B1567" t="str">
            <v>880021800500</v>
          </cell>
          <cell r="C1567" t="str">
            <v>880</v>
          </cell>
          <cell r="D1567" t="str">
            <v>880021</v>
          </cell>
          <cell r="E1567" t="str">
            <v>دستمزد و مزايا</v>
          </cell>
          <cell r="F1567" t="str">
            <v>اياب ذهاب</v>
          </cell>
          <cell r="G1567" t="str">
            <v>800500</v>
          </cell>
          <cell r="H1567" t="str">
            <v>فروش</v>
          </cell>
          <cell r="P1567" t="str">
            <v>250</v>
          </cell>
        </row>
        <row r="1568">
          <cell r="A1568">
            <v>2247</v>
          </cell>
          <cell r="B1568" t="str">
            <v>880021800107</v>
          </cell>
          <cell r="C1568" t="str">
            <v>880</v>
          </cell>
          <cell r="D1568" t="str">
            <v>880021</v>
          </cell>
          <cell r="E1568" t="str">
            <v>دستمزد و مزايا</v>
          </cell>
          <cell r="F1568" t="str">
            <v>اياب ذهاب</v>
          </cell>
          <cell r="G1568" t="str">
            <v>800107</v>
          </cell>
          <cell r="H1568" t="str">
            <v>خط گيج</v>
          </cell>
          <cell r="P1568" t="str">
            <v>224</v>
          </cell>
        </row>
        <row r="1569">
          <cell r="A1569">
            <v>2406</v>
          </cell>
          <cell r="B1569" t="str">
            <v>880021800401</v>
          </cell>
          <cell r="C1569" t="str">
            <v>880</v>
          </cell>
          <cell r="D1569" t="str">
            <v>880021</v>
          </cell>
          <cell r="E1569" t="str">
            <v>دستمزد و مزايا</v>
          </cell>
          <cell r="F1569" t="str">
            <v>اياب ذهاب</v>
          </cell>
          <cell r="G1569" t="str">
            <v>800401</v>
          </cell>
          <cell r="H1569" t="str">
            <v>مديريت</v>
          </cell>
          <cell r="P1569" t="str">
            <v>240</v>
          </cell>
        </row>
        <row r="1570">
          <cell r="A1570">
            <v>2306</v>
          </cell>
          <cell r="B1570" t="str">
            <v>880021800304</v>
          </cell>
          <cell r="C1570" t="str">
            <v>880</v>
          </cell>
          <cell r="D1570" t="str">
            <v>880021</v>
          </cell>
          <cell r="E1570" t="str">
            <v>دستمزد و مزايا</v>
          </cell>
          <cell r="F1570" t="str">
            <v>اياب ذهاب</v>
          </cell>
          <cell r="G1570" t="str">
            <v>800304</v>
          </cell>
          <cell r="H1570" t="str">
            <v>تدارکات و تامين قطعات</v>
          </cell>
          <cell r="P1570" t="str">
            <v>230</v>
          </cell>
        </row>
        <row r="1571">
          <cell r="A1571">
            <v>2270</v>
          </cell>
          <cell r="B1571" t="str">
            <v>880021800201</v>
          </cell>
          <cell r="C1571" t="str">
            <v>880</v>
          </cell>
          <cell r="D1571" t="str">
            <v>880021</v>
          </cell>
          <cell r="E1571" t="str">
            <v>دستمزد و مزايا</v>
          </cell>
          <cell r="F1571" t="str">
            <v>اياب ذهاب</v>
          </cell>
          <cell r="G1571" t="str">
            <v>800201</v>
          </cell>
          <cell r="H1571" t="str">
            <v>عمومي تحقيقات و مهندسي</v>
          </cell>
          <cell r="P1571" t="str">
            <v>227</v>
          </cell>
        </row>
        <row r="1572">
          <cell r="A1572">
            <v>2306</v>
          </cell>
          <cell r="B1572" t="str">
            <v>880021800301</v>
          </cell>
          <cell r="C1572" t="str">
            <v>880</v>
          </cell>
          <cell r="D1572" t="str">
            <v>880021</v>
          </cell>
          <cell r="E1572" t="str">
            <v>دستمزد و مزايا</v>
          </cell>
          <cell r="F1572" t="str">
            <v>اياب ذهاب</v>
          </cell>
          <cell r="G1572" t="str">
            <v>800301</v>
          </cell>
          <cell r="H1572" t="str">
            <v>حراست</v>
          </cell>
          <cell r="P1572" t="str">
            <v>230</v>
          </cell>
        </row>
        <row r="1573">
          <cell r="A1573">
            <v>2247</v>
          </cell>
          <cell r="B1573" t="str">
            <v>880021800101</v>
          </cell>
          <cell r="C1573" t="str">
            <v>880</v>
          </cell>
          <cell r="D1573" t="str">
            <v>880021</v>
          </cell>
          <cell r="E1573" t="str">
            <v>دستمزد و مزايا</v>
          </cell>
          <cell r="F1573" t="str">
            <v>اياب ذهاب</v>
          </cell>
          <cell r="G1573" t="str">
            <v>800101</v>
          </cell>
          <cell r="H1573" t="str">
            <v>تحقيقات مهندسي</v>
          </cell>
          <cell r="P1573" t="str">
            <v>224</v>
          </cell>
        </row>
        <row r="1574">
          <cell r="A1574">
            <v>2247</v>
          </cell>
          <cell r="B1574" t="str">
            <v>880021800105</v>
          </cell>
          <cell r="C1574" t="str">
            <v>880</v>
          </cell>
          <cell r="D1574" t="str">
            <v>880021</v>
          </cell>
          <cell r="E1574" t="str">
            <v>دستمزد و مزايا</v>
          </cell>
          <cell r="F1574" t="str">
            <v>اياب ذهاب</v>
          </cell>
          <cell r="G1574" t="str">
            <v>800105</v>
          </cell>
          <cell r="H1574" t="str">
            <v>مترولوژي</v>
          </cell>
          <cell r="P1574" t="str">
            <v>224</v>
          </cell>
        </row>
        <row r="1575">
          <cell r="A1575">
            <v>2306</v>
          </cell>
          <cell r="B1575" t="str">
            <v>880021800305</v>
          </cell>
          <cell r="C1575" t="str">
            <v>880</v>
          </cell>
          <cell r="D1575" t="str">
            <v>880021</v>
          </cell>
          <cell r="E1575" t="str">
            <v>دستمزد و مزايا</v>
          </cell>
          <cell r="F1575" t="str">
            <v>اياب ذهاب</v>
          </cell>
          <cell r="G1575" t="str">
            <v>800305</v>
          </cell>
          <cell r="H1575" t="str">
            <v>طرح و توسعه سيستمها</v>
          </cell>
          <cell r="P1575" t="str">
            <v>230</v>
          </cell>
        </row>
        <row r="1576">
          <cell r="A1576">
            <v>2270</v>
          </cell>
          <cell r="B1576" t="str">
            <v>880021800203</v>
          </cell>
          <cell r="C1576" t="str">
            <v>880</v>
          </cell>
          <cell r="D1576" t="str">
            <v>880021</v>
          </cell>
          <cell r="E1576" t="str">
            <v>دستمزد و مزايا</v>
          </cell>
          <cell r="F1576" t="str">
            <v>اياب ذهاب</v>
          </cell>
          <cell r="G1576" t="str">
            <v>800203</v>
          </cell>
          <cell r="H1576" t="str">
            <v>عمومي کنترل کيفي</v>
          </cell>
          <cell r="P1576" t="str">
            <v>227</v>
          </cell>
        </row>
        <row r="1577">
          <cell r="A1577">
            <v>2230</v>
          </cell>
          <cell r="B1577" t="str">
            <v>880021800200</v>
          </cell>
          <cell r="C1577" t="str">
            <v>880</v>
          </cell>
          <cell r="D1577" t="str">
            <v>880021</v>
          </cell>
          <cell r="E1577" t="str">
            <v>دستمزد و مزايا</v>
          </cell>
          <cell r="F1577" t="str">
            <v>اياب ذهاب</v>
          </cell>
          <cell r="G1577" t="str">
            <v>800200</v>
          </cell>
          <cell r="H1577" t="str">
            <v>عمومي مونتاژ</v>
          </cell>
          <cell r="P1577" t="str">
            <v>223</v>
          </cell>
        </row>
        <row r="1578">
          <cell r="A1578">
            <v>2247</v>
          </cell>
          <cell r="B1578" t="str">
            <v>880021800102</v>
          </cell>
          <cell r="C1578" t="str">
            <v>880</v>
          </cell>
          <cell r="D1578" t="str">
            <v>880021</v>
          </cell>
          <cell r="E1578" t="str">
            <v>دستمزد و مزايا</v>
          </cell>
          <cell r="F1578" t="str">
            <v>اياب ذهاب</v>
          </cell>
          <cell r="G1578" t="str">
            <v>800102</v>
          </cell>
          <cell r="H1578" t="str">
            <v>عمليات حرارتي و آبکاري</v>
          </cell>
          <cell r="P1578" t="str">
            <v>224</v>
          </cell>
        </row>
        <row r="1579">
          <cell r="A1579">
            <v>2247</v>
          </cell>
          <cell r="B1579" t="str">
            <v>880021800106</v>
          </cell>
          <cell r="C1579" t="str">
            <v>880</v>
          </cell>
          <cell r="D1579" t="str">
            <v>880021</v>
          </cell>
          <cell r="E1579" t="str">
            <v>دستمزد و مزايا</v>
          </cell>
          <cell r="F1579" t="str">
            <v>اياب ذهاب</v>
          </cell>
          <cell r="G1579" t="str">
            <v>800106</v>
          </cell>
          <cell r="H1579" t="str">
            <v>تست مواد وشيمي</v>
          </cell>
          <cell r="P1579" t="str">
            <v>224</v>
          </cell>
        </row>
        <row r="1580">
          <cell r="A1580">
            <v>2270</v>
          </cell>
          <cell r="B1580" t="str">
            <v>880021800206</v>
          </cell>
          <cell r="C1580" t="str">
            <v>880</v>
          </cell>
          <cell r="D1580" t="str">
            <v>880021</v>
          </cell>
          <cell r="E1580" t="str">
            <v>دستمزد و مزايا</v>
          </cell>
          <cell r="F1580" t="str">
            <v>اياب ذهاب</v>
          </cell>
          <cell r="G1580" t="str">
            <v>800206</v>
          </cell>
          <cell r="H1580" t="str">
            <v>عمومي خط گيج</v>
          </cell>
          <cell r="P1580" t="str">
            <v>227</v>
          </cell>
        </row>
        <row r="1581">
          <cell r="A1581">
            <v>2245</v>
          </cell>
          <cell r="B1581" t="str">
            <v>880022800103</v>
          </cell>
          <cell r="C1581" t="str">
            <v>880</v>
          </cell>
          <cell r="D1581" t="str">
            <v>880022</v>
          </cell>
          <cell r="E1581" t="str">
            <v>دستمزد و مزايا</v>
          </cell>
          <cell r="F1581" t="str">
            <v>حق غذا</v>
          </cell>
          <cell r="G1581" t="str">
            <v>800103</v>
          </cell>
          <cell r="H1581" t="str">
            <v>مرکز ساخت و توليد</v>
          </cell>
          <cell r="P1581" t="str">
            <v>224</v>
          </cell>
        </row>
        <row r="1582">
          <cell r="A1582">
            <v>2205</v>
          </cell>
          <cell r="B1582" t="str">
            <v>880022800100</v>
          </cell>
          <cell r="C1582" t="str">
            <v>880</v>
          </cell>
          <cell r="D1582" t="str">
            <v>880022</v>
          </cell>
          <cell r="E1582" t="str">
            <v>دستمزد و مزايا</v>
          </cell>
          <cell r="F1582" t="str">
            <v>حق غذا</v>
          </cell>
          <cell r="G1582" t="str">
            <v>800100</v>
          </cell>
          <cell r="H1582" t="str">
            <v>مونتاژ</v>
          </cell>
          <cell r="P1582" t="str">
            <v>220</v>
          </cell>
        </row>
        <row r="1583">
          <cell r="A1583">
            <v>2308</v>
          </cell>
          <cell r="B1583" t="str">
            <v>880022800303</v>
          </cell>
          <cell r="C1583" t="str">
            <v>880</v>
          </cell>
          <cell r="D1583" t="str">
            <v>880022</v>
          </cell>
          <cell r="E1583" t="str">
            <v>دستمزد و مزايا</v>
          </cell>
          <cell r="F1583" t="str">
            <v>حق غذا</v>
          </cell>
          <cell r="G1583" t="str">
            <v>800303</v>
          </cell>
          <cell r="H1583" t="str">
            <v>برنامه ريزي</v>
          </cell>
          <cell r="P1583" t="str">
            <v>230</v>
          </cell>
        </row>
        <row r="1584">
          <cell r="A1584">
            <v>2245</v>
          </cell>
          <cell r="B1584" t="str">
            <v>880022800107</v>
          </cell>
          <cell r="C1584" t="str">
            <v>880</v>
          </cell>
          <cell r="D1584" t="str">
            <v>880022</v>
          </cell>
          <cell r="E1584" t="str">
            <v>دستمزد و مزايا</v>
          </cell>
          <cell r="F1584" t="str">
            <v>حق غذا</v>
          </cell>
          <cell r="G1584" t="str">
            <v>800107</v>
          </cell>
          <cell r="H1584" t="str">
            <v>خط گيج</v>
          </cell>
          <cell r="P1584" t="str">
            <v>224</v>
          </cell>
        </row>
        <row r="1585">
          <cell r="A1585">
            <v>2408</v>
          </cell>
          <cell r="B1585" t="str">
            <v>880022800403</v>
          </cell>
          <cell r="C1585" t="str">
            <v>880</v>
          </cell>
          <cell r="D1585" t="str">
            <v>880022</v>
          </cell>
          <cell r="E1585" t="str">
            <v>دستمزد و مزايا</v>
          </cell>
          <cell r="F1585" t="str">
            <v>حق غذا</v>
          </cell>
          <cell r="G1585" t="str">
            <v>800403</v>
          </cell>
          <cell r="H1585" t="str">
            <v>امو ر اداري</v>
          </cell>
          <cell r="P1585" t="str">
            <v>240</v>
          </cell>
        </row>
        <row r="1586">
          <cell r="A1586">
            <v>2245</v>
          </cell>
          <cell r="B1586" t="str">
            <v>880022800104</v>
          </cell>
          <cell r="C1586" t="str">
            <v>880</v>
          </cell>
          <cell r="D1586" t="str">
            <v>880022</v>
          </cell>
          <cell r="E1586" t="str">
            <v>دستمزد و مزايا</v>
          </cell>
          <cell r="F1586" t="str">
            <v>حق غذا</v>
          </cell>
          <cell r="G1586" t="str">
            <v>800104</v>
          </cell>
          <cell r="H1586" t="str">
            <v>کنترل کيفي</v>
          </cell>
          <cell r="P1586" t="str">
            <v>224</v>
          </cell>
        </row>
        <row r="1587">
          <cell r="A1587">
            <v>2308</v>
          </cell>
          <cell r="B1587" t="str">
            <v>880022800302</v>
          </cell>
          <cell r="C1587" t="str">
            <v>880</v>
          </cell>
          <cell r="D1587" t="str">
            <v>880022</v>
          </cell>
          <cell r="E1587" t="str">
            <v>دستمزد و مزايا</v>
          </cell>
          <cell r="F1587" t="str">
            <v>حق غذا</v>
          </cell>
          <cell r="G1587" t="str">
            <v>800302</v>
          </cell>
          <cell r="H1587" t="str">
            <v>خدمات فني</v>
          </cell>
          <cell r="P1587" t="str">
            <v>230</v>
          </cell>
        </row>
        <row r="1588">
          <cell r="A1588">
            <v>2279</v>
          </cell>
          <cell r="B1588" t="str">
            <v>880022800202</v>
          </cell>
          <cell r="C1588" t="str">
            <v>880</v>
          </cell>
          <cell r="D1588" t="str">
            <v>880022</v>
          </cell>
          <cell r="E1588" t="str">
            <v>دستمزد و مزايا</v>
          </cell>
          <cell r="F1588" t="str">
            <v>حق غذا</v>
          </cell>
          <cell r="G1588" t="str">
            <v>800202</v>
          </cell>
          <cell r="H1588" t="str">
            <v>عمومي ساخت و توليد</v>
          </cell>
          <cell r="P1588" t="str">
            <v>227</v>
          </cell>
        </row>
        <row r="1589">
          <cell r="A1589">
            <v>2408</v>
          </cell>
          <cell r="B1589" t="str">
            <v>880022800400</v>
          </cell>
          <cell r="C1589" t="str">
            <v>880</v>
          </cell>
          <cell r="D1589" t="str">
            <v>880022</v>
          </cell>
          <cell r="E1589" t="str">
            <v>دستمزد و مزايا</v>
          </cell>
          <cell r="F1589" t="str">
            <v>حق غذا</v>
          </cell>
          <cell r="G1589" t="str">
            <v>800400</v>
          </cell>
          <cell r="H1589" t="str">
            <v>امور مالي</v>
          </cell>
          <cell r="P1589" t="str">
            <v>240</v>
          </cell>
        </row>
        <row r="1590">
          <cell r="A1590">
            <v>2308</v>
          </cell>
          <cell r="B1590" t="str">
            <v>880022800304</v>
          </cell>
          <cell r="C1590" t="str">
            <v>880</v>
          </cell>
          <cell r="D1590" t="str">
            <v>880022</v>
          </cell>
          <cell r="E1590" t="str">
            <v>دستمزد و مزايا</v>
          </cell>
          <cell r="F1590" t="str">
            <v>حق غذا</v>
          </cell>
          <cell r="G1590" t="str">
            <v>800304</v>
          </cell>
          <cell r="H1590" t="str">
            <v>تدارکات و تامين قطعات</v>
          </cell>
          <cell r="P1590" t="str">
            <v>230</v>
          </cell>
        </row>
        <row r="1591">
          <cell r="A1591">
            <v>2408</v>
          </cell>
          <cell r="B1591" t="str">
            <v>880022800402</v>
          </cell>
          <cell r="C1591" t="str">
            <v>880</v>
          </cell>
          <cell r="D1591" t="str">
            <v>880022</v>
          </cell>
          <cell r="E1591" t="str">
            <v>دستمزد و مزايا</v>
          </cell>
          <cell r="F1591" t="str">
            <v>حق غذا</v>
          </cell>
          <cell r="G1591" t="str">
            <v>800402</v>
          </cell>
          <cell r="H1591" t="str">
            <v>دفتر تهران</v>
          </cell>
          <cell r="P1591" t="str">
            <v>240</v>
          </cell>
        </row>
        <row r="1592">
          <cell r="A1592">
            <v>2308</v>
          </cell>
          <cell r="B1592" t="str">
            <v>880022800301</v>
          </cell>
          <cell r="C1592" t="str">
            <v>880</v>
          </cell>
          <cell r="D1592" t="str">
            <v>880022</v>
          </cell>
          <cell r="E1592" t="str">
            <v>دستمزد و مزايا</v>
          </cell>
          <cell r="F1592" t="str">
            <v>حق غذا</v>
          </cell>
          <cell r="G1592" t="str">
            <v>800301</v>
          </cell>
          <cell r="H1592" t="str">
            <v>حراست</v>
          </cell>
          <cell r="P1592" t="str">
            <v>230</v>
          </cell>
        </row>
        <row r="1593">
          <cell r="A1593">
            <v>2408</v>
          </cell>
          <cell r="B1593" t="str">
            <v>880022800401</v>
          </cell>
          <cell r="C1593" t="str">
            <v>880</v>
          </cell>
          <cell r="D1593" t="str">
            <v>880022</v>
          </cell>
          <cell r="E1593" t="str">
            <v>دستمزد و مزايا</v>
          </cell>
          <cell r="F1593" t="str">
            <v>حق غذا</v>
          </cell>
          <cell r="G1593" t="str">
            <v>800401</v>
          </cell>
          <cell r="H1593" t="str">
            <v>مديريت</v>
          </cell>
          <cell r="P1593" t="str">
            <v>240</v>
          </cell>
        </row>
        <row r="1594">
          <cell r="A1594">
            <v>2245</v>
          </cell>
          <cell r="B1594" t="str">
            <v>880022800105</v>
          </cell>
          <cell r="C1594" t="str">
            <v>880</v>
          </cell>
          <cell r="D1594" t="str">
            <v>880022</v>
          </cell>
          <cell r="E1594" t="str">
            <v>دستمزد و مزايا</v>
          </cell>
          <cell r="F1594" t="str">
            <v>حق غذا</v>
          </cell>
          <cell r="G1594" t="str">
            <v>800105</v>
          </cell>
          <cell r="H1594" t="str">
            <v>مترولوژي</v>
          </cell>
          <cell r="P1594" t="str">
            <v>224</v>
          </cell>
        </row>
        <row r="1595">
          <cell r="A1595">
            <v>2508</v>
          </cell>
          <cell r="B1595" t="str">
            <v>880022800500</v>
          </cell>
          <cell r="C1595" t="str">
            <v>880</v>
          </cell>
          <cell r="D1595" t="str">
            <v>880022</v>
          </cell>
          <cell r="E1595" t="str">
            <v>دستمزد و مزايا</v>
          </cell>
          <cell r="F1595" t="str">
            <v>حق غذا</v>
          </cell>
          <cell r="G1595" t="str">
            <v>800500</v>
          </cell>
          <cell r="H1595" t="str">
            <v>فروش</v>
          </cell>
          <cell r="P1595" t="str">
            <v>250</v>
          </cell>
        </row>
        <row r="1596">
          <cell r="A1596">
            <v>2245</v>
          </cell>
          <cell r="B1596" t="str">
            <v>880022800101</v>
          </cell>
          <cell r="C1596" t="str">
            <v>880</v>
          </cell>
          <cell r="D1596" t="str">
            <v>880022</v>
          </cell>
          <cell r="E1596" t="str">
            <v>دستمزد و مزايا</v>
          </cell>
          <cell r="F1596" t="str">
            <v>حق غذا</v>
          </cell>
          <cell r="G1596" t="str">
            <v>800101</v>
          </cell>
          <cell r="H1596" t="str">
            <v>تحقيقات مهندسي</v>
          </cell>
          <cell r="P1596" t="str">
            <v>224</v>
          </cell>
        </row>
        <row r="1597">
          <cell r="A1597">
            <v>2308</v>
          </cell>
          <cell r="B1597" t="str">
            <v>880022800305</v>
          </cell>
          <cell r="C1597" t="str">
            <v>880</v>
          </cell>
          <cell r="D1597" t="str">
            <v>880022</v>
          </cell>
          <cell r="E1597" t="str">
            <v>دستمزد و مزايا</v>
          </cell>
          <cell r="F1597" t="str">
            <v>حق غذا</v>
          </cell>
          <cell r="G1597" t="str">
            <v>800305</v>
          </cell>
          <cell r="H1597" t="str">
            <v>طرح و توسعه سيستمها</v>
          </cell>
          <cell r="P1597" t="str">
            <v>230</v>
          </cell>
        </row>
        <row r="1598">
          <cell r="A1598">
            <v>2239</v>
          </cell>
          <cell r="B1598" t="str">
            <v>880022800200</v>
          </cell>
          <cell r="C1598" t="str">
            <v>880</v>
          </cell>
          <cell r="D1598" t="str">
            <v>880022</v>
          </cell>
          <cell r="E1598" t="str">
            <v>دستمزد و مزايا</v>
          </cell>
          <cell r="F1598" t="str">
            <v>حق غذا</v>
          </cell>
          <cell r="G1598" t="str">
            <v>800200</v>
          </cell>
          <cell r="H1598" t="str">
            <v>عمومي مونتاژ</v>
          </cell>
          <cell r="P1598" t="str">
            <v>223</v>
          </cell>
        </row>
        <row r="1599">
          <cell r="A1599">
            <v>2279</v>
          </cell>
          <cell r="B1599" t="str">
            <v>880022800206</v>
          </cell>
          <cell r="C1599" t="str">
            <v>880</v>
          </cell>
          <cell r="D1599" t="str">
            <v>880022</v>
          </cell>
          <cell r="E1599" t="str">
            <v>دستمزد و مزايا</v>
          </cell>
          <cell r="F1599" t="str">
            <v>حق غذا</v>
          </cell>
          <cell r="G1599" t="str">
            <v>800206</v>
          </cell>
          <cell r="H1599" t="str">
            <v>عمومي خط گيج</v>
          </cell>
          <cell r="P1599" t="str">
            <v>227</v>
          </cell>
        </row>
        <row r="1600">
          <cell r="A1600">
            <v>2279</v>
          </cell>
          <cell r="B1600" t="str">
            <v>880022800203</v>
          </cell>
          <cell r="C1600" t="str">
            <v>880</v>
          </cell>
          <cell r="D1600" t="str">
            <v>880022</v>
          </cell>
          <cell r="E1600" t="str">
            <v>دستمزد و مزايا</v>
          </cell>
          <cell r="F1600" t="str">
            <v>حق غذا</v>
          </cell>
          <cell r="G1600" t="str">
            <v>800203</v>
          </cell>
          <cell r="H1600" t="str">
            <v>عمومي کنترل کيفي</v>
          </cell>
          <cell r="P1600" t="str">
            <v>227</v>
          </cell>
        </row>
        <row r="1601">
          <cell r="A1601">
            <v>2245</v>
          </cell>
          <cell r="B1601" t="str">
            <v>880022800102</v>
          </cell>
          <cell r="C1601" t="str">
            <v>880</v>
          </cell>
          <cell r="D1601" t="str">
            <v>880022</v>
          </cell>
          <cell r="E1601" t="str">
            <v>دستمزد و مزايا</v>
          </cell>
          <cell r="F1601" t="str">
            <v>حق غذا</v>
          </cell>
          <cell r="G1601" t="str">
            <v>800102</v>
          </cell>
          <cell r="H1601" t="str">
            <v>عمليات حرارتي و آبکاري</v>
          </cell>
          <cell r="P1601" t="str">
            <v>224</v>
          </cell>
        </row>
        <row r="1602">
          <cell r="A1602">
            <v>2245</v>
          </cell>
          <cell r="B1602" t="str">
            <v>880022800106</v>
          </cell>
          <cell r="C1602" t="str">
            <v>880</v>
          </cell>
          <cell r="D1602" t="str">
            <v>880022</v>
          </cell>
          <cell r="E1602" t="str">
            <v>دستمزد و مزايا</v>
          </cell>
          <cell r="F1602" t="str">
            <v>حق غذا</v>
          </cell>
          <cell r="G1602" t="str">
            <v>800106</v>
          </cell>
          <cell r="H1602" t="str">
            <v>تست مواد وشيمي</v>
          </cell>
          <cell r="P1602" t="str">
            <v>224</v>
          </cell>
        </row>
        <row r="1603">
          <cell r="A1603">
            <v>2279</v>
          </cell>
          <cell r="B1603" t="str">
            <v>880022800201</v>
          </cell>
          <cell r="C1603" t="str">
            <v>880</v>
          </cell>
          <cell r="D1603" t="str">
            <v>880022</v>
          </cell>
          <cell r="E1603" t="str">
            <v>دستمزد و مزايا</v>
          </cell>
          <cell r="F1603" t="str">
            <v>حق غذا</v>
          </cell>
          <cell r="G1603" t="str">
            <v>800201</v>
          </cell>
          <cell r="H1603" t="str">
            <v>عمومي تحقيقات و مهندسي</v>
          </cell>
          <cell r="P1603" t="str">
            <v>227</v>
          </cell>
        </row>
        <row r="1604">
          <cell r="A1604">
            <v>2279</v>
          </cell>
          <cell r="B1604" t="str">
            <v>880023800202</v>
          </cell>
          <cell r="C1604" t="str">
            <v>880</v>
          </cell>
          <cell r="D1604" t="str">
            <v>880023</v>
          </cell>
          <cell r="E1604" t="str">
            <v>دستمزد و مزايا</v>
          </cell>
          <cell r="F1604" t="str">
            <v>حق عضويت دركميته ها</v>
          </cell>
          <cell r="G1604" t="str">
            <v>800202</v>
          </cell>
          <cell r="H1604" t="str">
            <v>عمومي ساخت و توليد</v>
          </cell>
          <cell r="P1604" t="str">
            <v>227</v>
          </cell>
        </row>
        <row r="1605">
          <cell r="A1605">
            <v>2418</v>
          </cell>
          <cell r="B1605" t="str">
            <v>880023800400</v>
          </cell>
          <cell r="C1605" t="str">
            <v>880</v>
          </cell>
          <cell r="D1605" t="str">
            <v>880023</v>
          </cell>
          <cell r="E1605" t="str">
            <v>دستمزد و مزايا</v>
          </cell>
          <cell r="F1605" t="str">
            <v>حق عضويت دركميته ها</v>
          </cell>
          <cell r="G1605" t="str">
            <v>800400</v>
          </cell>
          <cell r="H1605" t="str">
            <v>امور مالي</v>
          </cell>
          <cell r="P1605" t="str">
            <v>241</v>
          </cell>
        </row>
        <row r="1606">
          <cell r="A1606">
            <v>2418</v>
          </cell>
          <cell r="B1606" t="str">
            <v>880023800403</v>
          </cell>
          <cell r="C1606" t="str">
            <v>880</v>
          </cell>
          <cell r="D1606" t="str">
            <v>880023</v>
          </cell>
          <cell r="E1606" t="str">
            <v>دستمزد و مزايا</v>
          </cell>
          <cell r="F1606" t="str">
            <v>حق عضويت دركميته ها</v>
          </cell>
          <cell r="G1606" t="str">
            <v>800403</v>
          </cell>
          <cell r="H1606" t="str">
            <v>امو ر اداري</v>
          </cell>
          <cell r="P1606" t="str">
            <v>241</v>
          </cell>
        </row>
        <row r="1607">
          <cell r="A1607">
            <v>2260</v>
          </cell>
          <cell r="B1607" t="str">
            <v>880023800101</v>
          </cell>
          <cell r="C1607" t="str">
            <v>880</v>
          </cell>
          <cell r="D1607" t="str">
            <v>880023</v>
          </cell>
          <cell r="E1607" t="str">
            <v>دستمزد و مزايا</v>
          </cell>
          <cell r="F1607" t="str">
            <v>حق عضويت دركميته ها</v>
          </cell>
          <cell r="G1607" t="str">
            <v>800101</v>
          </cell>
          <cell r="H1607" t="str">
            <v>تحقيقات مهندسي</v>
          </cell>
          <cell r="P1607" t="str">
            <v>226</v>
          </cell>
        </row>
        <row r="1608">
          <cell r="A1608">
            <v>2279</v>
          </cell>
          <cell r="B1608" t="str">
            <v>880023800201</v>
          </cell>
          <cell r="C1608" t="str">
            <v>880</v>
          </cell>
          <cell r="D1608" t="str">
            <v>880023</v>
          </cell>
          <cell r="E1608" t="str">
            <v>دستمزد و مزايا</v>
          </cell>
          <cell r="F1608" t="str">
            <v>حق عضويت دركميته ها</v>
          </cell>
          <cell r="G1608" t="str">
            <v>800201</v>
          </cell>
          <cell r="H1608" t="str">
            <v>عمومي تحقيقات و مهندسي</v>
          </cell>
          <cell r="P1608" t="str">
            <v>227</v>
          </cell>
        </row>
        <row r="1609">
          <cell r="A1609">
            <v>2300</v>
          </cell>
          <cell r="B1609" t="str">
            <v>880023800302</v>
          </cell>
          <cell r="C1609" t="str">
            <v>880</v>
          </cell>
          <cell r="D1609" t="str">
            <v>880023</v>
          </cell>
          <cell r="E1609" t="str">
            <v>دستمزد و مزايا</v>
          </cell>
          <cell r="F1609" t="str">
            <v>حق عضويت دركميته ها</v>
          </cell>
          <cell r="G1609" t="str">
            <v>800302</v>
          </cell>
          <cell r="H1609" t="str">
            <v>خدمات فني</v>
          </cell>
          <cell r="P1609" t="str">
            <v>230</v>
          </cell>
        </row>
        <row r="1610">
          <cell r="A1610">
            <v>2300</v>
          </cell>
          <cell r="B1610" t="str">
            <v>880023800301</v>
          </cell>
          <cell r="C1610" t="str">
            <v>880</v>
          </cell>
          <cell r="D1610" t="str">
            <v>880023</v>
          </cell>
          <cell r="E1610" t="str">
            <v>دستمزد و مزايا</v>
          </cell>
          <cell r="F1610" t="str">
            <v>حق عضويت دركميته ها</v>
          </cell>
          <cell r="G1610" t="str">
            <v>800301</v>
          </cell>
          <cell r="H1610" t="str">
            <v>حراست</v>
          </cell>
          <cell r="P1610" t="str">
            <v>230</v>
          </cell>
        </row>
        <row r="1611">
          <cell r="A1611">
            <v>2529</v>
          </cell>
          <cell r="B1611" t="str">
            <v>880023800500</v>
          </cell>
          <cell r="C1611" t="str">
            <v>880</v>
          </cell>
          <cell r="D1611" t="str">
            <v>880023</v>
          </cell>
          <cell r="E1611" t="str">
            <v>دستمزد و مزايا</v>
          </cell>
          <cell r="F1611" t="str">
            <v>حق عضويت دركميته ها</v>
          </cell>
          <cell r="G1611" t="str">
            <v>800500</v>
          </cell>
          <cell r="H1611" t="str">
            <v>فروش</v>
          </cell>
          <cell r="P1611" t="str">
            <v>252</v>
          </cell>
        </row>
        <row r="1612">
          <cell r="A1612">
            <v>2239</v>
          </cell>
          <cell r="B1612" t="str">
            <v>880023800200</v>
          </cell>
          <cell r="C1612" t="str">
            <v>880</v>
          </cell>
          <cell r="D1612" t="str">
            <v>880023</v>
          </cell>
          <cell r="E1612" t="str">
            <v>دستمزد و مزايا</v>
          </cell>
          <cell r="F1612" t="str">
            <v>حق عضويت دركميته ها</v>
          </cell>
          <cell r="G1612" t="str">
            <v>800200</v>
          </cell>
          <cell r="H1612" t="str">
            <v>عمومي مونتاژ</v>
          </cell>
          <cell r="P1612" t="str">
            <v>223</v>
          </cell>
        </row>
        <row r="1613">
          <cell r="A1613">
            <v>2279</v>
          </cell>
          <cell r="B1613" t="str">
            <v>880023800203</v>
          </cell>
          <cell r="C1613" t="str">
            <v>880</v>
          </cell>
          <cell r="D1613" t="str">
            <v>880023</v>
          </cell>
          <cell r="E1613" t="str">
            <v>دستمزد و مزايا</v>
          </cell>
          <cell r="F1613" t="str">
            <v>حق عضويت دركميته ها</v>
          </cell>
          <cell r="G1613" t="str">
            <v>800203</v>
          </cell>
          <cell r="H1613" t="str">
            <v>عمومي کنترل کيفي</v>
          </cell>
          <cell r="P1613" t="str">
            <v>227</v>
          </cell>
        </row>
        <row r="1614">
          <cell r="A1614">
            <v>2300</v>
          </cell>
          <cell r="B1614" t="str">
            <v>880023800304</v>
          </cell>
          <cell r="C1614" t="str">
            <v>880</v>
          </cell>
          <cell r="D1614" t="str">
            <v>880023</v>
          </cell>
          <cell r="E1614" t="str">
            <v>دستمزد و مزايا</v>
          </cell>
          <cell r="F1614" t="str">
            <v>حق عضويت دركميته ها</v>
          </cell>
          <cell r="G1614" t="str">
            <v>800304</v>
          </cell>
          <cell r="H1614" t="str">
            <v>تدارکات و تامين قطعات</v>
          </cell>
          <cell r="P1614" t="str">
            <v>230</v>
          </cell>
        </row>
        <row r="1615">
          <cell r="A1615">
            <v>2260</v>
          </cell>
          <cell r="B1615" t="str">
            <v>880023800106</v>
          </cell>
          <cell r="C1615" t="str">
            <v>880</v>
          </cell>
          <cell r="D1615" t="str">
            <v>880023</v>
          </cell>
          <cell r="E1615" t="str">
            <v>دستمزد و مزايا</v>
          </cell>
          <cell r="F1615" t="str">
            <v>حق عضويت دركميته ها</v>
          </cell>
          <cell r="G1615" t="str">
            <v>800106</v>
          </cell>
          <cell r="H1615" t="str">
            <v>تست مواد وشيمي</v>
          </cell>
          <cell r="P1615" t="str">
            <v>226</v>
          </cell>
        </row>
        <row r="1616">
          <cell r="A1616">
            <v>2260</v>
          </cell>
          <cell r="B1616" t="str">
            <v>880023800104</v>
          </cell>
          <cell r="C1616" t="str">
            <v>880</v>
          </cell>
          <cell r="D1616" t="str">
            <v>880023</v>
          </cell>
          <cell r="E1616" t="str">
            <v>دستمزد و مزايا</v>
          </cell>
          <cell r="F1616" t="str">
            <v>حق عضويت دركميته ها</v>
          </cell>
          <cell r="G1616" t="str">
            <v>800104</v>
          </cell>
          <cell r="H1616" t="str">
            <v>کنترل کيفي</v>
          </cell>
          <cell r="P1616" t="str">
            <v>226</v>
          </cell>
        </row>
        <row r="1617">
          <cell r="A1617">
            <v>2260</v>
          </cell>
          <cell r="B1617" t="str">
            <v>880023800107</v>
          </cell>
          <cell r="C1617" t="str">
            <v>880</v>
          </cell>
          <cell r="D1617" t="str">
            <v>880023</v>
          </cell>
          <cell r="E1617" t="str">
            <v>دستمزد و مزايا</v>
          </cell>
          <cell r="F1617" t="str">
            <v>حق عضويت دركميته ها</v>
          </cell>
          <cell r="G1617" t="str">
            <v>800107</v>
          </cell>
          <cell r="H1617" t="str">
            <v>خط گيج</v>
          </cell>
          <cell r="P1617" t="str">
            <v>226</v>
          </cell>
        </row>
        <row r="1618">
          <cell r="A1618">
            <v>2418</v>
          </cell>
          <cell r="B1618" t="str">
            <v>880023800401</v>
          </cell>
          <cell r="C1618" t="str">
            <v>880</v>
          </cell>
          <cell r="D1618" t="str">
            <v>880023</v>
          </cell>
          <cell r="E1618" t="str">
            <v>دستمزد و مزايا</v>
          </cell>
          <cell r="F1618" t="str">
            <v>حق عضويت دركميته ها</v>
          </cell>
          <cell r="G1618" t="str">
            <v>800401</v>
          </cell>
          <cell r="H1618" t="str">
            <v>مديريت</v>
          </cell>
          <cell r="P1618" t="str">
            <v>241</v>
          </cell>
        </row>
        <row r="1619">
          <cell r="A1619">
            <v>2300</v>
          </cell>
          <cell r="B1619" t="str">
            <v>880023800303</v>
          </cell>
          <cell r="C1619" t="str">
            <v>880</v>
          </cell>
          <cell r="D1619" t="str">
            <v>880023</v>
          </cell>
          <cell r="E1619" t="str">
            <v>دستمزد و مزايا</v>
          </cell>
          <cell r="F1619" t="str">
            <v>حق عضويت دركميته ها</v>
          </cell>
          <cell r="G1619" t="str">
            <v>800303</v>
          </cell>
          <cell r="H1619" t="str">
            <v>برنامه ريزي</v>
          </cell>
          <cell r="P1619" t="str">
            <v>230</v>
          </cell>
        </row>
        <row r="1620">
          <cell r="A1620">
            <v>2429</v>
          </cell>
          <cell r="B1620" t="str">
            <v>880024800403</v>
          </cell>
          <cell r="C1620" t="str">
            <v>880</v>
          </cell>
          <cell r="D1620" t="str">
            <v>880024</v>
          </cell>
          <cell r="E1620" t="str">
            <v>دستمزد و مزايا</v>
          </cell>
          <cell r="F1620" t="str">
            <v>هزينه مهدكودك</v>
          </cell>
          <cell r="G1620" t="str">
            <v>800403</v>
          </cell>
          <cell r="H1620" t="str">
            <v>امو ر اداري</v>
          </cell>
          <cell r="P1620" t="str">
            <v>242</v>
          </cell>
        </row>
        <row r="1621">
          <cell r="A1621">
            <v>2220</v>
          </cell>
          <cell r="B1621" t="str">
            <v>880025800100</v>
          </cell>
          <cell r="C1621" t="str">
            <v>880</v>
          </cell>
          <cell r="D1621" t="str">
            <v>880025</v>
          </cell>
          <cell r="E1621" t="str">
            <v>دستمزد و مزايا</v>
          </cell>
          <cell r="F1621" t="str">
            <v>كارگران موقت</v>
          </cell>
          <cell r="G1621" t="str">
            <v>800100</v>
          </cell>
          <cell r="H1621" t="str">
            <v>مونتاژ</v>
          </cell>
          <cell r="P1621" t="str">
            <v>222</v>
          </cell>
        </row>
        <row r="1622">
          <cell r="A1622">
            <v>2240</v>
          </cell>
          <cell r="B1622" t="str">
            <v>880025800103</v>
          </cell>
          <cell r="C1622" t="str">
            <v>880</v>
          </cell>
          <cell r="D1622" t="str">
            <v>880025</v>
          </cell>
          <cell r="E1622" t="str">
            <v>دستمزد و مزايا</v>
          </cell>
          <cell r="F1622" t="str">
            <v>كارگران موقت</v>
          </cell>
          <cell r="G1622" t="str">
            <v>800103</v>
          </cell>
          <cell r="H1622" t="str">
            <v>مرکز ساخت و توليد</v>
          </cell>
          <cell r="P1622" t="str">
            <v>224</v>
          </cell>
        </row>
        <row r="1623">
          <cell r="A1623">
            <v>2330</v>
          </cell>
          <cell r="B1623" t="str">
            <v>880025800303</v>
          </cell>
          <cell r="C1623" t="str">
            <v>880</v>
          </cell>
          <cell r="D1623" t="str">
            <v>880025</v>
          </cell>
          <cell r="E1623" t="str">
            <v>دستمزد و مزايا</v>
          </cell>
          <cell r="F1623" t="str">
            <v>كارگران موقت</v>
          </cell>
          <cell r="G1623" t="str">
            <v>800303</v>
          </cell>
          <cell r="H1623" t="str">
            <v>برنامه ريزي</v>
          </cell>
          <cell r="P1623" t="str">
            <v>233</v>
          </cell>
        </row>
        <row r="1624">
          <cell r="A1624">
            <v>2240</v>
          </cell>
          <cell r="B1624" t="str">
            <v>880025800102</v>
          </cell>
          <cell r="C1624" t="str">
            <v>880</v>
          </cell>
          <cell r="D1624" t="str">
            <v>880025</v>
          </cell>
          <cell r="E1624" t="str">
            <v>دستمزد و مزايا</v>
          </cell>
          <cell r="F1624" t="str">
            <v>كارگران موقت</v>
          </cell>
          <cell r="G1624" t="str">
            <v>800102</v>
          </cell>
          <cell r="H1624" t="str">
            <v>عمليات حرارتي و آبکاري</v>
          </cell>
          <cell r="P1624" t="str">
            <v>224</v>
          </cell>
        </row>
        <row r="1625">
          <cell r="A1625">
            <v>2240</v>
          </cell>
          <cell r="B1625" t="str">
            <v>880025800104</v>
          </cell>
          <cell r="C1625" t="str">
            <v>880</v>
          </cell>
          <cell r="D1625" t="str">
            <v>880025</v>
          </cell>
          <cell r="E1625" t="str">
            <v>دستمزد و مزايا</v>
          </cell>
          <cell r="F1625" t="str">
            <v>كارگران موقت</v>
          </cell>
          <cell r="G1625" t="str">
            <v>800104</v>
          </cell>
          <cell r="H1625" t="str">
            <v>کنترل کيفي</v>
          </cell>
          <cell r="P1625" t="str">
            <v>224</v>
          </cell>
        </row>
        <row r="1626">
          <cell r="A1626">
            <v>2330</v>
          </cell>
          <cell r="B1626" t="str">
            <v>880025800304</v>
          </cell>
          <cell r="C1626" t="str">
            <v>880</v>
          </cell>
          <cell r="D1626" t="str">
            <v>880025</v>
          </cell>
          <cell r="E1626" t="str">
            <v>دستمزد و مزايا</v>
          </cell>
          <cell r="F1626" t="str">
            <v>كارگران موقت</v>
          </cell>
          <cell r="G1626" t="str">
            <v>800304</v>
          </cell>
          <cell r="H1626" t="str">
            <v>تدارکات و تامين قطعات</v>
          </cell>
          <cell r="P1626" t="str">
            <v>233</v>
          </cell>
        </row>
        <row r="1627">
          <cell r="A1627">
            <v>2330</v>
          </cell>
          <cell r="B1627" t="str">
            <v>880025800302</v>
          </cell>
          <cell r="C1627" t="str">
            <v>880</v>
          </cell>
          <cell r="D1627" t="str">
            <v>880025</v>
          </cell>
          <cell r="E1627" t="str">
            <v>دستمزد و مزايا</v>
          </cell>
          <cell r="F1627" t="str">
            <v>كارگران موقت</v>
          </cell>
          <cell r="G1627" t="str">
            <v>800302</v>
          </cell>
          <cell r="H1627" t="str">
            <v>خدمات فني</v>
          </cell>
          <cell r="P1627" t="str">
            <v>233</v>
          </cell>
        </row>
        <row r="1628">
          <cell r="A1628">
            <v>2260</v>
          </cell>
          <cell r="B1628" t="str">
            <v>880025800101</v>
          </cell>
          <cell r="C1628" t="str">
            <v>880</v>
          </cell>
          <cell r="D1628" t="str">
            <v>880025</v>
          </cell>
          <cell r="E1628" t="str">
            <v>دستمزد و مزايا</v>
          </cell>
          <cell r="F1628" t="str">
            <v>كارگران موقت</v>
          </cell>
          <cell r="G1628" t="str">
            <v>800101</v>
          </cell>
          <cell r="H1628" t="str">
            <v>تحقيقات مهندسي</v>
          </cell>
          <cell r="P1628" t="str">
            <v>226</v>
          </cell>
        </row>
        <row r="1629">
          <cell r="A1629">
            <v>2330</v>
          </cell>
          <cell r="B1629" t="str">
            <v>880025800301</v>
          </cell>
          <cell r="C1629" t="str">
            <v>880</v>
          </cell>
          <cell r="D1629" t="str">
            <v>880025</v>
          </cell>
          <cell r="E1629" t="str">
            <v>دستمزد و مزايا</v>
          </cell>
          <cell r="F1629" t="str">
            <v>كارگران موقت</v>
          </cell>
          <cell r="G1629" t="str">
            <v>800301</v>
          </cell>
          <cell r="H1629" t="str">
            <v>حراست</v>
          </cell>
          <cell r="P1629" t="str">
            <v>233</v>
          </cell>
        </row>
        <row r="1630">
          <cell r="A1630">
            <v>2500</v>
          </cell>
          <cell r="B1630" t="str">
            <v>880025800500</v>
          </cell>
          <cell r="C1630" t="str">
            <v>880</v>
          </cell>
          <cell r="D1630" t="str">
            <v>880025</v>
          </cell>
          <cell r="E1630" t="str">
            <v>دستمزد و مزايا</v>
          </cell>
          <cell r="F1630" t="str">
            <v>كارگران موقت</v>
          </cell>
          <cell r="G1630" t="str">
            <v>800500</v>
          </cell>
          <cell r="H1630" t="str">
            <v>فروش</v>
          </cell>
          <cell r="P1630" t="str">
            <v>250</v>
          </cell>
        </row>
        <row r="1631">
          <cell r="A1631">
            <v>2418</v>
          </cell>
          <cell r="B1631" t="str">
            <v>880026800401</v>
          </cell>
          <cell r="C1631" t="str">
            <v>880</v>
          </cell>
          <cell r="D1631" t="str">
            <v>880026</v>
          </cell>
          <cell r="E1631" t="str">
            <v>دستمزد و مزايا</v>
          </cell>
          <cell r="F1631" t="str">
            <v>حق حضور هيئت مديره غير موظف در جلسات</v>
          </cell>
          <cell r="G1631" t="str">
            <v>800401</v>
          </cell>
          <cell r="H1631" t="str">
            <v>مديريت</v>
          </cell>
          <cell r="P1631" t="str">
            <v>241</v>
          </cell>
        </row>
        <row r="1632">
          <cell r="A1632">
            <v>2260</v>
          </cell>
          <cell r="B1632" t="str">
            <v>880027800103</v>
          </cell>
          <cell r="C1632" t="str">
            <v>880</v>
          </cell>
          <cell r="D1632" t="str">
            <v>880027</v>
          </cell>
          <cell r="E1632" t="str">
            <v>دستمزد و مزايا</v>
          </cell>
          <cell r="F1632" t="str">
            <v>سرمايه گذاري كاركنان سايپا (سهم شركت)</v>
          </cell>
          <cell r="G1632" t="str">
            <v>800103</v>
          </cell>
          <cell r="H1632" t="str">
            <v>مرکز ساخت و توليد</v>
          </cell>
          <cell r="P1632" t="str">
            <v>226</v>
          </cell>
        </row>
        <row r="1633">
          <cell r="A1633">
            <v>2220</v>
          </cell>
          <cell r="B1633" t="str">
            <v>880027800100</v>
          </cell>
          <cell r="C1633" t="str">
            <v>880</v>
          </cell>
          <cell r="D1633" t="str">
            <v>880027</v>
          </cell>
          <cell r="E1633" t="str">
            <v>دستمزد و مزايا</v>
          </cell>
          <cell r="F1633" t="str">
            <v>سرمايه گذاري كاركنان سايپا (سهم شركت)</v>
          </cell>
          <cell r="G1633" t="str">
            <v>800100</v>
          </cell>
          <cell r="H1633" t="str">
            <v>مونتاژ</v>
          </cell>
          <cell r="P1633" t="str">
            <v>222</v>
          </cell>
        </row>
        <row r="1634">
          <cell r="A1634">
            <v>2403</v>
          </cell>
          <cell r="B1634" t="str">
            <v>880027800403</v>
          </cell>
          <cell r="C1634" t="str">
            <v>880</v>
          </cell>
          <cell r="D1634" t="str">
            <v>880027</v>
          </cell>
          <cell r="E1634" t="str">
            <v>دستمزد و مزايا</v>
          </cell>
          <cell r="F1634" t="str">
            <v>سرمايه گذاري كاركنان سايپا (سهم شركت)</v>
          </cell>
          <cell r="G1634" t="str">
            <v>800403</v>
          </cell>
          <cell r="H1634" t="str">
            <v>امو ر اداري</v>
          </cell>
          <cell r="P1634" t="str">
            <v>240</v>
          </cell>
        </row>
        <row r="1635">
          <cell r="A1635">
            <v>2300</v>
          </cell>
          <cell r="B1635" t="str">
            <v>880027800302</v>
          </cell>
          <cell r="C1635" t="str">
            <v>880</v>
          </cell>
          <cell r="D1635" t="str">
            <v>880027</v>
          </cell>
          <cell r="E1635" t="str">
            <v>دستمزد و مزايا</v>
          </cell>
          <cell r="F1635" t="str">
            <v>سرمايه گذاري كاركنان سايپا (سهم شركت)</v>
          </cell>
          <cell r="G1635" t="str">
            <v>800302</v>
          </cell>
          <cell r="H1635" t="str">
            <v>خدمات فني</v>
          </cell>
          <cell r="P1635" t="str">
            <v>230</v>
          </cell>
        </row>
        <row r="1636">
          <cell r="A1636">
            <v>2403</v>
          </cell>
          <cell r="B1636" t="str">
            <v>880027800400</v>
          </cell>
          <cell r="C1636" t="str">
            <v>880</v>
          </cell>
          <cell r="D1636" t="str">
            <v>880027</v>
          </cell>
          <cell r="E1636" t="str">
            <v>دستمزد و مزايا</v>
          </cell>
          <cell r="F1636" t="str">
            <v>سرمايه گذاري كاركنان سايپا (سهم شركت)</v>
          </cell>
          <cell r="G1636" t="str">
            <v>800400</v>
          </cell>
          <cell r="H1636" t="str">
            <v>امور مالي</v>
          </cell>
          <cell r="P1636" t="str">
            <v>240</v>
          </cell>
        </row>
        <row r="1637">
          <cell r="A1637">
            <v>2260</v>
          </cell>
          <cell r="B1637" t="str">
            <v>880027800104</v>
          </cell>
          <cell r="C1637" t="str">
            <v>880</v>
          </cell>
          <cell r="D1637" t="str">
            <v>880027</v>
          </cell>
          <cell r="E1637" t="str">
            <v>دستمزد و مزايا</v>
          </cell>
          <cell r="F1637" t="str">
            <v>سرمايه گذاري كاركنان سايپا (سهم شركت)</v>
          </cell>
          <cell r="G1637" t="str">
            <v>800104</v>
          </cell>
          <cell r="H1637" t="str">
            <v>کنترل کيفي</v>
          </cell>
          <cell r="P1637" t="str">
            <v>226</v>
          </cell>
        </row>
        <row r="1638">
          <cell r="A1638">
            <v>2300</v>
          </cell>
          <cell r="B1638" t="str">
            <v>880027800303</v>
          </cell>
          <cell r="C1638" t="str">
            <v>880</v>
          </cell>
          <cell r="D1638" t="str">
            <v>880027</v>
          </cell>
          <cell r="E1638" t="str">
            <v>دستمزد و مزايا</v>
          </cell>
          <cell r="F1638" t="str">
            <v>سرمايه گذاري كاركنان سايپا (سهم شركت)</v>
          </cell>
          <cell r="G1638" t="str">
            <v>800303</v>
          </cell>
          <cell r="H1638" t="str">
            <v>برنامه ريزي</v>
          </cell>
          <cell r="P1638" t="str">
            <v>230</v>
          </cell>
        </row>
        <row r="1639">
          <cell r="A1639">
            <v>2279</v>
          </cell>
          <cell r="B1639" t="str">
            <v>880027800202</v>
          </cell>
          <cell r="C1639" t="str">
            <v>880</v>
          </cell>
          <cell r="D1639" t="str">
            <v>880027</v>
          </cell>
          <cell r="E1639" t="str">
            <v>دستمزد و مزايا</v>
          </cell>
          <cell r="F1639" t="str">
            <v>سرمايه گذاري كاركنان سايپا (سهم شركت)</v>
          </cell>
          <cell r="G1639" t="str">
            <v>800202</v>
          </cell>
          <cell r="H1639" t="str">
            <v>عمومي ساخت و توليد</v>
          </cell>
          <cell r="P1639" t="str">
            <v>227</v>
          </cell>
        </row>
        <row r="1640">
          <cell r="A1640">
            <v>2503</v>
          </cell>
          <cell r="B1640" t="str">
            <v>880027800500</v>
          </cell>
          <cell r="C1640" t="str">
            <v>880</v>
          </cell>
          <cell r="D1640" t="str">
            <v>880027</v>
          </cell>
          <cell r="E1640" t="str">
            <v>دستمزد و مزايا</v>
          </cell>
          <cell r="F1640" t="str">
            <v>سرمايه گذاري كاركنان سايپا (سهم شركت)</v>
          </cell>
          <cell r="G1640" t="str">
            <v>800500</v>
          </cell>
          <cell r="H1640" t="str">
            <v>فروش</v>
          </cell>
          <cell r="P1640" t="str">
            <v>250</v>
          </cell>
        </row>
        <row r="1641">
          <cell r="A1641">
            <v>2260</v>
          </cell>
          <cell r="B1641" t="str">
            <v>880027800107</v>
          </cell>
          <cell r="C1641" t="str">
            <v>880</v>
          </cell>
          <cell r="D1641" t="str">
            <v>880027</v>
          </cell>
          <cell r="E1641" t="str">
            <v>دستمزد و مزايا</v>
          </cell>
          <cell r="F1641" t="str">
            <v>سرمايه گذاري كاركنان سايپا (سهم شركت)</v>
          </cell>
          <cell r="G1641" t="str">
            <v>800107</v>
          </cell>
          <cell r="H1641" t="str">
            <v>خط گيج</v>
          </cell>
          <cell r="P1641" t="str">
            <v>226</v>
          </cell>
        </row>
        <row r="1642">
          <cell r="A1642">
            <v>2403</v>
          </cell>
          <cell r="B1642" t="str">
            <v>880027800402</v>
          </cell>
          <cell r="C1642" t="str">
            <v>880</v>
          </cell>
          <cell r="D1642" t="str">
            <v>880027</v>
          </cell>
          <cell r="E1642" t="str">
            <v>دستمزد و مزايا</v>
          </cell>
          <cell r="F1642" t="str">
            <v>سرمايه گذاري كاركنان سايپا (سهم شركت)</v>
          </cell>
          <cell r="G1642" t="str">
            <v>800402</v>
          </cell>
          <cell r="H1642" t="str">
            <v>دفتر تهران</v>
          </cell>
          <cell r="P1642" t="str">
            <v>240</v>
          </cell>
        </row>
        <row r="1643">
          <cell r="A1643">
            <v>2279</v>
          </cell>
          <cell r="B1643" t="str">
            <v>880027800203</v>
          </cell>
          <cell r="C1643" t="str">
            <v>880</v>
          </cell>
          <cell r="D1643" t="str">
            <v>880027</v>
          </cell>
          <cell r="E1643" t="str">
            <v>دستمزد و مزايا</v>
          </cell>
          <cell r="F1643" t="str">
            <v>سرمايه گذاري كاركنان سايپا (سهم شركت)</v>
          </cell>
          <cell r="G1643" t="str">
            <v>800203</v>
          </cell>
          <cell r="H1643" t="str">
            <v>عمومي کنترل کيفي</v>
          </cell>
          <cell r="P1643" t="str">
            <v>227</v>
          </cell>
        </row>
        <row r="1644">
          <cell r="A1644">
            <v>2300</v>
          </cell>
          <cell r="B1644" t="str">
            <v>880027800304</v>
          </cell>
          <cell r="C1644" t="str">
            <v>880</v>
          </cell>
          <cell r="D1644" t="str">
            <v>880027</v>
          </cell>
          <cell r="E1644" t="str">
            <v>دستمزد و مزايا</v>
          </cell>
          <cell r="F1644" t="str">
            <v>سرمايه گذاري كاركنان سايپا (سهم شركت)</v>
          </cell>
          <cell r="G1644" t="str">
            <v>800304</v>
          </cell>
          <cell r="H1644" t="str">
            <v>تدارکات و تامين قطعات</v>
          </cell>
          <cell r="P1644" t="str">
            <v>230</v>
          </cell>
        </row>
        <row r="1645">
          <cell r="A1645">
            <v>2300</v>
          </cell>
          <cell r="B1645" t="str">
            <v>880027800301</v>
          </cell>
          <cell r="C1645" t="str">
            <v>880</v>
          </cell>
          <cell r="D1645" t="str">
            <v>880027</v>
          </cell>
          <cell r="E1645" t="str">
            <v>دستمزد و مزايا</v>
          </cell>
          <cell r="F1645" t="str">
            <v>سرمايه گذاري كاركنان سايپا (سهم شركت)</v>
          </cell>
          <cell r="G1645" t="str">
            <v>800301</v>
          </cell>
          <cell r="H1645" t="str">
            <v>حراست</v>
          </cell>
          <cell r="P1645" t="str">
            <v>230</v>
          </cell>
        </row>
        <row r="1646">
          <cell r="A1646">
            <v>2260</v>
          </cell>
          <cell r="B1646" t="str">
            <v>880027800105</v>
          </cell>
          <cell r="C1646" t="str">
            <v>880</v>
          </cell>
          <cell r="D1646" t="str">
            <v>880027</v>
          </cell>
          <cell r="E1646" t="str">
            <v>دستمزد و مزايا</v>
          </cell>
          <cell r="F1646" t="str">
            <v>سرمايه گذاري كاركنان سايپا (سهم شركت)</v>
          </cell>
          <cell r="G1646" t="str">
            <v>800105</v>
          </cell>
          <cell r="H1646" t="str">
            <v>مترولوژي</v>
          </cell>
          <cell r="P1646" t="str">
            <v>226</v>
          </cell>
        </row>
        <row r="1647">
          <cell r="A1647">
            <v>2300</v>
          </cell>
          <cell r="B1647" t="str">
            <v>880027800305</v>
          </cell>
          <cell r="C1647" t="str">
            <v>880</v>
          </cell>
          <cell r="D1647" t="str">
            <v>880027</v>
          </cell>
          <cell r="E1647" t="str">
            <v>دستمزد و مزايا</v>
          </cell>
          <cell r="F1647" t="str">
            <v>سرمايه گذاري كاركنان سايپا (سهم شركت)</v>
          </cell>
          <cell r="G1647" t="str">
            <v>800305</v>
          </cell>
          <cell r="H1647" t="str">
            <v>طرح و توسعه سيستمها</v>
          </cell>
          <cell r="P1647" t="str">
            <v>230</v>
          </cell>
        </row>
        <row r="1648">
          <cell r="A1648">
            <v>2279</v>
          </cell>
          <cell r="B1648" t="str">
            <v>880027800206</v>
          </cell>
          <cell r="C1648" t="str">
            <v>880</v>
          </cell>
          <cell r="D1648" t="str">
            <v>880027</v>
          </cell>
          <cell r="E1648" t="str">
            <v>دستمزد و مزايا</v>
          </cell>
          <cell r="F1648" t="str">
            <v>سرمايه گذاري كاركنان سايپا (سهم شركت)</v>
          </cell>
          <cell r="G1648" t="str">
            <v>800206</v>
          </cell>
          <cell r="H1648" t="str">
            <v>عمومي خط گيج</v>
          </cell>
          <cell r="P1648" t="str">
            <v>227</v>
          </cell>
        </row>
        <row r="1649">
          <cell r="A1649">
            <v>2403</v>
          </cell>
          <cell r="B1649" t="str">
            <v>880027800401</v>
          </cell>
          <cell r="C1649" t="str">
            <v>880</v>
          </cell>
          <cell r="D1649" t="str">
            <v>880027</v>
          </cell>
          <cell r="E1649" t="str">
            <v>دستمزد و مزايا</v>
          </cell>
          <cell r="F1649" t="str">
            <v>سرمايه گذاري كاركنان سايپا (سهم شركت)</v>
          </cell>
          <cell r="G1649" t="str">
            <v>800401</v>
          </cell>
          <cell r="H1649" t="str">
            <v>مديريت</v>
          </cell>
          <cell r="P1649" t="str">
            <v>240</v>
          </cell>
        </row>
        <row r="1650">
          <cell r="A1650">
            <v>2239</v>
          </cell>
          <cell r="B1650" t="str">
            <v>880027800200</v>
          </cell>
          <cell r="C1650" t="str">
            <v>880</v>
          </cell>
          <cell r="D1650" t="str">
            <v>880027</v>
          </cell>
          <cell r="E1650" t="str">
            <v>دستمزد و مزايا</v>
          </cell>
          <cell r="F1650" t="str">
            <v>سرمايه گذاري كاركنان سايپا (سهم شركت)</v>
          </cell>
          <cell r="G1650" t="str">
            <v>800200</v>
          </cell>
          <cell r="H1650" t="str">
            <v>عمومي مونتاژ</v>
          </cell>
          <cell r="P1650" t="str">
            <v>223</v>
          </cell>
        </row>
        <row r="1651">
          <cell r="A1651">
            <v>2260</v>
          </cell>
          <cell r="B1651" t="str">
            <v>880027800101</v>
          </cell>
          <cell r="C1651" t="str">
            <v>880</v>
          </cell>
          <cell r="D1651" t="str">
            <v>880027</v>
          </cell>
          <cell r="E1651" t="str">
            <v>دستمزد و مزايا</v>
          </cell>
          <cell r="F1651" t="str">
            <v>سرمايه گذاري كاركنان سايپا (سهم شركت)</v>
          </cell>
          <cell r="G1651" t="str">
            <v>800101</v>
          </cell>
          <cell r="H1651" t="str">
            <v>تحقيقات مهندسي</v>
          </cell>
          <cell r="P1651" t="str">
            <v>226</v>
          </cell>
        </row>
        <row r="1652">
          <cell r="A1652">
            <v>2260</v>
          </cell>
          <cell r="B1652" t="str">
            <v>880027800106</v>
          </cell>
          <cell r="C1652" t="str">
            <v>880</v>
          </cell>
          <cell r="D1652" t="str">
            <v>880027</v>
          </cell>
          <cell r="E1652" t="str">
            <v>دستمزد و مزايا</v>
          </cell>
          <cell r="F1652" t="str">
            <v>سرمايه گذاري كاركنان سايپا (سهم شركت)</v>
          </cell>
          <cell r="G1652" t="str">
            <v>800106</v>
          </cell>
          <cell r="H1652" t="str">
            <v>تست مواد وشيمي</v>
          </cell>
          <cell r="P1652" t="str">
            <v>226</v>
          </cell>
        </row>
        <row r="1653">
          <cell r="A1653">
            <v>2239</v>
          </cell>
          <cell r="B1653" t="str">
            <v>881001800100</v>
          </cell>
          <cell r="C1653" t="str">
            <v>881</v>
          </cell>
          <cell r="D1653" t="str">
            <v>881001</v>
          </cell>
          <cell r="E1653" t="str">
            <v>هزينه هاي كاركنان</v>
          </cell>
          <cell r="F1653" t="str">
            <v>كمك هزينه تحصيلي</v>
          </cell>
          <cell r="G1653" t="str">
            <v>800100</v>
          </cell>
          <cell r="H1653" t="str">
            <v>مونتاژ</v>
          </cell>
          <cell r="P1653" t="str">
            <v>223</v>
          </cell>
        </row>
        <row r="1654">
          <cell r="A1654">
            <v>2403</v>
          </cell>
          <cell r="B1654" t="str">
            <v>881001800403</v>
          </cell>
          <cell r="C1654" t="str">
            <v>881</v>
          </cell>
          <cell r="D1654" t="str">
            <v>881001</v>
          </cell>
          <cell r="E1654" t="str">
            <v>هزينه هاي كاركنان</v>
          </cell>
          <cell r="F1654" t="str">
            <v>كمك هزينه تحصيلي</v>
          </cell>
          <cell r="G1654" t="str">
            <v>800403</v>
          </cell>
          <cell r="H1654" t="str">
            <v>امو ر اداري</v>
          </cell>
          <cell r="P1654" t="str">
            <v>240</v>
          </cell>
        </row>
        <row r="1655">
          <cell r="A1655">
            <v>2279</v>
          </cell>
          <cell r="B1655" t="str">
            <v>881001800103</v>
          </cell>
          <cell r="C1655" t="str">
            <v>881</v>
          </cell>
          <cell r="D1655" t="str">
            <v>881001</v>
          </cell>
          <cell r="E1655" t="str">
            <v>هزينه هاي كاركنان</v>
          </cell>
          <cell r="F1655" t="str">
            <v>كمك هزينه تحصيلي</v>
          </cell>
          <cell r="G1655" t="str">
            <v>800103</v>
          </cell>
          <cell r="H1655" t="str">
            <v>مرکز ساخت و توليد</v>
          </cell>
          <cell r="P1655" t="str">
            <v>227</v>
          </cell>
        </row>
        <row r="1656">
          <cell r="A1656">
            <v>2309</v>
          </cell>
          <cell r="B1656" t="str">
            <v>881001800303</v>
          </cell>
          <cell r="C1656" t="str">
            <v>881</v>
          </cell>
          <cell r="D1656" t="str">
            <v>881001</v>
          </cell>
          <cell r="E1656" t="str">
            <v>هزينه هاي كاركنان</v>
          </cell>
          <cell r="F1656" t="str">
            <v>كمك هزينه تحصيلي</v>
          </cell>
          <cell r="G1656" t="str">
            <v>800303</v>
          </cell>
          <cell r="H1656" t="str">
            <v>برنامه ريزي</v>
          </cell>
          <cell r="P1656" t="str">
            <v>230</v>
          </cell>
        </row>
        <row r="1657">
          <cell r="A1657">
            <v>2279</v>
          </cell>
          <cell r="B1657" t="str">
            <v>881001800202</v>
          </cell>
          <cell r="C1657" t="str">
            <v>881</v>
          </cell>
          <cell r="D1657" t="str">
            <v>881001</v>
          </cell>
          <cell r="E1657" t="str">
            <v>هزينه هاي كاركنان</v>
          </cell>
          <cell r="F1657" t="str">
            <v>كمك هزينه تحصيلي</v>
          </cell>
          <cell r="G1657" t="str">
            <v>800202</v>
          </cell>
          <cell r="H1657" t="str">
            <v>عمومي ساخت و توليد</v>
          </cell>
          <cell r="P1657" t="str">
            <v>227</v>
          </cell>
        </row>
        <row r="1658">
          <cell r="A1658">
            <v>2279</v>
          </cell>
          <cell r="B1658" t="str">
            <v>881001800104</v>
          </cell>
          <cell r="C1658" t="str">
            <v>881</v>
          </cell>
          <cell r="D1658" t="str">
            <v>881001</v>
          </cell>
          <cell r="E1658" t="str">
            <v>هزينه هاي كاركنان</v>
          </cell>
          <cell r="F1658" t="str">
            <v>كمك هزينه تحصيلي</v>
          </cell>
          <cell r="G1658" t="str">
            <v>800104</v>
          </cell>
          <cell r="H1658" t="str">
            <v>کنترل کيفي</v>
          </cell>
          <cell r="P1658" t="str">
            <v>227</v>
          </cell>
        </row>
        <row r="1659">
          <cell r="A1659">
            <v>2279</v>
          </cell>
          <cell r="B1659" t="str">
            <v>881001800107</v>
          </cell>
          <cell r="C1659" t="str">
            <v>881</v>
          </cell>
          <cell r="D1659" t="str">
            <v>881001</v>
          </cell>
          <cell r="E1659" t="str">
            <v>هزينه هاي كاركنان</v>
          </cell>
          <cell r="F1659" t="str">
            <v>كمك هزينه تحصيلي</v>
          </cell>
          <cell r="G1659" t="str">
            <v>800107</v>
          </cell>
          <cell r="H1659" t="str">
            <v>خط گيج</v>
          </cell>
          <cell r="P1659" t="str">
            <v>227</v>
          </cell>
        </row>
        <row r="1660">
          <cell r="A1660">
            <v>2309</v>
          </cell>
          <cell r="B1660" t="str">
            <v>881001800302</v>
          </cell>
          <cell r="C1660" t="str">
            <v>881</v>
          </cell>
          <cell r="D1660" t="str">
            <v>881001</v>
          </cell>
          <cell r="E1660" t="str">
            <v>هزينه هاي كاركنان</v>
          </cell>
          <cell r="F1660" t="str">
            <v>كمك هزينه تحصيلي</v>
          </cell>
          <cell r="G1660" t="str">
            <v>800302</v>
          </cell>
          <cell r="H1660" t="str">
            <v>خدمات فني</v>
          </cell>
          <cell r="P1660" t="str">
            <v>230</v>
          </cell>
        </row>
        <row r="1661">
          <cell r="A1661">
            <v>2309</v>
          </cell>
          <cell r="B1661" t="str">
            <v>881001800304</v>
          </cell>
          <cell r="C1661" t="str">
            <v>881</v>
          </cell>
          <cell r="D1661" t="str">
            <v>881001</v>
          </cell>
          <cell r="E1661" t="str">
            <v>هزينه هاي كاركنان</v>
          </cell>
          <cell r="F1661" t="str">
            <v>كمك هزينه تحصيلي</v>
          </cell>
          <cell r="G1661" t="str">
            <v>800304</v>
          </cell>
          <cell r="H1661" t="str">
            <v>تدارکات و تامين قطعات</v>
          </cell>
          <cell r="P1661" t="str">
            <v>230</v>
          </cell>
        </row>
        <row r="1662">
          <cell r="A1662">
            <v>2403</v>
          </cell>
          <cell r="B1662" t="str">
            <v>881001800402</v>
          </cell>
          <cell r="C1662" t="str">
            <v>881</v>
          </cell>
          <cell r="D1662" t="str">
            <v>881001</v>
          </cell>
          <cell r="E1662" t="str">
            <v>هزينه هاي كاركنان</v>
          </cell>
          <cell r="F1662" t="str">
            <v>كمك هزينه تحصيلي</v>
          </cell>
          <cell r="G1662" t="str">
            <v>800402</v>
          </cell>
          <cell r="H1662" t="str">
            <v>دفتر تهران</v>
          </cell>
          <cell r="P1662" t="str">
            <v>240</v>
          </cell>
        </row>
        <row r="1663">
          <cell r="A1663">
            <v>2279</v>
          </cell>
          <cell r="B1663" t="str">
            <v>881001800203</v>
          </cell>
          <cell r="C1663" t="str">
            <v>881</v>
          </cell>
          <cell r="D1663" t="str">
            <v>881001</v>
          </cell>
          <cell r="E1663" t="str">
            <v>هزينه هاي كاركنان</v>
          </cell>
          <cell r="F1663" t="str">
            <v>كمك هزينه تحصيلي</v>
          </cell>
          <cell r="G1663" t="str">
            <v>800203</v>
          </cell>
          <cell r="H1663" t="str">
            <v>عمومي کنترل کيفي</v>
          </cell>
          <cell r="P1663" t="str">
            <v>227</v>
          </cell>
        </row>
        <row r="1664">
          <cell r="A1664">
            <v>2279</v>
          </cell>
          <cell r="B1664" t="str">
            <v>881001800206</v>
          </cell>
          <cell r="C1664" t="str">
            <v>881</v>
          </cell>
          <cell r="D1664" t="str">
            <v>881001</v>
          </cell>
          <cell r="E1664" t="str">
            <v>هزينه هاي كاركنان</v>
          </cell>
          <cell r="F1664" t="str">
            <v>كمك هزينه تحصيلي</v>
          </cell>
          <cell r="G1664" t="str">
            <v>800206</v>
          </cell>
          <cell r="H1664" t="str">
            <v>عمومي خط گيج</v>
          </cell>
          <cell r="P1664" t="str">
            <v>227</v>
          </cell>
        </row>
        <row r="1665">
          <cell r="A1665">
            <v>2503</v>
          </cell>
          <cell r="B1665" t="str">
            <v>881001800500</v>
          </cell>
          <cell r="C1665" t="str">
            <v>881</v>
          </cell>
          <cell r="D1665" t="str">
            <v>881001</v>
          </cell>
          <cell r="E1665" t="str">
            <v>هزينه هاي كاركنان</v>
          </cell>
          <cell r="F1665" t="str">
            <v>كمك هزينه تحصيلي</v>
          </cell>
          <cell r="G1665" t="str">
            <v>800500</v>
          </cell>
          <cell r="H1665" t="str">
            <v>فروش</v>
          </cell>
          <cell r="P1665" t="str">
            <v>250</v>
          </cell>
        </row>
        <row r="1666">
          <cell r="A1666">
            <v>2309</v>
          </cell>
          <cell r="B1666" t="str">
            <v>881001800301</v>
          </cell>
          <cell r="C1666" t="str">
            <v>881</v>
          </cell>
          <cell r="D1666" t="str">
            <v>881001</v>
          </cell>
          <cell r="E1666" t="str">
            <v>هزينه هاي كاركنان</v>
          </cell>
          <cell r="F1666" t="str">
            <v>كمك هزينه تحصيلي</v>
          </cell>
          <cell r="G1666" t="str">
            <v>800301</v>
          </cell>
          <cell r="H1666" t="str">
            <v>حراست</v>
          </cell>
          <cell r="P1666" t="str">
            <v>230</v>
          </cell>
        </row>
        <row r="1667">
          <cell r="A1667">
            <v>2279</v>
          </cell>
          <cell r="B1667" t="str">
            <v>881001800101</v>
          </cell>
          <cell r="C1667" t="str">
            <v>881</v>
          </cell>
          <cell r="D1667" t="str">
            <v>881001</v>
          </cell>
          <cell r="E1667" t="str">
            <v>هزينه هاي كاركنان</v>
          </cell>
          <cell r="F1667" t="str">
            <v>كمك هزينه تحصيلي</v>
          </cell>
          <cell r="G1667" t="str">
            <v>800101</v>
          </cell>
          <cell r="H1667" t="str">
            <v>تحقيقات مهندسي</v>
          </cell>
          <cell r="P1667" t="str">
            <v>227</v>
          </cell>
        </row>
        <row r="1668">
          <cell r="A1668">
            <v>2403</v>
          </cell>
          <cell r="B1668" t="str">
            <v>881001800400</v>
          </cell>
          <cell r="C1668" t="str">
            <v>881</v>
          </cell>
          <cell r="D1668" t="str">
            <v>881001</v>
          </cell>
          <cell r="E1668" t="str">
            <v>هزينه هاي كاركنان</v>
          </cell>
          <cell r="F1668" t="str">
            <v>كمك هزينه تحصيلي</v>
          </cell>
          <cell r="G1668" t="str">
            <v>800400</v>
          </cell>
          <cell r="H1668" t="str">
            <v>امور مالي</v>
          </cell>
          <cell r="P1668" t="str">
            <v>240</v>
          </cell>
        </row>
        <row r="1669">
          <cell r="A1669">
            <v>2279</v>
          </cell>
          <cell r="B1669" t="str">
            <v>881001800102</v>
          </cell>
          <cell r="C1669" t="str">
            <v>881</v>
          </cell>
          <cell r="D1669" t="str">
            <v>881001</v>
          </cell>
          <cell r="E1669" t="str">
            <v>هزينه هاي كاركنان</v>
          </cell>
          <cell r="F1669" t="str">
            <v>كمك هزينه تحصيلي</v>
          </cell>
          <cell r="G1669" t="str">
            <v>800102</v>
          </cell>
          <cell r="H1669" t="str">
            <v>عمليات حرارتي و آبکاري</v>
          </cell>
          <cell r="P1669" t="str">
            <v>227</v>
          </cell>
        </row>
        <row r="1670">
          <cell r="A1670">
            <v>2239</v>
          </cell>
          <cell r="B1670" t="str">
            <v>881001800200</v>
          </cell>
          <cell r="C1670" t="str">
            <v>881</v>
          </cell>
          <cell r="D1670" t="str">
            <v>881001</v>
          </cell>
          <cell r="E1670" t="str">
            <v>هزينه هاي كاركنان</v>
          </cell>
          <cell r="F1670" t="str">
            <v>كمك هزينه تحصيلي</v>
          </cell>
          <cell r="G1670" t="str">
            <v>800200</v>
          </cell>
          <cell r="H1670" t="str">
            <v>عمومي مونتاژ</v>
          </cell>
          <cell r="P1670" t="str">
            <v>223</v>
          </cell>
        </row>
        <row r="1671">
          <cell r="A1671">
            <v>2279</v>
          </cell>
          <cell r="B1671" t="str">
            <v>881001800201</v>
          </cell>
          <cell r="C1671" t="str">
            <v>881</v>
          </cell>
          <cell r="D1671" t="str">
            <v>881001</v>
          </cell>
          <cell r="E1671" t="str">
            <v>هزينه هاي كاركنان</v>
          </cell>
          <cell r="F1671" t="str">
            <v>كمك هزينه تحصيلي</v>
          </cell>
          <cell r="G1671" t="str">
            <v>800201</v>
          </cell>
          <cell r="H1671" t="str">
            <v>عمومي تحقيقات و مهندسي</v>
          </cell>
          <cell r="P1671" t="str">
            <v>227</v>
          </cell>
        </row>
        <row r="1672">
          <cell r="A1672">
            <v>2409</v>
          </cell>
          <cell r="B1672" t="str">
            <v>881002800403</v>
          </cell>
          <cell r="C1672" t="str">
            <v>881</v>
          </cell>
          <cell r="D1672" t="str">
            <v>881002</v>
          </cell>
          <cell r="E1672" t="str">
            <v>هزينه هاي كاركنان</v>
          </cell>
          <cell r="F1672" t="str">
            <v>آموزش</v>
          </cell>
          <cell r="G1672" t="str">
            <v>800403</v>
          </cell>
          <cell r="H1672" t="str">
            <v>امو ر اداري</v>
          </cell>
          <cell r="P1672" t="str">
            <v>240</v>
          </cell>
        </row>
        <row r="1673">
          <cell r="A1673">
            <v>2309</v>
          </cell>
          <cell r="B1673" t="str">
            <v>881002800305</v>
          </cell>
          <cell r="C1673" t="str">
            <v>881</v>
          </cell>
          <cell r="D1673" t="str">
            <v>881002</v>
          </cell>
          <cell r="E1673" t="str">
            <v>هزينه هاي كاركنان</v>
          </cell>
          <cell r="F1673" t="str">
            <v>آموزش</v>
          </cell>
          <cell r="G1673" t="str">
            <v>800305</v>
          </cell>
          <cell r="H1673" t="str">
            <v>طرح و توسعه سيستمها</v>
          </cell>
          <cell r="P1673" t="str">
            <v>230</v>
          </cell>
        </row>
        <row r="1674">
          <cell r="A1674">
            <v>2279</v>
          </cell>
          <cell r="B1674" t="str">
            <v>881002800101</v>
          </cell>
          <cell r="C1674" t="str">
            <v>881</v>
          </cell>
          <cell r="D1674" t="str">
            <v>881002</v>
          </cell>
          <cell r="E1674" t="str">
            <v>هزينه هاي كاركنان</v>
          </cell>
          <cell r="F1674" t="str">
            <v>آموزش</v>
          </cell>
          <cell r="G1674" t="str">
            <v>800101</v>
          </cell>
          <cell r="H1674" t="str">
            <v>تحقيقات مهندسي</v>
          </cell>
          <cell r="P1674" t="str">
            <v>227</v>
          </cell>
        </row>
        <row r="1675">
          <cell r="A1675">
            <v>2279</v>
          </cell>
          <cell r="B1675" t="str">
            <v>881002800203</v>
          </cell>
          <cell r="C1675" t="str">
            <v>881</v>
          </cell>
          <cell r="D1675" t="str">
            <v>881002</v>
          </cell>
          <cell r="E1675" t="str">
            <v>هزينه هاي كاركنان</v>
          </cell>
          <cell r="F1675" t="str">
            <v>آموزش</v>
          </cell>
          <cell r="G1675" t="str">
            <v>800203</v>
          </cell>
          <cell r="H1675" t="str">
            <v>عمومي کنترل کيفي</v>
          </cell>
          <cell r="P1675" t="str">
            <v>227</v>
          </cell>
        </row>
        <row r="1676">
          <cell r="A1676">
            <v>2409</v>
          </cell>
          <cell r="B1676" t="str">
            <v>881002800400</v>
          </cell>
          <cell r="C1676" t="str">
            <v>881</v>
          </cell>
          <cell r="D1676" t="str">
            <v>881002</v>
          </cell>
          <cell r="E1676" t="str">
            <v>هزينه هاي كاركنان</v>
          </cell>
          <cell r="F1676" t="str">
            <v>آموزش</v>
          </cell>
          <cell r="G1676" t="str">
            <v>800400</v>
          </cell>
          <cell r="H1676" t="str">
            <v>امور مالي</v>
          </cell>
          <cell r="P1676" t="str">
            <v>240</v>
          </cell>
        </row>
        <row r="1677">
          <cell r="A1677">
            <v>2309</v>
          </cell>
          <cell r="B1677" t="str">
            <v>881002800302</v>
          </cell>
          <cell r="C1677" t="str">
            <v>881</v>
          </cell>
          <cell r="D1677" t="str">
            <v>881002</v>
          </cell>
          <cell r="E1677" t="str">
            <v>هزينه هاي كاركنان</v>
          </cell>
          <cell r="F1677" t="str">
            <v>آموزش</v>
          </cell>
          <cell r="G1677" t="str">
            <v>800302</v>
          </cell>
          <cell r="H1677" t="str">
            <v>خدمات فني</v>
          </cell>
          <cell r="P1677" t="str">
            <v>230</v>
          </cell>
        </row>
        <row r="1678">
          <cell r="A1678">
            <v>2411</v>
          </cell>
          <cell r="B1678" t="str">
            <v>881003800403</v>
          </cell>
          <cell r="C1678" t="str">
            <v>881</v>
          </cell>
          <cell r="D1678" t="str">
            <v>881003</v>
          </cell>
          <cell r="E1678" t="str">
            <v>هزينه هاي كاركنان</v>
          </cell>
          <cell r="F1678" t="str">
            <v>بهداشت و درمان</v>
          </cell>
          <cell r="G1678" t="str">
            <v>800403</v>
          </cell>
          <cell r="H1678" t="str">
            <v>امو ر اداري</v>
          </cell>
          <cell r="P1678" t="str">
            <v>241</v>
          </cell>
        </row>
        <row r="1679">
          <cell r="A1679">
            <v>2279</v>
          </cell>
          <cell r="B1679" t="str">
            <v>881003800103</v>
          </cell>
          <cell r="C1679" t="str">
            <v>881</v>
          </cell>
          <cell r="D1679" t="str">
            <v>881003</v>
          </cell>
          <cell r="E1679" t="str">
            <v>هزينه هاي كاركنان</v>
          </cell>
          <cell r="F1679" t="str">
            <v>بهداشت و درمان</v>
          </cell>
          <cell r="G1679" t="str">
            <v>800103</v>
          </cell>
          <cell r="H1679" t="str">
            <v>مرکز ساخت و توليد</v>
          </cell>
          <cell r="P1679" t="str">
            <v>227</v>
          </cell>
        </row>
        <row r="1680">
          <cell r="A1680">
            <v>2411</v>
          </cell>
          <cell r="B1680" t="str">
            <v>881003800401</v>
          </cell>
          <cell r="C1680" t="str">
            <v>881</v>
          </cell>
          <cell r="D1680" t="str">
            <v>881003</v>
          </cell>
          <cell r="E1680" t="str">
            <v>هزينه هاي كاركنان</v>
          </cell>
          <cell r="F1680" t="str">
            <v>بهداشت و درمان</v>
          </cell>
          <cell r="G1680" t="str">
            <v>800401</v>
          </cell>
          <cell r="H1680" t="str">
            <v>مديريت</v>
          </cell>
          <cell r="P1680" t="str">
            <v>241</v>
          </cell>
        </row>
        <row r="1681">
          <cell r="A1681">
            <v>2279</v>
          </cell>
          <cell r="B1681" t="str">
            <v>881004800103</v>
          </cell>
          <cell r="C1681" t="str">
            <v>881</v>
          </cell>
          <cell r="D1681" t="str">
            <v>881004</v>
          </cell>
          <cell r="E1681" t="str">
            <v>هزينه هاي كاركنان</v>
          </cell>
          <cell r="F1681" t="str">
            <v>پوشاك و لوازم ايمني</v>
          </cell>
          <cell r="G1681" t="str">
            <v>800103</v>
          </cell>
          <cell r="H1681" t="str">
            <v>مرکز ساخت و توليد</v>
          </cell>
          <cell r="P1681" t="str">
            <v>227</v>
          </cell>
        </row>
        <row r="1682">
          <cell r="A1682">
            <v>2411</v>
          </cell>
          <cell r="B1682" t="str">
            <v>881004800401</v>
          </cell>
          <cell r="C1682" t="str">
            <v>881</v>
          </cell>
          <cell r="D1682" t="str">
            <v>881004</v>
          </cell>
          <cell r="E1682" t="str">
            <v>هزينه هاي كاركنان</v>
          </cell>
          <cell r="F1682" t="str">
            <v>پوشاك و لوازم ايمني</v>
          </cell>
          <cell r="G1682" t="str">
            <v>800401</v>
          </cell>
          <cell r="H1682" t="str">
            <v>مديريت</v>
          </cell>
          <cell r="P1682" t="str">
            <v>241</v>
          </cell>
        </row>
        <row r="1683">
          <cell r="A1683">
            <v>2411</v>
          </cell>
          <cell r="B1683" t="str">
            <v>881004800403</v>
          </cell>
          <cell r="C1683" t="str">
            <v>881</v>
          </cell>
          <cell r="D1683" t="str">
            <v>881004</v>
          </cell>
          <cell r="E1683" t="str">
            <v>هزينه هاي كاركنان</v>
          </cell>
          <cell r="F1683" t="str">
            <v>پوشاك و لوازم ايمني</v>
          </cell>
          <cell r="G1683" t="str">
            <v>800403</v>
          </cell>
          <cell r="H1683" t="str">
            <v>امو ر اداري</v>
          </cell>
          <cell r="P1683" t="str">
            <v>241</v>
          </cell>
        </row>
        <row r="1684">
          <cell r="A1684">
            <v>2239</v>
          </cell>
          <cell r="B1684" t="str">
            <v>881004800100</v>
          </cell>
          <cell r="C1684" t="str">
            <v>881</v>
          </cell>
          <cell r="D1684" t="str">
            <v>881004</v>
          </cell>
          <cell r="E1684" t="str">
            <v>هزينه هاي كاركنان</v>
          </cell>
          <cell r="F1684" t="str">
            <v>پوشاك و لوازم ايمني</v>
          </cell>
          <cell r="G1684" t="str">
            <v>800100</v>
          </cell>
          <cell r="H1684" t="str">
            <v>مونتاژ</v>
          </cell>
          <cell r="P1684" t="str">
            <v>223</v>
          </cell>
        </row>
        <row r="1685">
          <cell r="A1685">
            <v>2330</v>
          </cell>
          <cell r="B1685" t="str">
            <v>881004800301</v>
          </cell>
          <cell r="C1685" t="str">
            <v>881</v>
          </cell>
          <cell r="D1685" t="str">
            <v>881004</v>
          </cell>
          <cell r="E1685" t="str">
            <v>هزينه هاي كاركنان</v>
          </cell>
          <cell r="F1685" t="str">
            <v>پوشاك و لوازم ايمني</v>
          </cell>
          <cell r="G1685" t="str">
            <v>800301</v>
          </cell>
          <cell r="H1685" t="str">
            <v>حراست</v>
          </cell>
          <cell r="P1685" t="str">
            <v>233</v>
          </cell>
        </row>
        <row r="1686">
          <cell r="A1686">
            <v>2411</v>
          </cell>
          <cell r="B1686" t="str">
            <v>881004800400</v>
          </cell>
          <cell r="C1686" t="str">
            <v>881</v>
          </cell>
          <cell r="D1686" t="str">
            <v>881004</v>
          </cell>
          <cell r="E1686" t="str">
            <v>هزينه هاي كاركنان</v>
          </cell>
          <cell r="F1686" t="str">
            <v>پوشاك و لوازم ايمني</v>
          </cell>
          <cell r="G1686" t="str">
            <v>800400</v>
          </cell>
          <cell r="H1686" t="str">
            <v>امور مالي</v>
          </cell>
          <cell r="P1686" t="str">
            <v>241</v>
          </cell>
        </row>
        <row r="1687">
          <cell r="A1687">
            <v>2279</v>
          </cell>
          <cell r="B1687" t="str">
            <v>881004800202</v>
          </cell>
          <cell r="C1687" t="str">
            <v>881</v>
          </cell>
          <cell r="D1687" t="str">
            <v>881004</v>
          </cell>
          <cell r="E1687" t="str">
            <v>هزينه هاي كاركنان</v>
          </cell>
          <cell r="F1687" t="str">
            <v>پوشاك و لوازم ايمني</v>
          </cell>
          <cell r="G1687" t="str">
            <v>800202</v>
          </cell>
          <cell r="H1687" t="str">
            <v>عمومي ساخت و توليد</v>
          </cell>
          <cell r="P1687" t="str">
            <v>227</v>
          </cell>
        </row>
        <row r="1688">
          <cell r="A1688">
            <v>2411</v>
          </cell>
          <cell r="B1688" t="str">
            <v>881004800402</v>
          </cell>
          <cell r="C1688" t="str">
            <v>881</v>
          </cell>
          <cell r="D1688" t="str">
            <v>881004</v>
          </cell>
          <cell r="E1688" t="str">
            <v>هزينه هاي كاركنان</v>
          </cell>
          <cell r="F1688" t="str">
            <v>پوشاك و لوازم ايمني</v>
          </cell>
          <cell r="G1688" t="str">
            <v>800402</v>
          </cell>
          <cell r="H1688" t="str">
            <v>دفتر تهران</v>
          </cell>
          <cell r="P1688" t="str">
            <v>241</v>
          </cell>
        </row>
        <row r="1689">
          <cell r="A1689">
            <v>2330</v>
          </cell>
          <cell r="B1689" t="str">
            <v>881004800303</v>
          </cell>
          <cell r="C1689" t="str">
            <v>881</v>
          </cell>
          <cell r="D1689" t="str">
            <v>881004</v>
          </cell>
          <cell r="E1689" t="str">
            <v>هزينه هاي كاركنان</v>
          </cell>
          <cell r="F1689" t="str">
            <v>پوشاك و لوازم ايمني</v>
          </cell>
          <cell r="G1689" t="str">
            <v>800303</v>
          </cell>
          <cell r="H1689" t="str">
            <v>برنامه ريزي</v>
          </cell>
          <cell r="P1689" t="str">
            <v>233</v>
          </cell>
        </row>
        <row r="1690">
          <cell r="A1690">
            <v>2529</v>
          </cell>
          <cell r="B1690" t="str">
            <v>881004800500</v>
          </cell>
          <cell r="C1690" t="str">
            <v>881</v>
          </cell>
          <cell r="D1690" t="str">
            <v>881004</v>
          </cell>
          <cell r="E1690" t="str">
            <v>هزينه هاي كاركنان</v>
          </cell>
          <cell r="F1690" t="str">
            <v>پوشاك و لوازم ايمني</v>
          </cell>
          <cell r="G1690" t="str">
            <v>800500</v>
          </cell>
          <cell r="H1690" t="str">
            <v>فروش</v>
          </cell>
          <cell r="P1690" t="str">
            <v>252</v>
          </cell>
        </row>
        <row r="1691">
          <cell r="A1691">
            <v>2330</v>
          </cell>
          <cell r="B1691" t="str">
            <v>881004800302</v>
          </cell>
          <cell r="C1691" t="str">
            <v>881</v>
          </cell>
          <cell r="D1691" t="str">
            <v>881004</v>
          </cell>
          <cell r="E1691" t="str">
            <v>هزينه هاي كاركنان</v>
          </cell>
          <cell r="F1691" t="str">
            <v>پوشاك و لوازم ايمني</v>
          </cell>
          <cell r="G1691" t="str">
            <v>800302</v>
          </cell>
          <cell r="H1691" t="str">
            <v>خدمات فني</v>
          </cell>
          <cell r="P1691" t="str">
            <v>233</v>
          </cell>
        </row>
        <row r="1692">
          <cell r="A1692">
            <v>2279</v>
          </cell>
          <cell r="B1692" t="str">
            <v>881004800107</v>
          </cell>
          <cell r="C1692" t="str">
            <v>881</v>
          </cell>
          <cell r="D1692" t="str">
            <v>881004</v>
          </cell>
          <cell r="E1692" t="str">
            <v>هزينه هاي كاركنان</v>
          </cell>
          <cell r="F1692" t="str">
            <v>پوشاك و لوازم ايمني</v>
          </cell>
          <cell r="G1692" t="str">
            <v>800107</v>
          </cell>
          <cell r="H1692" t="str">
            <v>خط گيج</v>
          </cell>
          <cell r="P1692" t="str">
            <v>227</v>
          </cell>
        </row>
        <row r="1693">
          <cell r="A1693">
            <v>2279</v>
          </cell>
          <cell r="B1693" t="str">
            <v>881004800201</v>
          </cell>
          <cell r="C1693" t="str">
            <v>881</v>
          </cell>
          <cell r="D1693" t="str">
            <v>881004</v>
          </cell>
          <cell r="E1693" t="str">
            <v>هزينه هاي كاركنان</v>
          </cell>
          <cell r="F1693" t="str">
            <v>پوشاك و لوازم ايمني</v>
          </cell>
          <cell r="G1693" t="str">
            <v>800201</v>
          </cell>
          <cell r="H1693" t="str">
            <v>عمومي تحقيقات و مهندسي</v>
          </cell>
          <cell r="P1693" t="str">
            <v>227</v>
          </cell>
        </row>
        <row r="1694">
          <cell r="A1694">
            <v>2279</v>
          </cell>
          <cell r="B1694" t="str">
            <v>881004800104</v>
          </cell>
          <cell r="C1694" t="str">
            <v>881</v>
          </cell>
          <cell r="D1694" t="str">
            <v>881004</v>
          </cell>
          <cell r="E1694" t="str">
            <v>هزينه هاي كاركنان</v>
          </cell>
          <cell r="F1694" t="str">
            <v>پوشاك و لوازم ايمني</v>
          </cell>
          <cell r="G1694" t="str">
            <v>800104</v>
          </cell>
          <cell r="H1694" t="str">
            <v>کنترل کيفي</v>
          </cell>
          <cell r="P1694" t="str">
            <v>227</v>
          </cell>
        </row>
        <row r="1695">
          <cell r="A1695">
            <v>2330</v>
          </cell>
          <cell r="B1695" t="str">
            <v>881004800304</v>
          </cell>
          <cell r="C1695" t="str">
            <v>881</v>
          </cell>
          <cell r="D1695" t="str">
            <v>881004</v>
          </cell>
          <cell r="E1695" t="str">
            <v>هزينه هاي كاركنان</v>
          </cell>
          <cell r="F1695" t="str">
            <v>پوشاك و لوازم ايمني</v>
          </cell>
          <cell r="G1695" t="str">
            <v>800304</v>
          </cell>
          <cell r="H1695" t="str">
            <v>تدارکات و تامين قطعات</v>
          </cell>
          <cell r="P1695" t="str">
            <v>233</v>
          </cell>
        </row>
        <row r="1696">
          <cell r="A1696">
            <v>2279</v>
          </cell>
          <cell r="B1696" t="str">
            <v>881004800101</v>
          </cell>
          <cell r="C1696" t="str">
            <v>881</v>
          </cell>
          <cell r="D1696" t="str">
            <v>881004</v>
          </cell>
          <cell r="E1696" t="str">
            <v>هزينه هاي كاركنان</v>
          </cell>
          <cell r="F1696" t="str">
            <v>پوشاك و لوازم ايمني</v>
          </cell>
          <cell r="G1696" t="str">
            <v>800101</v>
          </cell>
          <cell r="H1696" t="str">
            <v>تحقيقات مهندسي</v>
          </cell>
          <cell r="P1696" t="str">
            <v>227</v>
          </cell>
        </row>
        <row r="1697">
          <cell r="A1697">
            <v>2279</v>
          </cell>
          <cell r="B1697" t="str">
            <v>881004800105</v>
          </cell>
          <cell r="C1697" t="str">
            <v>881</v>
          </cell>
          <cell r="D1697" t="str">
            <v>881004</v>
          </cell>
          <cell r="E1697" t="str">
            <v>هزينه هاي كاركنان</v>
          </cell>
          <cell r="F1697" t="str">
            <v>پوشاك و لوازم ايمني</v>
          </cell>
          <cell r="G1697" t="str">
            <v>800105</v>
          </cell>
          <cell r="H1697" t="str">
            <v>مترولوژي</v>
          </cell>
          <cell r="P1697" t="str">
            <v>227</v>
          </cell>
        </row>
        <row r="1698">
          <cell r="A1698">
            <v>2311</v>
          </cell>
          <cell r="B1698" t="str">
            <v>881004800305</v>
          </cell>
          <cell r="C1698" t="str">
            <v>881</v>
          </cell>
          <cell r="D1698" t="str">
            <v>881004</v>
          </cell>
          <cell r="E1698" t="str">
            <v>هزينه هاي كاركنان</v>
          </cell>
          <cell r="F1698" t="str">
            <v>پوشاك و لوازم ايمني</v>
          </cell>
          <cell r="G1698" t="str">
            <v>800305</v>
          </cell>
          <cell r="H1698" t="str">
            <v>طرح و توسعه سيستمها</v>
          </cell>
          <cell r="P1698" t="str">
            <v>231</v>
          </cell>
        </row>
        <row r="1699">
          <cell r="A1699">
            <v>2279</v>
          </cell>
          <cell r="B1699" t="str">
            <v>881004800102</v>
          </cell>
          <cell r="C1699" t="str">
            <v>881</v>
          </cell>
          <cell r="D1699" t="str">
            <v>881004</v>
          </cell>
          <cell r="E1699" t="str">
            <v>هزينه هاي كاركنان</v>
          </cell>
          <cell r="F1699" t="str">
            <v>پوشاك و لوازم ايمني</v>
          </cell>
          <cell r="G1699" t="str">
            <v>800102</v>
          </cell>
          <cell r="H1699" t="str">
            <v>عمليات حرارتي و آبکاري</v>
          </cell>
          <cell r="P1699" t="str">
            <v>227</v>
          </cell>
        </row>
        <row r="1700">
          <cell r="A1700">
            <v>2279</v>
          </cell>
          <cell r="B1700" t="str">
            <v>881004800106</v>
          </cell>
          <cell r="C1700" t="str">
            <v>881</v>
          </cell>
          <cell r="D1700" t="str">
            <v>881004</v>
          </cell>
          <cell r="E1700" t="str">
            <v>هزينه هاي كاركنان</v>
          </cell>
          <cell r="F1700" t="str">
            <v>پوشاك و لوازم ايمني</v>
          </cell>
          <cell r="G1700" t="str">
            <v>800106</v>
          </cell>
          <cell r="H1700" t="str">
            <v>تست مواد وشيمي</v>
          </cell>
          <cell r="P1700" t="str">
            <v>227</v>
          </cell>
        </row>
        <row r="1701">
          <cell r="A1701">
            <v>2239</v>
          </cell>
          <cell r="B1701" t="str">
            <v>881004800200</v>
          </cell>
          <cell r="C1701" t="str">
            <v>881</v>
          </cell>
          <cell r="D1701" t="str">
            <v>881004</v>
          </cell>
          <cell r="E1701" t="str">
            <v>هزينه هاي كاركنان</v>
          </cell>
          <cell r="F1701" t="str">
            <v>پوشاك و لوازم ايمني</v>
          </cell>
          <cell r="G1701" t="str">
            <v>800200</v>
          </cell>
          <cell r="H1701" t="str">
            <v>عمومي مونتاژ</v>
          </cell>
          <cell r="P1701" t="str">
            <v>223</v>
          </cell>
        </row>
        <row r="1702">
          <cell r="A1702">
            <v>2279</v>
          </cell>
          <cell r="B1702" t="str">
            <v>881004800203</v>
          </cell>
          <cell r="C1702" t="str">
            <v>881</v>
          </cell>
          <cell r="D1702" t="str">
            <v>881004</v>
          </cell>
          <cell r="E1702" t="str">
            <v>هزينه هاي كاركنان</v>
          </cell>
          <cell r="F1702" t="str">
            <v>پوشاك و لوازم ايمني</v>
          </cell>
          <cell r="G1702" t="str">
            <v>800203</v>
          </cell>
          <cell r="H1702" t="str">
            <v>عمومي کنترل کيفي</v>
          </cell>
          <cell r="P1702" t="str">
            <v>227</v>
          </cell>
        </row>
        <row r="1703">
          <cell r="A1703">
            <v>2279</v>
          </cell>
          <cell r="B1703" t="str">
            <v>881004800206</v>
          </cell>
          <cell r="C1703" t="str">
            <v>881</v>
          </cell>
          <cell r="D1703" t="str">
            <v>881004</v>
          </cell>
          <cell r="E1703" t="str">
            <v>هزينه هاي كاركنان</v>
          </cell>
          <cell r="F1703" t="str">
            <v>پوشاك و لوازم ايمني</v>
          </cell>
          <cell r="G1703" t="str">
            <v>800206</v>
          </cell>
          <cell r="H1703" t="str">
            <v>عمومي خط گيج</v>
          </cell>
          <cell r="P1703" t="str">
            <v>227</v>
          </cell>
        </row>
        <row r="1704">
          <cell r="A1704">
            <v>2411</v>
          </cell>
          <cell r="B1704" t="str">
            <v>881006800403</v>
          </cell>
          <cell r="C1704" t="str">
            <v>881</v>
          </cell>
          <cell r="D1704" t="str">
            <v>881006</v>
          </cell>
          <cell r="E1704" t="str">
            <v>هزينه هاي كاركنان</v>
          </cell>
          <cell r="F1704" t="str">
            <v>ورزش</v>
          </cell>
          <cell r="G1704" t="str">
            <v>800403</v>
          </cell>
          <cell r="H1704" t="str">
            <v>امو ر اداري</v>
          </cell>
          <cell r="P1704" t="str">
            <v>241</v>
          </cell>
        </row>
        <row r="1705">
          <cell r="A1705">
            <v>2279</v>
          </cell>
          <cell r="B1705" t="str">
            <v>881006800103</v>
          </cell>
          <cell r="C1705" t="str">
            <v>881</v>
          </cell>
          <cell r="D1705" t="str">
            <v>881006</v>
          </cell>
          <cell r="E1705" t="str">
            <v>هزينه هاي كاركنان</v>
          </cell>
          <cell r="F1705" t="str">
            <v>ورزش</v>
          </cell>
          <cell r="G1705" t="str">
            <v>800103</v>
          </cell>
          <cell r="H1705" t="str">
            <v>مرکز ساخت و توليد</v>
          </cell>
          <cell r="P1705" t="str">
            <v>227</v>
          </cell>
        </row>
        <row r="1706">
          <cell r="A1706">
            <v>2411</v>
          </cell>
          <cell r="B1706" t="str">
            <v>881006800401</v>
          </cell>
          <cell r="C1706" t="str">
            <v>881</v>
          </cell>
          <cell r="D1706" t="str">
            <v>881006</v>
          </cell>
          <cell r="E1706" t="str">
            <v>هزينه هاي كاركنان</v>
          </cell>
          <cell r="F1706" t="str">
            <v>ورزش</v>
          </cell>
          <cell r="G1706" t="str">
            <v>800401</v>
          </cell>
          <cell r="H1706" t="str">
            <v>مديريت</v>
          </cell>
          <cell r="P1706" t="str">
            <v>241</v>
          </cell>
        </row>
        <row r="1707">
          <cell r="A1707">
            <v>2239</v>
          </cell>
          <cell r="B1707" t="str">
            <v>881006800100</v>
          </cell>
          <cell r="C1707" t="str">
            <v>881</v>
          </cell>
          <cell r="D1707" t="str">
            <v>881006</v>
          </cell>
          <cell r="E1707" t="str">
            <v>هزينه هاي كاركنان</v>
          </cell>
          <cell r="F1707" t="str">
            <v>ورزش</v>
          </cell>
          <cell r="G1707" t="str">
            <v>800100</v>
          </cell>
          <cell r="H1707" t="str">
            <v>مونتاژ</v>
          </cell>
          <cell r="P1707" t="str">
            <v>223</v>
          </cell>
        </row>
        <row r="1708">
          <cell r="A1708">
            <v>2330</v>
          </cell>
          <cell r="B1708" t="str">
            <v>881006800303</v>
          </cell>
          <cell r="C1708" t="str">
            <v>881</v>
          </cell>
          <cell r="D1708" t="str">
            <v>881006</v>
          </cell>
          <cell r="E1708" t="str">
            <v>هزينه هاي كاركنان</v>
          </cell>
          <cell r="F1708" t="str">
            <v>ورزش</v>
          </cell>
          <cell r="G1708" t="str">
            <v>800303</v>
          </cell>
          <cell r="H1708" t="str">
            <v>برنامه ريزي</v>
          </cell>
          <cell r="P1708" t="str">
            <v>233</v>
          </cell>
        </row>
        <row r="1709">
          <cell r="A1709">
            <v>2279</v>
          </cell>
          <cell r="B1709" t="str">
            <v>881006800104</v>
          </cell>
          <cell r="C1709" t="str">
            <v>881</v>
          </cell>
          <cell r="D1709" t="str">
            <v>881006</v>
          </cell>
          <cell r="E1709" t="str">
            <v>هزينه هاي كاركنان</v>
          </cell>
          <cell r="F1709" t="str">
            <v>ورزش</v>
          </cell>
          <cell r="G1709" t="str">
            <v>800104</v>
          </cell>
          <cell r="H1709" t="str">
            <v>کنترل کيفي</v>
          </cell>
          <cell r="P1709" t="str">
            <v>227</v>
          </cell>
        </row>
        <row r="1710">
          <cell r="A1710">
            <v>2330</v>
          </cell>
          <cell r="B1710" t="str">
            <v>881006800302</v>
          </cell>
          <cell r="C1710" t="str">
            <v>881</v>
          </cell>
          <cell r="D1710" t="str">
            <v>881006</v>
          </cell>
          <cell r="E1710" t="str">
            <v>هزينه هاي كاركنان</v>
          </cell>
          <cell r="F1710" t="str">
            <v>ورزش</v>
          </cell>
          <cell r="G1710" t="str">
            <v>800302</v>
          </cell>
          <cell r="H1710" t="str">
            <v>خدمات فني</v>
          </cell>
          <cell r="P1710" t="str">
            <v>233</v>
          </cell>
        </row>
        <row r="1711">
          <cell r="A1711">
            <v>2279</v>
          </cell>
          <cell r="B1711" t="str">
            <v>881006800202</v>
          </cell>
          <cell r="C1711" t="str">
            <v>881</v>
          </cell>
          <cell r="D1711" t="str">
            <v>881006</v>
          </cell>
          <cell r="E1711" t="str">
            <v>هزينه هاي كاركنان</v>
          </cell>
          <cell r="F1711" t="str">
            <v>ورزش</v>
          </cell>
          <cell r="G1711" t="str">
            <v>800202</v>
          </cell>
          <cell r="H1711" t="str">
            <v>عمومي ساخت و توليد</v>
          </cell>
          <cell r="P1711" t="str">
            <v>227</v>
          </cell>
        </row>
        <row r="1712">
          <cell r="A1712">
            <v>2279</v>
          </cell>
          <cell r="B1712" t="str">
            <v>881006800107</v>
          </cell>
          <cell r="C1712" t="str">
            <v>881</v>
          </cell>
          <cell r="D1712" t="str">
            <v>881006</v>
          </cell>
          <cell r="E1712" t="str">
            <v>هزينه هاي كاركنان</v>
          </cell>
          <cell r="F1712" t="str">
            <v>ورزش</v>
          </cell>
          <cell r="G1712" t="str">
            <v>800107</v>
          </cell>
          <cell r="H1712" t="str">
            <v>خط گيج</v>
          </cell>
          <cell r="P1712" t="str">
            <v>227</v>
          </cell>
        </row>
        <row r="1713">
          <cell r="A1713">
            <v>2330</v>
          </cell>
          <cell r="B1713" t="str">
            <v>881006800301</v>
          </cell>
          <cell r="C1713" t="str">
            <v>881</v>
          </cell>
          <cell r="D1713" t="str">
            <v>881006</v>
          </cell>
          <cell r="E1713" t="str">
            <v>هزينه هاي كاركنان</v>
          </cell>
          <cell r="F1713" t="str">
            <v>ورزش</v>
          </cell>
          <cell r="G1713" t="str">
            <v>800301</v>
          </cell>
          <cell r="H1713" t="str">
            <v>حراست</v>
          </cell>
          <cell r="P1713" t="str">
            <v>233</v>
          </cell>
        </row>
        <row r="1714">
          <cell r="A1714">
            <v>2279</v>
          </cell>
          <cell r="B1714" t="str">
            <v>881006800101</v>
          </cell>
          <cell r="C1714" t="str">
            <v>881</v>
          </cell>
          <cell r="D1714" t="str">
            <v>881006</v>
          </cell>
          <cell r="E1714" t="str">
            <v>هزينه هاي كاركنان</v>
          </cell>
          <cell r="F1714" t="str">
            <v>ورزش</v>
          </cell>
          <cell r="G1714" t="str">
            <v>800101</v>
          </cell>
          <cell r="H1714" t="str">
            <v>تحقيقات مهندسي</v>
          </cell>
          <cell r="P1714" t="str">
            <v>227</v>
          </cell>
        </row>
        <row r="1715">
          <cell r="A1715">
            <v>2279</v>
          </cell>
          <cell r="B1715" t="str">
            <v>881006800105</v>
          </cell>
          <cell r="C1715" t="str">
            <v>881</v>
          </cell>
          <cell r="D1715" t="str">
            <v>881006</v>
          </cell>
          <cell r="E1715" t="str">
            <v>هزينه هاي كاركنان</v>
          </cell>
          <cell r="F1715" t="str">
            <v>ورزش</v>
          </cell>
          <cell r="G1715" t="str">
            <v>800105</v>
          </cell>
          <cell r="H1715" t="str">
            <v>مترولوژي</v>
          </cell>
          <cell r="P1715" t="str">
            <v>227</v>
          </cell>
        </row>
        <row r="1716">
          <cell r="A1716">
            <v>2411</v>
          </cell>
          <cell r="B1716" t="str">
            <v>881006800400</v>
          </cell>
          <cell r="C1716" t="str">
            <v>881</v>
          </cell>
          <cell r="D1716" t="str">
            <v>881006</v>
          </cell>
          <cell r="E1716" t="str">
            <v>هزينه هاي كاركنان</v>
          </cell>
          <cell r="F1716" t="str">
            <v>ورزش</v>
          </cell>
          <cell r="G1716" t="str">
            <v>800400</v>
          </cell>
          <cell r="H1716" t="str">
            <v>امور مالي</v>
          </cell>
          <cell r="P1716" t="str">
            <v>241</v>
          </cell>
        </row>
        <row r="1717">
          <cell r="A1717">
            <v>2330</v>
          </cell>
          <cell r="B1717" t="str">
            <v>881006800304</v>
          </cell>
          <cell r="C1717" t="str">
            <v>881</v>
          </cell>
          <cell r="D1717" t="str">
            <v>881006</v>
          </cell>
          <cell r="E1717" t="str">
            <v>هزينه هاي كاركنان</v>
          </cell>
          <cell r="F1717" t="str">
            <v>ورزش</v>
          </cell>
          <cell r="G1717" t="str">
            <v>800304</v>
          </cell>
          <cell r="H1717" t="str">
            <v>تدارکات و تامين قطعات</v>
          </cell>
          <cell r="P1717" t="str">
            <v>233</v>
          </cell>
        </row>
        <row r="1718">
          <cell r="A1718">
            <v>2239</v>
          </cell>
          <cell r="B1718" t="str">
            <v>881006800200</v>
          </cell>
          <cell r="C1718" t="str">
            <v>881</v>
          </cell>
          <cell r="D1718" t="str">
            <v>881006</v>
          </cell>
          <cell r="E1718" t="str">
            <v>هزينه هاي كاركنان</v>
          </cell>
          <cell r="F1718" t="str">
            <v>ورزش</v>
          </cell>
          <cell r="G1718" t="str">
            <v>800200</v>
          </cell>
          <cell r="H1718" t="str">
            <v>عمومي مونتاژ</v>
          </cell>
          <cell r="P1718" t="str">
            <v>223</v>
          </cell>
        </row>
        <row r="1719">
          <cell r="A1719">
            <v>2279</v>
          </cell>
          <cell r="B1719" t="str">
            <v>881006800203</v>
          </cell>
          <cell r="C1719" t="str">
            <v>881</v>
          </cell>
          <cell r="D1719" t="str">
            <v>881006</v>
          </cell>
          <cell r="E1719" t="str">
            <v>هزينه هاي كاركنان</v>
          </cell>
          <cell r="F1719" t="str">
            <v>ورزش</v>
          </cell>
          <cell r="G1719" t="str">
            <v>800203</v>
          </cell>
          <cell r="H1719" t="str">
            <v>عمومي کنترل کيفي</v>
          </cell>
          <cell r="P1719" t="str">
            <v>227</v>
          </cell>
        </row>
        <row r="1720">
          <cell r="A1720">
            <v>2279</v>
          </cell>
          <cell r="B1720" t="str">
            <v>881006800206</v>
          </cell>
          <cell r="C1720" t="str">
            <v>881</v>
          </cell>
          <cell r="D1720" t="str">
            <v>881006</v>
          </cell>
          <cell r="E1720" t="str">
            <v>هزينه هاي كاركنان</v>
          </cell>
          <cell r="F1720" t="str">
            <v>ورزش</v>
          </cell>
          <cell r="G1720" t="str">
            <v>800206</v>
          </cell>
          <cell r="H1720" t="str">
            <v>عمومي خط گيج</v>
          </cell>
          <cell r="P1720" t="str">
            <v>227</v>
          </cell>
        </row>
        <row r="1721">
          <cell r="A1721">
            <v>2529</v>
          </cell>
          <cell r="B1721" t="str">
            <v>881006800500</v>
          </cell>
          <cell r="C1721" t="str">
            <v>881</v>
          </cell>
          <cell r="D1721" t="str">
            <v>881006</v>
          </cell>
          <cell r="E1721" t="str">
            <v>هزينه هاي كاركنان</v>
          </cell>
          <cell r="F1721" t="str">
            <v>ورزش</v>
          </cell>
          <cell r="G1721" t="str">
            <v>800500</v>
          </cell>
          <cell r="H1721" t="str">
            <v>فروش</v>
          </cell>
          <cell r="P1721" t="str">
            <v>252</v>
          </cell>
        </row>
        <row r="1722">
          <cell r="A1722">
            <v>2279</v>
          </cell>
          <cell r="B1722" t="str">
            <v>881006800102</v>
          </cell>
          <cell r="C1722" t="str">
            <v>881</v>
          </cell>
          <cell r="D1722" t="str">
            <v>881006</v>
          </cell>
          <cell r="E1722" t="str">
            <v>هزينه هاي كاركنان</v>
          </cell>
          <cell r="F1722" t="str">
            <v>ورزش</v>
          </cell>
          <cell r="G1722" t="str">
            <v>800102</v>
          </cell>
          <cell r="H1722" t="str">
            <v>عمليات حرارتي و آبکاري</v>
          </cell>
          <cell r="P1722" t="str">
            <v>227</v>
          </cell>
        </row>
        <row r="1723">
          <cell r="A1723">
            <v>2279</v>
          </cell>
          <cell r="B1723" t="str">
            <v>881006800106</v>
          </cell>
          <cell r="C1723" t="str">
            <v>881</v>
          </cell>
          <cell r="D1723" t="str">
            <v>881006</v>
          </cell>
          <cell r="E1723" t="str">
            <v>هزينه هاي كاركنان</v>
          </cell>
          <cell r="F1723" t="str">
            <v>ورزش</v>
          </cell>
          <cell r="G1723" t="str">
            <v>800106</v>
          </cell>
          <cell r="H1723" t="str">
            <v>تست مواد وشيمي</v>
          </cell>
          <cell r="P1723" t="str">
            <v>227</v>
          </cell>
        </row>
        <row r="1724">
          <cell r="A1724">
            <v>2279</v>
          </cell>
          <cell r="B1724" t="str">
            <v>881006800201</v>
          </cell>
          <cell r="C1724" t="str">
            <v>881</v>
          </cell>
          <cell r="D1724" t="str">
            <v>881006</v>
          </cell>
          <cell r="E1724" t="str">
            <v>هزينه هاي كاركنان</v>
          </cell>
          <cell r="F1724" t="str">
            <v>ورزش</v>
          </cell>
          <cell r="G1724" t="str">
            <v>800201</v>
          </cell>
          <cell r="H1724" t="str">
            <v>عمومي تحقيقات و مهندسي</v>
          </cell>
          <cell r="P1724" t="str">
            <v>227</v>
          </cell>
        </row>
        <row r="1725">
          <cell r="A1725">
            <v>2330</v>
          </cell>
          <cell r="B1725" t="str">
            <v>881007800303</v>
          </cell>
          <cell r="C1725" t="str">
            <v>881</v>
          </cell>
          <cell r="D1725" t="str">
            <v>881007</v>
          </cell>
          <cell r="E1725" t="str">
            <v>هزينه هاي كاركنان</v>
          </cell>
          <cell r="F1725" t="str">
            <v>كمك هزينه ازدواج،تولد نوزاد و فوت اقوام</v>
          </cell>
          <cell r="G1725" t="str">
            <v>800303</v>
          </cell>
          <cell r="H1725" t="str">
            <v>برنامه ريزي</v>
          </cell>
          <cell r="P1725" t="str">
            <v>233</v>
          </cell>
        </row>
        <row r="1726">
          <cell r="A1726">
            <v>2279</v>
          </cell>
          <cell r="B1726" t="str">
            <v>881007800103</v>
          </cell>
          <cell r="C1726" t="str">
            <v>881</v>
          </cell>
          <cell r="D1726" t="str">
            <v>881007</v>
          </cell>
          <cell r="E1726" t="str">
            <v>هزينه هاي كاركنان</v>
          </cell>
          <cell r="F1726" t="str">
            <v>كمك هزينه ازدواج،تولد نوزاد و فوت اقوام</v>
          </cell>
          <cell r="G1726" t="str">
            <v>800103</v>
          </cell>
          <cell r="H1726" t="str">
            <v>مرکز ساخت و توليد</v>
          </cell>
          <cell r="P1726" t="str">
            <v>227</v>
          </cell>
        </row>
        <row r="1727">
          <cell r="A1727">
            <v>2330</v>
          </cell>
          <cell r="B1727" t="str">
            <v>881007800304</v>
          </cell>
          <cell r="C1727" t="str">
            <v>881</v>
          </cell>
          <cell r="D1727" t="str">
            <v>881007</v>
          </cell>
          <cell r="E1727" t="str">
            <v>هزينه هاي كاركنان</v>
          </cell>
          <cell r="F1727" t="str">
            <v>كمك هزينه ازدواج،تولد نوزاد و فوت اقوام</v>
          </cell>
          <cell r="G1727" t="str">
            <v>800304</v>
          </cell>
          <cell r="H1727" t="str">
            <v>تدارکات و تامين قطعات</v>
          </cell>
          <cell r="P1727" t="str">
            <v>233</v>
          </cell>
        </row>
        <row r="1728">
          <cell r="A1728">
            <v>2403</v>
          </cell>
          <cell r="B1728" t="str">
            <v>881007800400</v>
          </cell>
          <cell r="C1728" t="str">
            <v>881</v>
          </cell>
          <cell r="D1728" t="str">
            <v>881007</v>
          </cell>
          <cell r="E1728" t="str">
            <v>هزينه هاي كاركنان</v>
          </cell>
          <cell r="F1728" t="str">
            <v>كمك هزينه ازدواج،تولد نوزاد و فوت اقوام</v>
          </cell>
          <cell r="G1728" t="str">
            <v>800400</v>
          </cell>
          <cell r="H1728" t="str">
            <v>امور مالي</v>
          </cell>
          <cell r="P1728" t="str">
            <v>240</v>
          </cell>
        </row>
        <row r="1729">
          <cell r="A1729">
            <v>2239</v>
          </cell>
          <cell r="B1729" t="str">
            <v>881007800100</v>
          </cell>
          <cell r="C1729" t="str">
            <v>881</v>
          </cell>
          <cell r="D1729" t="str">
            <v>881007</v>
          </cell>
          <cell r="E1729" t="str">
            <v>هزينه هاي كاركنان</v>
          </cell>
          <cell r="F1729" t="str">
            <v>كمك هزينه ازدواج،تولد نوزاد و فوت اقوام</v>
          </cell>
          <cell r="G1729" t="str">
            <v>800100</v>
          </cell>
          <cell r="H1729" t="str">
            <v>مونتاژ</v>
          </cell>
          <cell r="P1729" t="str">
            <v>223</v>
          </cell>
        </row>
        <row r="1730">
          <cell r="A1730">
            <v>2403</v>
          </cell>
          <cell r="B1730" t="str">
            <v>881007800403</v>
          </cell>
          <cell r="C1730" t="str">
            <v>881</v>
          </cell>
          <cell r="D1730" t="str">
            <v>881007</v>
          </cell>
          <cell r="E1730" t="str">
            <v>هزينه هاي كاركنان</v>
          </cell>
          <cell r="F1730" t="str">
            <v>كمك هزينه ازدواج،تولد نوزاد و فوت اقوام</v>
          </cell>
          <cell r="G1730" t="str">
            <v>800403</v>
          </cell>
          <cell r="H1730" t="str">
            <v>امو ر اداري</v>
          </cell>
          <cell r="P1730" t="str">
            <v>240</v>
          </cell>
        </row>
        <row r="1731">
          <cell r="A1731">
            <v>2279</v>
          </cell>
          <cell r="B1731" t="str">
            <v>881007800104</v>
          </cell>
          <cell r="C1731" t="str">
            <v>881</v>
          </cell>
          <cell r="D1731" t="str">
            <v>881007</v>
          </cell>
          <cell r="E1731" t="str">
            <v>هزينه هاي كاركنان</v>
          </cell>
          <cell r="F1731" t="str">
            <v>كمك هزينه ازدواج،تولد نوزاد و فوت اقوام</v>
          </cell>
          <cell r="G1731" t="str">
            <v>800104</v>
          </cell>
          <cell r="H1731" t="str">
            <v>کنترل کيفي</v>
          </cell>
          <cell r="P1731" t="str">
            <v>227</v>
          </cell>
        </row>
        <row r="1732">
          <cell r="A1732">
            <v>2279</v>
          </cell>
          <cell r="B1732" t="str">
            <v>881007800101</v>
          </cell>
          <cell r="C1732" t="str">
            <v>881</v>
          </cell>
          <cell r="D1732" t="str">
            <v>881007</v>
          </cell>
          <cell r="E1732" t="str">
            <v>هزينه هاي كاركنان</v>
          </cell>
          <cell r="F1732" t="str">
            <v>كمك هزينه ازدواج،تولد نوزاد و فوت اقوام</v>
          </cell>
          <cell r="G1732" t="str">
            <v>800101</v>
          </cell>
          <cell r="H1732" t="str">
            <v>تحقيقات مهندسي</v>
          </cell>
          <cell r="P1732" t="str">
            <v>227</v>
          </cell>
        </row>
        <row r="1733">
          <cell r="A1733">
            <v>2279</v>
          </cell>
          <cell r="B1733" t="str">
            <v>881007800105</v>
          </cell>
          <cell r="C1733" t="str">
            <v>881</v>
          </cell>
          <cell r="D1733" t="str">
            <v>881007</v>
          </cell>
          <cell r="E1733" t="str">
            <v>هزينه هاي كاركنان</v>
          </cell>
          <cell r="F1733" t="str">
            <v>كمك هزينه ازدواج،تولد نوزاد و فوت اقوام</v>
          </cell>
          <cell r="G1733" t="str">
            <v>800105</v>
          </cell>
          <cell r="H1733" t="str">
            <v>مترولوژي</v>
          </cell>
          <cell r="P1733" t="str">
            <v>227</v>
          </cell>
        </row>
        <row r="1734">
          <cell r="A1734">
            <v>2330</v>
          </cell>
          <cell r="B1734" t="str">
            <v>881007800302</v>
          </cell>
          <cell r="C1734" t="str">
            <v>881</v>
          </cell>
          <cell r="D1734" t="str">
            <v>881007</v>
          </cell>
          <cell r="E1734" t="str">
            <v>هزينه هاي كاركنان</v>
          </cell>
          <cell r="F1734" t="str">
            <v>كمك هزينه ازدواج،تولد نوزاد و فوت اقوام</v>
          </cell>
          <cell r="G1734" t="str">
            <v>800302</v>
          </cell>
          <cell r="H1734" t="str">
            <v>خدمات فني</v>
          </cell>
          <cell r="P1734" t="str">
            <v>233</v>
          </cell>
        </row>
        <row r="1735">
          <cell r="A1735">
            <v>2330</v>
          </cell>
          <cell r="B1735" t="str">
            <v>881007800305</v>
          </cell>
          <cell r="C1735" t="str">
            <v>881</v>
          </cell>
          <cell r="D1735" t="str">
            <v>881007</v>
          </cell>
          <cell r="E1735" t="str">
            <v>هزينه هاي كاركنان</v>
          </cell>
          <cell r="F1735" t="str">
            <v>كمك هزينه ازدواج،تولد نوزاد و فوت اقوام</v>
          </cell>
          <cell r="G1735" t="str">
            <v>800305</v>
          </cell>
          <cell r="H1735" t="str">
            <v>طرح و توسعه سيستمها</v>
          </cell>
          <cell r="P1735" t="str">
            <v>233</v>
          </cell>
        </row>
        <row r="1736">
          <cell r="A1736">
            <v>2403</v>
          </cell>
          <cell r="B1736" t="str">
            <v>881007800401</v>
          </cell>
          <cell r="C1736" t="str">
            <v>881</v>
          </cell>
          <cell r="D1736" t="str">
            <v>881007</v>
          </cell>
          <cell r="E1736" t="str">
            <v>هزينه هاي كاركنان</v>
          </cell>
          <cell r="F1736" t="str">
            <v>كمك هزينه ازدواج،تولد نوزاد و فوت اقوام</v>
          </cell>
          <cell r="G1736" t="str">
            <v>800401</v>
          </cell>
          <cell r="H1736" t="str">
            <v>مديريت</v>
          </cell>
          <cell r="P1736" t="str">
            <v>240</v>
          </cell>
        </row>
        <row r="1737">
          <cell r="A1737">
            <v>2403</v>
          </cell>
          <cell r="B1737" t="str">
            <v>881007800402</v>
          </cell>
          <cell r="C1737" t="str">
            <v>881</v>
          </cell>
          <cell r="D1737" t="str">
            <v>881007</v>
          </cell>
          <cell r="E1737" t="str">
            <v>هزينه هاي كاركنان</v>
          </cell>
          <cell r="F1737" t="str">
            <v>كمك هزينه ازدواج،تولد نوزاد و فوت اقوام</v>
          </cell>
          <cell r="G1737" t="str">
            <v>800402</v>
          </cell>
          <cell r="H1737" t="str">
            <v>دفتر تهران</v>
          </cell>
          <cell r="P1737" t="str">
            <v>240</v>
          </cell>
        </row>
        <row r="1738">
          <cell r="A1738">
            <v>2429</v>
          </cell>
          <cell r="B1738" t="str">
            <v>881010800400</v>
          </cell>
          <cell r="C1738" t="str">
            <v>881</v>
          </cell>
          <cell r="D1738" t="str">
            <v>881010</v>
          </cell>
          <cell r="E1738" t="str">
            <v>هزينه هاي كاركنان</v>
          </cell>
          <cell r="F1738" t="str">
            <v>كسر تنخواه</v>
          </cell>
          <cell r="G1738" t="str">
            <v>800400</v>
          </cell>
          <cell r="H1738" t="str">
            <v>امور مالي</v>
          </cell>
          <cell r="P1738" t="str">
            <v>242</v>
          </cell>
        </row>
        <row r="1739">
          <cell r="A1739">
            <v>2300</v>
          </cell>
          <cell r="B1739" t="str">
            <v>881010800304</v>
          </cell>
          <cell r="C1739" t="str">
            <v>881</v>
          </cell>
          <cell r="D1739" t="str">
            <v>881010</v>
          </cell>
          <cell r="E1739" t="str">
            <v>هزينه هاي كاركنان</v>
          </cell>
          <cell r="F1739" t="str">
            <v>كسر تنخواه</v>
          </cell>
          <cell r="G1739" t="str">
            <v>800304</v>
          </cell>
          <cell r="H1739" t="str">
            <v>تدارکات و تامين قطعات</v>
          </cell>
          <cell r="P1739" t="str">
            <v>230</v>
          </cell>
        </row>
        <row r="1740">
          <cell r="A1740">
            <v>2429</v>
          </cell>
          <cell r="B1740" t="str">
            <v>881010800402</v>
          </cell>
          <cell r="C1740" t="str">
            <v>881</v>
          </cell>
          <cell r="D1740" t="str">
            <v>881010</v>
          </cell>
          <cell r="E1740" t="str">
            <v>هزينه هاي كاركنان</v>
          </cell>
          <cell r="F1740" t="str">
            <v>كسر تنخواه</v>
          </cell>
          <cell r="G1740" t="str">
            <v>800402</v>
          </cell>
          <cell r="H1740" t="str">
            <v>دفتر تهران</v>
          </cell>
          <cell r="P1740" t="str">
            <v>242</v>
          </cell>
        </row>
        <row r="1741">
          <cell r="A1741">
            <v>2412</v>
          </cell>
          <cell r="B1741" t="str">
            <v>881011800401</v>
          </cell>
          <cell r="C1741" t="str">
            <v>881</v>
          </cell>
          <cell r="D1741" t="str">
            <v>881011</v>
          </cell>
          <cell r="E1741" t="str">
            <v>هزينه هاي كاركنان</v>
          </cell>
          <cell r="F1741" t="str">
            <v>مكالمه تلفن(مزايا)</v>
          </cell>
          <cell r="G1741" t="str">
            <v>800401</v>
          </cell>
          <cell r="H1741" t="str">
            <v>مديريت</v>
          </cell>
          <cell r="P1741" t="str">
            <v>241</v>
          </cell>
        </row>
        <row r="1742">
          <cell r="A1742">
            <v>2279</v>
          </cell>
          <cell r="B1742" t="str">
            <v>881011800202</v>
          </cell>
          <cell r="C1742" t="str">
            <v>881</v>
          </cell>
          <cell r="D1742" t="str">
            <v>881011</v>
          </cell>
          <cell r="E1742" t="str">
            <v>هزينه هاي كاركنان</v>
          </cell>
          <cell r="F1742" t="str">
            <v>مكالمه تلفن(مزايا)</v>
          </cell>
          <cell r="G1742" t="str">
            <v>800202</v>
          </cell>
          <cell r="H1742" t="str">
            <v>عمومي ساخت و توليد</v>
          </cell>
          <cell r="P1742" t="str">
            <v>227</v>
          </cell>
        </row>
        <row r="1743">
          <cell r="A1743">
            <v>2412</v>
          </cell>
          <cell r="B1743" t="str">
            <v>881011800400</v>
          </cell>
          <cell r="C1743" t="str">
            <v>881</v>
          </cell>
          <cell r="D1743" t="str">
            <v>881011</v>
          </cell>
          <cell r="E1743" t="str">
            <v>هزينه هاي كاركنان</v>
          </cell>
          <cell r="F1743" t="str">
            <v>مكالمه تلفن(مزايا)</v>
          </cell>
          <cell r="G1743" t="str">
            <v>800400</v>
          </cell>
          <cell r="H1743" t="str">
            <v>امور مالي</v>
          </cell>
          <cell r="P1743" t="str">
            <v>241</v>
          </cell>
        </row>
        <row r="1744">
          <cell r="A1744">
            <v>2300</v>
          </cell>
          <cell r="B1744" t="str">
            <v>881011800304</v>
          </cell>
          <cell r="C1744" t="str">
            <v>881</v>
          </cell>
          <cell r="D1744" t="str">
            <v>881011</v>
          </cell>
          <cell r="E1744" t="str">
            <v>هزينه هاي كاركنان</v>
          </cell>
          <cell r="F1744" t="str">
            <v>مكالمه تلفن(مزايا)</v>
          </cell>
          <cell r="G1744" t="str">
            <v>800304</v>
          </cell>
          <cell r="H1744" t="str">
            <v>تدارکات و تامين قطعات</v>
          </cell>
          <cell r="P1744" t="str">
            <v>230</v>
          </cell>
        </row>
        <row r="1745">
          <cell r="A1745">
            <v>2529</v>
          </cell>
          <cell r="B1745" t="str">
            <v>881011800500</v>
          </cell>
          <cell r="C1745" t="str">
            <v>881</v>
          </cell>
          <cell r="D1745" t="str">
            <v>881011</v>
          </cell>
          <cell r="E1745" t="str">
            <v>هزينه هاي كاركنان</v>
          </cell>
          <cell r="F1745" t="str">
            <v>مكالمه تلفن(مزايا)</v>
          </cell>
          <cell r="G1745" t="str">
            <v>800500</v>
          </cell>
          <cell r="H1745" t="str">
            <v>فروش</v>
          </cell>
          <cell r="P1745" t="str">
            <v>252</v>
          </cell>
        </row>
        <row r="1746">
          <cell r="A1746">
            <v>2279</v>
          </cell>
          <cell r="B1746" t="str">
            <v>881011800201</v>
          </cell>
          <cell r="C1746" t="str">
            <v>881</v>
          </cell>
          <cell r="D1746" t="str">
            <v>881011</v>
          </cell>
          <cell r="E1746" t="str">
            <v>هزينه هاي كاركنان</v>
          </cell>
          <cell r="F1746" t="str">
            <v>مكالمه تلفن(مزايا)</v>
          </cell>
          <cell r="G1746" t="str">
            <v>800201</v>
          </cell>
          <cell r="H1746" t="str">
            <v>عمومي تحقيقات و مهندسي</v>
          </cell>
          <cell r="P1746" t="str">
            <v>227</v>
          </cell>
        </row>
        <row r="1747">
          <cell r="A1747">
            <v>2412</v>
          </cell>
          <cell r="B1747" t="str">
            <v>881011800403</v>
          </cell>
          <cell r="C1747" t="str">
            <v>881</v>
          </cell>
          <cell r="D1747" t="str">
            <v>881011</v>
          </cell>
          <cell r="E1747" t="str">
            <v>هزينه هاي كاركنان</v>
          </cell>
          <cell r="F1747" t="str">
            <v>مكالمه تلفن(مزايا)</v>
          </cell>
          <cell r="G1747" t="str">
            <v>800403</v>
          </cell>
          <cell r="H1747" t="str">
            <v>امو ر اداري</v>
          </cell>
          <cell r="P1747" t="str">
            <v>241</v>
          </cell>
        </row>
        <row r="1748">
          <cell r="A1748">
            <v>2300</v>
          </cell>
          <cell r="B1748" t="str">
            <v>881011800302</v>
          </cell>
          <cell r="C1748" t="str">
            <v>881</v>
          </cell>
          <cell r="D1748" t="str">
            <v>881011</v>
          </cell>
          <cell r="E1748" t="str">
            <v>هزينه هاي كاركنان</v>
          </cell>
          <cell r="F1748" t="str">
            <v>مكالمه تلفن(مزايا)</v>
          </cell>
          <cell r="G1748" t="str">
            <v>800302</v>
          </cell>
          <cell r="H1748" t="str">
            <v>خدمات فني</v>
          </cell>
          <cell r="P1748" t="str">
            <v>230</v>
          </cell>
        </row>
        <row r="1749">
          <cell r="A1749">
            <v>2300</v>
          </cell>
          <cell r="B1749" t="str">
            <v>881011800303</v>
          </cell>
          <cell r="C1749" t="str">
            <v>881</v>
          </cell>
          <cell r="D1749" t="str">
            <v>881011</v>
          </cell>
          <cell r="E1749" t="str">
            <v>هزينه هاي كاركنان</v>
          </cell>
          <cell r="F1749" t="str">
            <v>مكالمه تلفن(مزايا)</v>
          </cell>
          <cell r="G1749" t="str">
            <v>800303</v>
          </cell>
          <cell r="H1749" t="str">
            <v>برنامه ريزي</v>
          </cell>
          <cell r="P1749" t="str">
            <v>230</v>
          </cell>
        </row>
        <row r="1750">
          <cell r="A1750">
            <v>2279</v>
          </cell>
          <cell r="B1750" t="str">
            <v>881012800103</v>
          </cell>
          <cell r="C1750" t="str">
            <v>881</v>
          </cell>
          <cell r="D1750" t="str">
            <v>881012</v>
          </cell>
          <cell r="E1750" t="str">
            <v>هزينه هاي كاركنان</v>
          </cell>
          <cell r="F1750" t="str">
            <v>ساير هزينه هاي كاركنان</v>
          </cell>
          <cell r="G1750" t="str">
            <v>800103</v>
          </cell>
          <cell r="H1750" t="str">
            <v>مرکز ساخت و توليد</v>
          </cell>
          <cell r="P1750" t="str">
            <v>227</v>
          </cell>
        </row>
        <row r="1751">
          <cell r="A1751">
            <v>2429</v>
          </cell>
          <cell r="B1751" t="str">
            <v>881012800403</v>
          </cell>
          <cell r="C1751" t="str">
            <v>881</v>
          </cell>
          <cell r="D1751" t="str">
            <v>881012</v>
          </cell>
          <cell r="E1751" t="str">
            <v>هزينه هاي كاركنان</v>
          </cell>
          <cell r="F1751" t="str">
            <v>ساير هزينه هاي كاركنان</v>
          </cell>
          <cell r="G1751" t="str">
            <v>800403</v>
          </cell>
          <cell r="H1751" t="str">
            <v>امو ر اداري</v>
          </cell>
          <cell r="P1751" t="str">
            <v>242</v>
          </cell>
        </row>
        <row r="1752">
          <cell r="A1752">
            <v>2239</v>
          </cell>
          <cell r="B1752" t="str">
            <v>881012800100</v>
          </cell>
          <cell r="C1752" t="str">
            <v>881</v>
          </cell>
          <cell r="D1752" t="str">
            <v>881012</v>
          </cell>
          <cell r="E1752" t="str">
            <v>هزينه هاي كاركنان</v>
          </cell>
          <cell r="F1752" t="str">
            <v>ساير هزينه هاي كاركنان</v>
          </cell>
          <cell r="G1752" t="str">
            <v>800100</v>
          </cell>
          <cell r="H1752" t="str">
            <v>مونتاژ</v>
          </cell>
          <cell r="P1752" t="str">
            <v>223</v>
          </cell>
        </row>
        <row r="1753">
          <cell r="A1753">
            <v>2330</v>
          </cell>
          <cell r="B1753" t="str">
            <v>881012800303</v>
          </cell>
          <cell r="C1753" t="str">
            <v>881</v>
          </cell>
          <cell r="D1753" t="str">
            <v>881012</v>
          </cell>
          <cell r="E1753" t="str">
            <v>هزينه هاي كاركنان</v>
          </cell>
          <cell r="F1753" t="str">
            <v>ساير هزينه هاي كاركنان</v>
          </cell>
          <cell r="G1753" t="str">
            <v>800303</v>
          </cell>
          <cell r="H1753" t="str">
            <v>برنامه ريزي</v>
          </cell>
          <cell r="P1753" t="str">
            <v>233</v>
          </cell>
        </row>
        <row r="1754">
          <cell r="A1754">
            <v>2279</v>
          </cell>
          <cell r="B1754" t="str">
            <v>881012800107</v>
          </cell>
          <cell r="C1754" t="str">
            <v>881</v>
          </cell>
          <cell r="D1754" t="str">
            <v>881012</v>
          </cell>
          <cell r="E1754" t="str">
            <v>هزينه هاي كاركنان</v>
          </cell>
          <cell r="F1754" t="str">
            <v>ساير هزينه هاي كاركنان</v>
          </cell>
          <cell r="G1754" t="str">
            <v>800107</v>
          </cell>
          <cell r="H1754" t="str">
            <v>خط گيج</v>
          </cell>
          <cell r="P1754" t="str">
            <v>227</v>
          </cell>
        </row>
        <row r="1755">
          <cell r="A1755">
            <v>2279</v>
          </cell>
          <cell r="B1755" t="str">
            <v>881012800104</v>
          </cell>
          <cell r="C1755" t="str">
            <v>881</v>
          </cell>
          <cell r="D1755" t="str">
            <v>881012</v>
          </cell>
          <cell r="E1755" t="str">
            <v>هزينه هاي كاركنان</v>
          </cell>
          <cell r="F1755" t="str">
            <v>ساير هزينه هاي كاركنان</v>
          </cell>
          <cell r="G1755" t="str">
            <v>800104</v>
          </cell>
          <cell r="H1755" t="str">
            <v>کنترل کيفي</v>
          </cell>
          <cell r="P1755" t="str">
            <v>227</v>
          </cell>
        </row>
        <row r="1756">
          <cell r="A1756">
            <v>2330</v>
          </cell>
          <cell r="B1756" t="str">
            <v>881012800302</v>
          </cell>
          <cell r="C1756" t="str">
            <v>881</v>
          </cell>
          <cell r="D1756" t="str">
            <v>881012</v>
          </cell>
          <cell r="E1756" t="str">
            <v>هزينه هاي كاركنان</v>
          </cell>
          <cell r="F1756" t="str">
            <v>ساير هزينه هاي كاركنان</v>
          </cell>
          <cell r="G1756" t="str">
            <v>800302</v>
          </cell>
          <cell r="H1756" t="str">
            <v>خدمات فني</v>
          </cell>
          <cell r="P1756" t="str">
            <v>233</v>
          </cell>
        </row>
        <row r="1757">
          <cell r="A1757">
            <v>2279</v>
          </cell>
          <cell r="B1757" t="str">
            <v>881012800202</v>
          </cell>
          <cell r="C1757" t="str">
            <v>881</v>
          </cell>
          <cell r="D1757" t="str">
            <v>881012</v>
          </cell>
          <cell r="E1757" t="str">
            <v>هزينه هاي كاركنان</v>
          </cell>
          <cell r="F1757" t="str">
            <v>ساير هزينه هاي كاركنان</v>
          </cell>
          <cell r="G1757" t="str">
            <v>800202</v>
          </cell>
          <cell r="H1757" t="str">
            <v>عمومي ساخت و توليد</v>
          </cell>
          <cell r="P1757" t="str">
            <v>227</v>
          </cell>
        </row>
        <row r="1758">
          <cell r="A1758">
            <v>2429</v>
          </cell>
          <cell r="B1758" t="str">
            <v>881012800400</v>
          </cell>
          <cell r="C1758" t="str">
            <v>881</v>
          </cell>
          <cell r="D1758" t="str">
            <v>881012</v>
          </cell>
          <cell r="E1758" t="str">
            <v>هزينه هاي كاركنان</v>
          </cell>
          <cell r="F1758" t="str">
            <v>ساير هزينه هاي كاركنان</v>
          </cell>
          <cell r="G1758" t="str">
            <v>800400</v>
          </cell>
          <cell r="H1758" t="str">
            <v>امور مالي</v>
          </cell>
          <cell r="P1758" t="str">
            <v>242</v>
          </cell>
        </row>
        <row r="1759">
          <cell r="A1759">
            <v>2330</v>
          </cell>
          <cell r="B1759" t="str">
            <v>881012800304</v>
          </cell>
          <cell r="C1759" t="str">
            <v>881</v>
          </cell>
          <cell r="D1759" t="str">
            <v>881012</v>
          </cell>
          <cell r="E1759" t="str">
            <v>هزينه هاي كاركنان</v>
          </cell>
          <cell r="F1759" t="str">
            <v>ساير هزينه هاي كاركنان</v>
          </cell>
          <cell r="G1759" t="str">
            <v>800304</v>
          </cell>
          <cell r="H1759" t="str">
            <v>تدارکات و تامين قطعات</v>
          </cell>
          <cell r="P1759" t="str">
            <v>233</v>
          </cell>
        </row>
        <row r="1760">
          <cell r="A1760">
            <v>2429</v>
          </cell>
          <cell r="B1760" t="str">
            <v>881012800401</v>
          </cell>
          <cell r="C1760" t="str">
            <v>881</v>
          </cell>
          <cell r="D1760" t="str">
            <v>881012</v>
          </cell>
          <cell r="E1760" t="str">
            <v>هزينه هاي كاركنان</v>
          </cell>
          <cell r="F1760" t="str">
            <v>ساير هزينه هاي كاركنان</v>
          </cell>
          <cell r="G1760" t="str">
            <v>800401</v>
          </cell>
          <cell r="H1760" t="str">
            <v>مديريت</v>
          </cell>
          <cell r="P1760" t="str">
            <v>242</v>
          </cell>
        </row>
        <row r="1761">
          <cell r="A1761">
            <v>2330</v>
          </cell>
          <cell r="B1761" t="str">
            <v>881012800301</v>
          </cell>
          <cell r="C1761" t="str">
            <v>881</v>
          </cell>
          <cell r="D1761" t="str">
            <v>881012</v>
          </cell>
          <cell r="E1761" t="str">
            <v>هزينه هاي كاركنان</v>
          </cell>
          <cell r="F1761" t="str">
            <v>ساير هزينه هاي كاركنان</v>
          </cell>
          <cell r="G1761" t="str">
            <v>800301</v>
          </cell>
          <cell r="H1761" t="str">
            <v>حراست</v>
          </cell>
          <cell r="P1761" t="str">
            <v>233</v>
          </cell>
        </row>
        <row r="1762">
          <cell r="A1762">
            <v>2529</v>
          </cell>
          <cell r="B1762" t="str">
            <v>881012800500</v>
          </cell>
          <cell r="C1762" t="str">
            <v>881</v>
          </cell>
          <cell r="D1762" t="str">
            <v>881012</v>
          </cell>
          <cell r="E1762" t="str">
            <v>هزينه هاي كاركنان</v>
          </cell>
          <cell r="F1762" t="str">
            <v>ساير هزينه هاي كاركنان</v>
          </cell>
          <cell r="G1762" t="str">
            <v>800500</v>
          </cell>
          <cell r="H1762" t="str">
            <v>فروش</v>
          </cell>
          <cell r="P1762" t="str">
            <v>252</v>
          </cell>
        </row>
        <row r="1763">
          <cell r="A1763">
            <v>2279</v>
          </cell>
          <cell r="B1763" t="str">
            <v>881012800105</v>
          </cell>
          <cell r="C1763" t="str">
            <v>881</v>
          </cell>
          <cell r="D1763" t="str">
            <v>881012</v>
          </cell>
          <cell r="E1763" t="str">
            <v>هزينه هاي كاركنان</v>
          </cell>
          <cell r="F1763" t="str">
            <v>ساير هزينه هاي كاركنان</v>
          </cell>
          <cell r="G1763" t="str">
            <v>800105</v>
          </cell>
          <cell r="H1763" t="str">
            <v>مترولوژي</v>
          </cell>
          <cell r="P1763" t="str">
            <v>227</v>
          </cell>
        </row>
        <row r="1764">
          <cell r="A1764">
            <v>2279</v>
          </cell>
          <cell r="B1764" t="str">
            <v>881012800101</v>
          </cell>
          <cell r="C1764" t="str">
            <v>881</v>
          </cell>
          <cell r="D1764" t="str">
            <v>881012</v>
          </cell>
          <cell r="E1764" t="str">
            <v>هزينه هاي كاركنان</v>
          </cell>
          <cell r="F1764" t="str">
            <v>ساير هزينه هاي كاركنان</v>
          </cell>
          <cell r="G1764" t="str">
            <v>800101</v>
          </cell>
          <cell r="H1764" t="str">
            <v>تحقيقات مهندسي</v>
          </cell>
          <cell r="P1764" t="str">
            <v>227</v>
          </cell>
        </row>
        <row r="1765">
          <cell r="A1765">
            <v>2429</v>
          </cell>
          <cell r="B1765" t="str">
            <v>881012800402</v>
          </cell>
          <cell r="C1765" t="str">
            <v>881</v>
          </cell>
          <cell r="D1765" t="str">
            <v>881012</v>
          </cell>
          <cell r="E1765" t="str">
            <v>هزينه هاي كاركنان</v>
          </cell>
          <cell r="F1765" t="str">
            <v>ساير هزينه هاي كاركنان</v>
          </cell>
          <cell r="G1765" t="str">
            <v>800402</v>
          </cell>
          <cell r="H1765" t="str">
            <v>دفتر تهران</v>
          </cell>
          <cell r="P1765" t="str">
            <v>242</v>
          </cell>
        </row>
        <row r="1766">
          <cell r="A1766">
            <v>2330</v>
          </cell>
          <cell r="B1766" t="str">
            <v>881012800305</v>
          </cell>
          <cell r="C1766" t="str">
            <v>881</v>
          </cell>
          <cell r="D1766" t="str">
            <v>881012</v>
          </cell>
          <cell r="E1766" t="str">
            <v>هزينه هاي كاركنان</v>
          </cell>
          <cell r="F1766" t="str">
            <v>ساير هزينه هاي كاركنان</v>
          </cell>
          <cell r="G1766" t="str">
            <v>800305</v>
          </cell>
          <cell r="H1766" t="str">
            <v>طرح و توسعه سيستمها</v>
          </cell>
          <cell r="P1766" t="str">
            <v>233</v>
          </cell>
        </row>
        <row r="1767">
          <cell r="A1767">
            <v>2279</v>
          </cell>
          <cell r="B1767" t="str">
            <v>881012800102</v>
          </cell>
          <cell r="C1767" t="str">
            <v>881</v>
          </cell>
          <cell r="D1767" t="str">
            <v>881012</v>
          </cell>
          <cell r="E1767" t="str">
            <v>هزينه هاي كاركنان</v>
          </cell>
          <cell r="F1767" t="str">
            <v>ساير هزينه هاي كاركنان</v>
          </cell>
          <cell r="G1767" t="str">
            <v>800102</v>
          </cell>
          <cell r="H1767" t="str">
            <v>عمليات حرارتي و آبکاري</v>
          </cell>
          <cell r="P1767" t="str">
            <v>227</v>
          </cell>
        </row>
        <row r="1768">
          <cell r="A1768">
            <v>2279</v>
          </cell>
          <cell r="B1768" t="str">
            <v>881012800106</v>
          </cell>
          <cell r="C1768" t="str">
            <v>881</v>
          </cell>
          <cell r="D1768" t="str">
            <v>881012</v>
          </cell>
          <cell r="E1768" t="str">
            <v>هزينه هاي كاركنان</v>
          </cell>
          <cell r="F1768" t="str">
            <v>ساير هزينه هاي كاركنان</v>
          </cell>
          <cell r="G1768" t="str">
            <v>800106</v>
          </cell>
          <cell r="H1768" t="str">
            <v>تست مواد وشيمي</v>
          </cell>
          <cell r="P1768" t="str">
            <v>227</v>
          </cell>
        </row>
        <row r="1769">
          <cell r="A1769">
            <v>2239</v>
          </cell>
          <cell r="B1769" t="str">
            <v>881012800200</v>
          </cell>
          <cell r="C1769" t="str">
            <v>881</v>
          </cell>
          <cell r="D1769" t="str">
            <v>881012</v>
          </cell>
          <cell r="E1769" t="str">
            <v>هزينه هاي كاركنان</v>
          </cell>
          <cell r="F1769" t="str">
            <v>ساير هزينه هاي كاركنان</v>
          </cell>
          <cell r="G1769" t="str">
            <v>800200</v>
          </cell>
          <cell r="H1769" t="str">
            <v>عمومي مونتاژ</v>
          </cell>
          <cell r="P1769" t="str">
            <v>223</v>
          </cell>
        </row>
        <row r="1770">
          <cell r="A1770">
            <v>2279</v>
          </cell>
          <cell r="B1770" t="str">
            <v>881012800201</v>
          </cell>
          <cell r="C1770" t="str">
            <v>881</v>
          </cell>
          <cell r="D1770" t="str">
            <v>881012</v>
          </cell>
          <cell r="E1770" t="str">
            <v>هزينه هاي كاركنان</v>
          </cell>
          <cell r="F1770" t="str">
            <v>ساير هزينه هاي كاركنان</v>
          </cell>
          <cell r="G1770" t="str">
            <v>800201</v>
          </cell>
          <cell r="H1770" t="str">
            <v>عمومي تحقيقات و مهندسي</v>
          </cell>
          <cell r="P1770" t="str">
            <v>227</v>
          </cell>
        </row>
        <row r="1771">
          <cell r="A1771">
            <v>2279</v>
          </cell>
          <cell r="B1771" t="str">
            <v>881012800203</v>
          </cell>
          <cell r="C1771" t="str">
            <v>881</v>
          </cell>
          <cell r="D1771" t="str">
            <v>881012</v>
          </cell>
          <cell r="E1771" t="str">
            <v>هزينه هاي كاركنان</v>
          </cell>
          <cell r="F1771" t="str">
            <v>ساير هزينه هاي كاركنان</v>
          </cell>
          <cell r="G1771" t="str">
            <v>800203</v>
          </cell>
          <cell r="H1771" t="str">
            <v>عمومي کنترل کيفي</v>
          </cell>
          <cell r="P1771" t="str">
            <v>227</v>
          </cell>
        </row>
        <row r="1772">
          <cell r="A1772">
            <v>2279</v>
          </cell>
          <cell r="B1772" t="str">
            <v>881012800206</v>
          </cell>
          <cell r="C1772" t="str">
            <v>881</v>
          </cell>
          <cell r="D1772" t="str">
            <v>881012</v>
          </cell>
          <cell r="E1772" t="str">
            <v>هزينه هاي كاركنان</v>
          </cell>
          <cell r="F1772" t="str">
            <v>ساير هزينه هاي كاركنان</v>
          </cell>
          <cell r="G1772" t="str">
            <v>800206</v>
          </cell>
          <cell r="H1772" t="str">
            <v>عمومي خط گيج</v>
          </cell>
          <cell r="P1772" t="str">
            <v>227</v>
          </cell>
        </row>
        <row r="1773">
          <cell r="A1773">
            <v>2264</v>
          </cell>
          <cell r="B1773" t="str">
            <v>882001800103</v>
          </cell>
          <cell r="C1773" t="str">
            <v>882</v>
          </cell>
          <cell r="D1773" t="str">
            <v>882001</v>
          </cell>
          <cell r="E1773" t="str">
            <v>هزينه هاي عملياتي</v>
          </cell>
          <cell r="F1773" t="str">
            <v>تعميرونگهداري ماشين آلات</v>
          </cell>
          <cell r="G1773" t="str">
            <v>800103</v>
          </cell>
          <cell r="H1773" t="str">
            <v>مرکز ساخت و توليد</v>
          </cell>
          <cell r="P1773" t="str">
            <v>226</v>
          </cell>
        </row>
        <row r="1774">
          <cell r="A1774">
            <v>2310</v>
          </cell>
          <cell r="B1774" t="str">
            <v>882001800303</v>
          </cell>
          <cell r="C1774" t="str">
            <v>882</v>
          </cell>
          <cell r="D1774" t="str">
            <v>882001</v>
          </cell>
          <cell r="E1774" t="str">
            <v>هزينه هاي عملياتي</v>
          </cell>
          <cell r="F1774" t="str">
            <v>تعميرونگهداري ماشين آلات</v>
          </cell>
          <cell r="G1774" t="str">
            <v>800303</v>
          </cell>
          <cell r="H1774" t="str">
            <v>برنامه ريزي</v>
          </cell>
          <cell r="P1774" t="str">
            <v>231</v>
          </cell>
        </row>
        <row r="1775">
          <cell r="A1775">
            <v>2264</v>
          </cell>
          <cell r="B1775" t="str">
            <v>882001800107</v>
          </cell>
          <cell r="C1775" t="str">
            <v>882</v>
          </cell>
          <cell r="D1775" t="str">
            <v>882001</v>
          </cell>
          <cell r="E1775" t="str">
            <v>هزينه هاي عملياتي</v>
          </cell>
          <cell r="F1775" t="str">
            <v>تعميرونگهداري ماشين آلات</v>
          </cell>
          <cell r="G1775" t="str">
            <v>800107</v>
          </cell>
          <cell r="H1775" t="str">
            <v>خط گيج</v>
          </cell>
          <cell r="P1775" t="str">
            <v>226</v>
          </cell>
        </row>
        <row r="1776">
          <cell r="A1776">
            <v>2264</v>
          </cell>
          <cell r="B1776" t="str">
            <v>882001800105</v>
          </cell>
          <cell r="C1776" t="str">
            <v>882</v>
          </cell>
          <cell r="D1776" t="str">
            <v>882001</v>
          </cell>
          <cell r="E1776" t="str">
            <v>هزينه هاي عملياتي</v>
          </cell>
          <cell r="F1776" t="str">
            <v>تعميرونگهداري ماشين آلات</v>
          </cell>
          <cell r="G1776" t="str">
            <v>800105</v>
          </cell>
          <cell r="H1776" t="str">
            <v>مترولوژي</v>
          </cell>
          <cell r="P1776" t="str">
            <v>226</v>
          </cell>
        </row>
        <row r="1777">
          <cell r="A1777">
            <v>2264</v>
          </cell>
          <cell r="B1777" t="str">
            <v>882001800106</v>
          </cell>
          <cell r="C1777" t="str">
            <v>882</v>
          </cell>
          <cell r="D1777" t="str">
            <v>882001</v>
          </cell>
          <cell r="E1777" t="str">
            <v>هزينه هاي عملياتي</v>
          </cell>
          <cell r="F1777" t="str">
            <v>تعميرونگهداري ماشين آلات</v>
          </cell>
          <cell r="G1777" t="str">
            <v>800106</v>
          </cell>
          <cell r="H1777" t="str">
            <v>تست مواد وشيمي</v>
          </cell>
          <cell r="P1777" t="str">
            <v>226</v>
          </cell>
        </row>
        <row r="1778">
          <cell r="A1778">
            <v>2310</v>
          </cell>
          <cell r="B1778" t="str">
            <v>882001800302</v>
          </cell>
          <cell r="C1778" t="str">
            <v>882</v>
          </cell>
          <cell r="D1778" t="str">
            <v>882001</v>
          </cell>
          <cell r="E1778" t="str">
            <v>هزينه هاي عملياتي</v>
          </cell>
          <cell r="F1778" t="str">
            <v>تعميرونگهداري ماشين آلات</v>
          </cell>
          <cell r="G1778" t="str">
            <v>800302</v>
          </cell>
          <cell r="H1778" t="str">
            <v>خدمات فني</v>
          </cell>
          <cell r="P1778" t="str">
            <v>231</v>
          </cell>
        </row>
        <row r="1779">
          <cell r="A1779">
            <v>2264</v>
          </cell>
          <cell r="B1779" t="str">
            <v>882001800104</v>
          </cell>
          <cell r="C1779" t="str">
            <v>882</v>
          </cell>
          <cell r="D1779" t="str">
            <v>882001</v>
          </cell>
          <cell r="E1779" t="str">
            <v>هزينه هاي عملياتي</v>
          </cell>
          <cell r="F1779" t="str">
            <v>تعميرونگهداري ماشين آلات</v>
          </cell>
          <cell r="G1779" t="str">
            <v>800104</v>
          </cell>
          <cell r="H1779" t="str">
            <v>کنترل کيفي</v>
          </cell>
          <cell r="P1779" t="str">
            <v>226</v>
          </cell>
        </row>
        <row r="1780">
          <cell r="A1780">
            <v>2224</v>
          </cell>
          <cell r="B1780" t="str">
            <v>882001800100</v>
          </cell>
          <cell r="C1780" t="str">
            <v>882</v>
          </cell>
          <cell r="D1780" t="str">
            <v>882001</v>
          </cell>
          <cell r="E1780" t="str">
            <v>هزينه هاي عملياتي</v>
          </cell>
          <cell r="F1780" t="str">
            <v>تعميرونگهداري ماشين آلات</v>
          </cell>
          <cell r="G1780" t="str">
            <v>800100</v>
          </cell>
          <cell r="H1780" t="str">
            <v>مونتاژ</v>
          </cell>
          <cell r="P1780" t="str">
            <v>222</v>
          </cell>
        </row>
        <row r="1781">
          <cell r="A1781">
            <v>2264</v>
          </cell>
          <cell r="B1781" t="str">
            <v>882001800102</v>
          </cell>
          <cell r="C1781" t="str">
            <v>882</v>
          </cell>
          <cell r="D1781" t="str">
            <v>882001</v>
          </cell>
          <cell r="E1781" t="str">
            <v>هزينه هاي عملياتي</v>
          </cell>
          <cell r="F1781" t="str">
            <v>تعميرونگهداري ماشين آلات</v>
          </cell>
          <cell r="G1781" t="str">
            <v>800102</v>
          </cell>
          <cell r="H1781" t="str">
            <v>عمليات حرارتي و آبکاري</v>
          </cell>
          <cell r="P1781" t="str">
            <v>226</v>
          </cell>
        </row>
        <row r="1782">
          <cell r="A1782">
            <v>2310</v>
          </cell>
          <cell r="B1782" t="str">
            <v>882001800301</v>
          </cell>
          <cell r="C1782" t="str">
            <v>882</v>
          </cell>
          <cell r="D1782" t="str">
            <v>882001</v>
          </cell>
          <cell r="E1782" t="str">
            <v>هزينه هاي عملياتي</v>
          </cell>
          <cell r="F1782" t="str">
            <v>تعميرونگهداري ماشين آلات</v>
          </cell>
          <cell r="G1782" t="str">
            <v>800301</v>
          </cell>
          <cell r="H1782" t="str">
            <v>حراست</v>
          </cell>
          <cell r="P1782" t="str">
            <v>231</v>
          </cell>
        </row>
        <row r="1783">
          <cell r="A1783">
            <v>2310</v>
          </cell>
          <cell r="B1783" t="str">
            <v>882002800303</v>
          </cell>
          <cell r="C1783" t="str">
            <v>882</v>
          </cell>
          <cell r="D1783" t="str">
            <v>882002</v>
          </cell>
          <cell r="E1783" t="str">
            <v>هزينه هاي عملياتي</v>
          </cell>
          <cell r="F1783" t="str">
            <v>تعميرونگهداري اثاثيه ومنصوبات</v>
          </cell>
          <cell r="G1783" t="str">
            <v>800303</v>
          </cell>
          <cell r="H1783" t="str">
            <v>برنامه ريزي</v>
          </cell>
          <cell r="P1783" t="str">
            <v>231</v>
          </cell>
        </row>
        <row r="1784">
          <cell r="A1784">
            <v>2419</v>
          </cell>
          <cell r="B1784" t="str">
            <v>882002800403</v>
          </cell>
          <cell r="C1784" t="str">
            <v>882</v>
          </cell>
          <cell r="D1784" t="str">
            <v>882002</v>
          </cell>
          <cell r="E1784" t="str">
            <v>هزينه هاي عملياتي</v>
          </cell>
          <cell r="F1784" t="str">
            <v>تعميرونگهداري اثاثيه ومنصوبات</v>
          </cell>
          <cell r="G1784" t="str">
            <v>800403</v>
          </cell>
          <cell r="H1784" t="str">
            <v>امو ر اداري</v>
          </cell>
          <cell r="P1784" t="str">
            <v>241</v>
          </cell>
        </row>
        <row r="1785">
          <cell r="A1785">
            <v>2419</v>
          </cell>
          <cell r="B1785" t="str">
            <v>882002800400</v>
          </cell>
          <cell r="C1785" t="str">
            <v>882</v>
          </cell>
          <cell r="D1785" t="str">
            <v>882002</v>
          </cell>
          <cell r="E1785" t="str">
            <v>هزينه هاي عملياتي</v>
          </cell>
          <cell r="F1785" t="str">
            <v>تعميرونگهداري اثاثيه ومنصوبات</v>
          </cell>
          <cell r="G1785" t="str">
            <v>800400</v>
          </cell>
          <cell r="H1785" t="str">
            <v>امور مالي</v>
          </cell>
          <cell r="P1785" t="str">
            <v>241</v>
          </cell>
        </row>
        <row r="1786">
          <cell r="A1786">
            <v>2264</v>
          </cell>
          <cell r="B1786" t="str">
            <v>882002800103</v>
          </cell>
          <cell r="C1786" t="str">
            <v>882</v>
          </cell>
          <cell r="D1786" t="str">
            <v>882002</v>
          </cell>
          <cell r="E1786" t="str">
            <v>هزينه هاي عملياتي</v>
          </cell>
          <cell r="F1786" t="str">
            <v>تعميرونگهداري اثاثيه ومنصوبات</v>
          </cell>
          <cell r="G1786" t="str">
            <v>800103</v>
          </cell>
          <cell r="H1786" t="str">
            <v>مرکز ساخت و توليد</v>
          </cell>
          <cell r="P1786" t="str">
            <v>226</v>
          </cell>
        </row>
        <row r="1787">
          <cell r="A1787">
            <v>2264</v>
          </cell>
          <cell r="B1787" t="str">
            <v>882002800102</v>
          </cell>
          <cell r="C1787" t="str">
            <v>882</v>
          </cell>
          <cell r="D1787" t="str">
            <v>882002</v>
          </cell>
          <cell r="E1787" t="str">
            <v>هزينه هاي عملياتي</v>
          </cell>
          <cell r="F1787" t="str">
            <v>تعميرونگهداري اثاثيه ومنصوبات</v>
          </cell>
          <cell r="G1787" t="str">
            <v>800102</v>
          </cell>
          <cell r="H1787" t="str">
            <v>عمليات حرارتي و آبکاري</v>
          </cell>
          <cell r="P1787" t="str">
            <v>226</v>
          </cell>
        </row>
        <row r="1788">
          <cell r="A1788">
            <v>2310</v>
          </cell>
          <cell r="B1788" t="str">
            <v>882002800300</v>
          </cell>
          <cell r="C1788" t="str">
            <v>882</v>
          </cell>
          <cell r="D1788" t="str">
            <v>882002</v>
          </cell>
          <cell r="E1788" t="str">
            <v>هزينه هاي عملياتي</v>
          </cell>
          <cell r="F1788" t="str">
            <v>تعميرونگهداري اثاثيه ومنصوبات</v>
          </cell>
          <cell r="G1788" t="str">
            <v>800300</v>
          </cell>
          <cell r="H1788" t="str">
            <v>کانتين</v>
          </cell>
          <cell r="P1788" t="str">
            <v>231</v>
          </cell>
        </row>
        <row r="1789">
          <cell r="A1789">
            <v>2419</v>
          </cell>
          <cell r="B1789" t="str">
            <v>882002800402</v>
          </cell>
          <cell r="C1789" t="str">
            <v>882</v>
          </cell>
          <cell r="D1789" t="str">
            <v>882002</v>
          </cell>
          <cell r="E1789" t="str">
            <v>هزينه هاي عملياتي</v>
          </cell>
          <cell r="F1789" t="str">
            <v>تعميرونگهداري اثاثيه ومنصوبات</v>
          </cell>
          <cell r="G1789" t="str">
            <v>800402</v>
          </cell>
          <cell r="H1789" t="str">
            <v>دفتر تهران</v>
          </cell>
          <cell r="P1789" t="str">
            <v>241</v>
          </cell>
        </row>
        <row r="1790">
          <cell r="A1790">
            <v>2310</v>
          </cell>
          <cell r="B1790" t="str">
            <v>882002800302</v>
          </cell>
          <cell r="C1790" t="str">
            <v>882</v>
          </cell>
          <cell r="D1790" t="str">
            <v>882002</v>
          </cell>
          <cell r="E1790" t="str">
            <v>هزينه هاي عملياتي</v>
          </cell>
          <cell r="F1790" t="str">
            <v>تعميرونگهداري اثاثيه ومنصوبات</v>
          </cell>
          <cell r="G1790" t="str">
            <v>800302</v>
          </cell>
          <cell r="H1790" t="str">
            <v>خدمات فني</v>
          </cell>
          <cell r="P1790" t="str">
            <v>231</v>
          </cell>
        </row>
        <row r="1791">
          <cell r="A1791">
            <v>2310</v>
          </cell>
          <cell r="B1791" t="str">
            <v>882002800304</v>
          </cell>
          <cell r="C1791" t="str">
            <v>882</v>
          </cell>
          <cell r="D1791" t="str">
            <v>882002</v>
          </cell>
          <cell r="E1791" t="str">
            <v>هزينه هاي عملياتي</v>
          </cell>
          <cell r="F1791" t="str">
            <v>تعميرونگهداري اثاثيه ومنصوبات</v>
          </cell>
          <cell r="G1791" t="str">
            <v>800304</v>
          </cell>
          <cell r="H1791" t="str">
            <v>تدارکات و تامين قطعات</v>
          </cell>
          <cell r="P1791" t="str">
            <v>231</v>
          </cell>
        </row>
        <row r="1792">
          <cell r="A1792">
            <v>2224</v>
          </cell>
          <cell r="B1792" t="str">
            <v>882002800100</v>
          </cell>
          <cell r="C1792" t="str">
            <v>882</v>
          </cell>
          <cell r="D1792" t="str">
            <v>882002</v>
          </cell>
          <cell r="E1792" t="str">
            <v>هزينه هاي عملياتي</v>
          </cell>
          <cell r="F1792" t="str">
            <v>تعميرونگهداري اثاثيه ومنصوبات</v>
          </cell>
          <cell r="G1792" t="str">
            <v>800100</v>
          </cell>
          <cell r="H1792" t="str">
            <v>مونتاژ</v>
          </cell>
          <cell r="P1792" t="str">
            <v>222</v>
          </cell>
        </row>
        <row r="1793">
          <cell r="A1793">
            <v>2310</v>
          </cell>
          <cell r="B1793" t="str">
            <v>882002800305</v>
          </cell>
          <cell r="C1793" t="str">
            <v>882</v>
          </cell>
          <cell r="D1793" t="str">
            <v>882002</v>
          </cell>
          <cell r="E1793" t="str">
            <v>هزينه هاي عملياتي</v>
          </cell>
          <cell r="F1793" t="str">
            <v>تعميرونگهداري اثاثيه ومنصوبات</v>
          </cell>
          <cell r="G1793" t="str">
            <v>800305</v>
          </cell>
          <cell r="H1793" t="str">
            <v>طرح و توسعه سيستمها</v>
          </cell>
          <cell r="P1793" t="str">
            <v>231</v>
          </cell>
        </row>
        <row r="1794">
          <cell r="A1794">
            <v>2310</v>
          </cell>
          <cell r="B1794" t="str">
            <v>882002800301</v>
          </cell>
          <cell r="C1794" t="str">
            <v>882</v>
          </cell>
          <cell r="D1794" t="str">
            <v>882002</v>
          </cell>
          <cell r="E1794" t="str">
            <v>هزينه هاي عملياتي</v>
          </cell>
          <cell r="F1794" t="str">
            <v>تعميرونگهداري اثاثيه ومنصوبات</v>
          </cell>
          <cell r="G1794" t="str">
            <v>800301</v>
          </cell>
          <cell r="H1794" t="str">
            <v>حراست</v>
          </cell>
          <cell r="P1794" t="str">
            <v>231</v>
          </cell>
        </row>
        <row r="1795">
          <cell r="A1795">
            <v>2264</v>
          </cell>
          <cell r="B1795" t="str">
            <v>882002800106</v>
          </cell>
          <cell r="C1795" t="str">
            <v>882</v>
          </cell>
          <cell r="D1795" t="str">
            <v>882002</v>
          </cell>
          <cell r="E1795" t="str">
            <v>هزينه هاي عملياتي</v>
          </cell>
          <cell r="F1795" t="str">
            <v>تعميرونگهداري اثاثيه ومنصوبات</v>
          </cell>
          <cell r="G1795" t="str">
            <v>800106</v>
          </cell>
          <cell r="H1795" t="str">
            <v>تست مواد وشيمي</v>
          </cell>
          <cell r="P1795" t="str">
            <v>226</v>
          </cell>
        </row>
        <row r="1796">
          <cell r="A1796">
            <v>2419</v>
          </cell>
          <cell r="B1796" t="str">
            <v>882002800401</v>
          </cell>
          <cell r="C1796" t="str">
            <v>882</v>
          </cell>
          <cell r="D1796" t="str">
            <v>882002</v>
          </cell>
          <cell r="E1796" t="str">
            <v>هزينه هاي عملياتي</v>
          </cell>
          <cell r="F1796" t="str">
            <v>تعميرونگهداري اثاثيه ومنصوبات</v>
          </cell>
          <cell r="G1796" t="str">
            <v>800401</v>
          </cell>
          <cell r="H1796" t="str">
            <v>مديريت</v>
          </cell>
          <cell r="P1796" t="str">
            <v>241</v>
          </cell>
        </row>
        <row r="1797">
          <cell r="A1797">
            <v>2264</v>
          </cell>
          <cell r="B1797" t="str">
            <v>882002800201</v>
          </cell>
          <cell r="C1797" t="str">
            <v>882</v>
          </cell>
          <cell r="D1797" t="str">
            <v>882002</v>
          </cell>
          <cell r="E1797" t="str">
            <v>هزينه هاي عملياتي</v>
          </cell>
          <cell r="F1797" t="str">
            <v>تعميرونگهداري اثاثيه ومنصوبات</v>
          </cell>
          <cell r="G1797" t="str">
            <v>800201</v>
          </cell>
          <cell r="H1797" t="str">
            <v>عمومي تحقيقات و مهندسي</v>
          </cell>
          <cell r="P1797" t="str">
            <v>226</v>
          </cell>
        </row>
        <row r="1798">
          <cell r="A1798">
            <v>2264</v>
          </cell>
          <cell r="B1798" t="str">
            <v>882002800104</v>
          </cell>
          <cell r="C1798" t="str">
            <v>882</v>
          </cell>
          <cell r="D1798" t="str">
            <v>882002</v>
          </cell>
          <cell r="E1798" t="str">
            <v>هزينه هاي عملياتي</v>
          </cell>
          <cell r="F1798" t="str">
            <v>تعميرونگهداري اثاثيه ومنصوبات</v>
          </cell>
          <cell r="G1798" t="str">
            <v>800104</v>
          </cell>
          <cell r="H1798" t="str">
            <v>کنترل کيفي</v>
          </cell>
          <cell r="P1798" t="str">
            <v>226</v>
          </cell>
        </row>
        <row r="1799">
          <cell r="A1799">
            <v>2264</v>
          </cell>
          <cell r="B1799" t="str">
            <v>882002800107</v>
          </cell>
          <cell r="C1799" t="str">
            <v>882</v>
          </cell>
          <cell r="D1799" t="str">
            <v>882002</v>
          </cell>
          <cell r="E1799" t="str">
            <v>هزينه هاي عملياتي</v>
          </cell>
          <cell r="F1799" t="str">
            <v>تعميرونگهداري اثاثيه ومنصوبات</v>
          </cell>
          <cell r="G1799" t="str">
            <v>800107</v>
          </cell>
          <cell r="H1799" t="str">
            <v>خط گيج</v>
          </cell>
          <cell r="P1799" t="str">
            <v>226</v>
          </cell>
        </row>
        <row r="1800">
          <cell r="A1800">
            <v>2264</v>
          </cell>
          <cell r="B1800" t="str">
            <v>882003800103</v>
          </cell>
          <cell r="C1800" t="str">
            <v>882</v>
          </cell>
          <cell r="D1800" t="str">
            <v>882003</v>
          </cell>
          <cell r="E1800" t="str">
            <v>هزينه هاي عملياتي</v>
          </cell>
          <cell r="F1800" t="str">
            <v>تعميرونگهداري ساختمان</v>
          </cell>
          <cell r="G1800" t="str">
            <v>800103</v>
          </cell>
          <cell r="H1800" t="str">
            <v>مرکز ساخت و توليد</v>
          </cell>
          <cell r="P1800" t="str">
            <v>226</v>
          </cell>
        </row>
        <row r="1801">
          <cell r="A1801">
            <v>2224</v>
          </cell>
          <cell r="B1801" t="str">
            <v>882003800100</v>
          </cell>
          <cell r="C1801" t="str">
            <v>882</v>
          </cell>
          <cell r="D1801" t="str">
            <v>882003</v>
          </cell>
          <cell r="E1801" t="str">
            <v>هزينه هاي عملياتي</v>
          </cell>
          <cell r="F1801" t="str">
            <v>تعميرونگهداري ساختمان</v>
          </cell>
          <cell r="G1801" t="str">
            <v>800100</v>
          </cell>
          <cell r="H1801" t="str">
            <v>مونتاژ</v>
          </cell>
          <cell r="P1801" t="str">
            <v>222</v>
          </cell>
        </row>
        <row r="1802">
          <cell r="A1802">
            <v>2310</v>
          </cell>
          <cell r="B1802" t="str">
            <v>882003800302</v>
          </cell>
          <cell r="C1802" t="str">
            <v>882</v>
          </cell>
          <cell r="D1802" t="str">
            <v>882003</v>
          </cell>
          <cell r="E1802" t="str">
            <v>هزينه هاي عملياتي</v>
          </cell>
          <cell r="F1802" t="str">
            <v>تعميرونگهداري ساختمان</v>
          </cell>
          <cell r="G1802" t="str">
            <v>800302</v>
          </cell>
          <cell r="H1802" t="str">
            <v>خدمات فني</v>
          </cell>
          <cell r="P1802" t="str">
            <v>231</v>
          </cell>
        </row>
        <row r="1803">
          <cell r="A1803">
            <v>2419</v>
          </cell>
          <cell r="B1803" t="str">
            <v>882003800403</v>
          </cell>
          <cell r="C1803" t="str">
            <v>882</v>
          </cell>
          <cell r="D1803" t="str">
            <v>882003</v>
          </cell>
          <cell r="E1803" t="str">
            <v>هزينه هاي عملياتي</v>
          </cell>
          <cell r="F1803" t="str">
            <v>تعميرونگهداري ساختمان</v>
          </cell>
          <cell r="G1803" t="str">
            <v>800403</v>
          </cell>
          <cell r="H1803" t="str">
            <v>امو ر اداري</v>
          </cell>
          <cell r="P1803" t="str">
            <v>241</v>
          </cell>
        </row>
        <row r="1804">
          <cell r="A1804">
            <v>2419</v>
          </cell>
          <cell r="B1804" t="str">
            <v>882003800402</v>
          </cell>
          <cell r="C1804" t="str">
            <v>882</v>
          </cell>
          <cell r="D1804" t="str">
            <v>882003</v>
          </cell>
          <cell r="E1804" t="str">
            <v>هزينه هاي عملياتي</v>
          </cell>
          <cell r="F1804" t="str">
            <v>تعميرونگهداري ساختمان</v>
          </cell>
          <cell r="G1804" t="str">
            <v>800402</v>
          </cell>
          <cell r="H1804" t="str">
            <v>دفتر تهران</v>
          </cell>
          <cell r="P1804" t="str">
            <v>241</v>
          </cell>
        </row>
        <row r="1805">
          <cell r="A1805">
            <v>2310</v>
          </cell>
          <cell r="B1805" t="str">
            <v>882003800301</v>
          </cell>
          <cell r="C1805" t="str">
            <v>882</v>
          </cell>
          <cell r="D1805" t="str">
            <v>882003</v>
          </cell>
          <cell r="E1805" t="str">
            <v>هزينه هاي عملياتي</v>
          </cell>
          <cell r="F1805" t="str">
            <v>تعميرونگهداري ساختمان</v>
          </cell>
          <cell r="G1805" t="str">
            <v>800301</v>
          </cell>
          <cell r="H1805" t="str">
            <v>حراست</v>
          </cell>
          <cell r="P1805" t="str">
            <v>231</v>
          </cell>
        </row>
        <row r="1806">
          <cell r="A1806">
            <v>2310</v>
          </cell>
          <cell r="B1806" t="str">
            <v>882003800303</v>
          </cell>
          <cell r="C1806" t="str">
            <v>882</v>
          </cell>
          <cell r="D1806" t="str">
            <v>882003</v>
          </cell>
          <cell r="E1806" t="str">
            <v>هزينه هاي عملياتي</v>
          </cell>
          <cell r="F1806" t="str">
            <v>تعميرونگهداري ساختمان</v>
          </cell>
          <cell r="G1806" t="str">
            <v>800303</v>
          </cell>
          <cell r="H1806" t="str">
            <v>برنامه ريزي</v>
          </cell>
          <cell r="P1806" t="str">
            <v>231</v>
          </cell>
        </row>
        <row r="1807">
          <cell r="A1807">
            <v>2264</v>
          </cell>
          <cell r="B1807" t="str">
            <v>882003800107</v>
          </cell>
          <cell r="C1807" t="str">
            <v>882</v>
          </cell>
          <cell r="D1807" t="str">
            <v>882003</v>
          </cell>
          <cell r="E1807" t="str">
            <v>هزينه هاي عملياتي</v>
          </cell>
          <cell r="F1807" t="str">
            <v>تعميرونگهداري ساختمان</v>
          </cell>
          <cell r="G1807" t="str">
            <v>800107</v>
          </cell>
          <cell r="H1807" t="str">
            <v>خط گيج</v>
          </cell>
          <cell r="P1807" t="str">
            <v>226</v>
          </cell>
        </row>
        <row r="1808">
          <cell r="A1808">
            <v>2310</v>
          </cell>
          <cell r="B1808" t="str">
            <v>882004800302</v>
          </cell>
          <cell r="C1808" t="str">
            <v>882</v>
          </cell>
          <cell r="D1808" t="str">
            <v>882004</v>
          </cell>
          <cell r="E1808" t="str">
            <v>هزينه هاي عملياتي</v>
          </cell>
          <cell r="F1808" t="str">
            <v>تعميرونگهداري تاسيسات</v>
          </cell>
          <cell r="G1808" t="str">
            <v>800302</v>
          </cell>
          <cell r="H1808" t="str">
            <v>خدمات فني</v>
          </cell>
          <cell r="P1808" t="str">
            <v>231</v>
          </cell>
        </row>
        <row r="1809">
          <cell r="A1809">
            <v>2264</v>
          </cell>
          <cell r="B1809" t="str">
            <v>882004800105</v>
          </cell>
          <cell r="C1809" t="str">
            <v>882</v>
          </cell>
          <cell r="D1809" t="str">
            <v>882004</v>
          </cell>
          <cell r="E1809" t="str">
            <v>هزينه هاي عملياتي</v>
          </cell>
          <cell r="F1809" t="str">
            <v>تعميرونگهداري تاسيسات</v>
          </cell>
          <cell r="G1809" t="str">
            <v>800105</v>
          </cell>
          <cell r="H1809" t="str">
            <v>مترولوژي</v>
          </cell>
          <cell r="P1809" t="str">
            <v>226</v>
          </cell>
        </row>
        <row r="1810">
          <cell r="A1810">
            <v>2264</v>
          </cell>
          <cell r="B1810" t="str">
            <v>882004800103</v>
          </cell>
          <cell r="C1810" t="str">
            <v>882</v>
          </cell>
          <cell r="D1810" t="str">
            <v>882004</v>
          </cell>
          <cell r="E1810" t="str">
            <v>هزينه هاي عملياتي</v>
          </cell>
          <cell r="F1810" t="str">
            <v>تعميرونگهداري تاسيسات</v>
          </cell>
          <cell r="G1810" t="str">
            <v>800103</v>
          </cell>
          <cell r="H1810" t="str">
            <v>مرکز ساخت و توليد</v>
          </cell>
          <cell r="P1810" t="str">
            <v>226</v>
          </cell>
        </row>
        <row r="1811">
          <cell r="A1811">
            <v>2224</v>
          </cell>
          <cell r="B1811" t="str">
            <v>882004800100</v>
          </cell>
          <cell r="C1811" t="str">
            <v>882</v>
          </cell>
          <cell r="D1811" t="str">
            <v>882004</v>
          </cell>
          <cell r="E1811" t="str">
            <v>هزينه هاي عملياتي</v>
          </cell>
          <cell r="F1811" t="str">
            <v>تعميرونگهداري تاسيسات</v>
          </cell>
          <cell r="G1811" t="str">
            <v>800100</v>
          </cell>
          <cell r="H1811" t="str">
            <v>مونتاژ</v>
          </cell>
          <cell r="P1811" t="str">
            <v>222</v>
          </cell>
        </row>
        <row r="1812">
          <cell r="A1812">
            <v>2264</v>
          </cell>
          <cell r="B1812" t="str">
            <v>882004800104</v>
          </cell>
          <cell r="C1812" t="str">
            <v>882</v>
          </cell>
          <cell r="D1812" t="str">
            <v>882004</v>
          </cell>
          <cell r="E1812" t="str">
            <v>هزينه هاي عملياتي</v>
          </cell>
          <cell r="F1812" t="str">
            <v>تعميرونگهداري تاسيسات</v>
          </cell>
          <cell r="G1812" t="str">
            <v>800104</v>
          </cell>
          <cell r="H1812" t="str">
            <v>کنترل کيفي</v>
          </cell>
          <cell r="P1812" t="str">
            <v>226</v>
          </cell>
        </row>
        <row r="1813">
          <cell r="A1813">
            <v>2264</v>
          </cell>
          <cell r="B1813" t="str">
            <v>882004800106</v>
          </cell>
          <cell r="C1813" t="str">
            <v>882</v>
          </cell>
          <cell r="D1813" t="str">
            <v>882004</v>
          </cell>
          <cell r="E1813" t="str">
            <v>هزينه هاي عملياتي</v>
          </cell>
          <cell r="F1813" t="str">
            <v>تعميرونگهداري تاسيسات</v>
          </cell>
          <cell r="G1813" t="str">
            <v>800106</v>
          </cell>
          <cell r="H1813" t="str">
            <v>تست مواد وشيمي</v>
          </cell>
          <cell r="P1813" t="str">
            <v>226</v>
          </cell>
        </row>
        <row r="1814">
          <cell r="A1814">
            <v>2273</v>
          </cell>
          <cell r="B1814" t="str">
            <v>882005800103</v>
          </cell>
          <cell r="C1814" t="str">
            <v>882</v>
          </cell>
          <cell r="D1814" t="str">
            <v>882005</v>
          </cell>
          <cell r="E1814" t="str">
            <v>هزينه هاي عملياتي</v>
          </cell>
          <cell r="F1814" t="str">
            <v>بيمه ماشين آلات</v>
          </cell>
          <cell r="G1814" t="str">
            <v>800103</v>
          </cell>
          <cell r="H1814" t="str">
            <v>مرکز ساخت و توليد</v>
          </cell>
          <cell r="P1814" t="str">
            <v>227</v>
          </cell>
        </row>
        <row r="1815">
          <cell r="A1815">
            <v>2429</v>
          </cell>
          <cell r="B1815" t="str">
            <v>882006800403</v>
          </cell>
          <cell r="C1815" t="str">
            <v>882</v>
          </cell>
          <cell r="D1815" t="str">
            <v>882006</v>
          </cell>
          <cell r="E1815" t="str">
            <v>هزينه هاي عملياتي</v>
          </cell>
          <cell r="F1815" t="str">
            <v>بيمه اثاثيه ومنصوبات اداري</v>
          </cell>
          <cell r="G1815" t="str">
            <v>800403</v>
          </cell>
          <cell r="H1815" t="str">
            <v>امو ر اداري</v>
          </cell>
          <cell r="P1815" t="str">
            <v>242</v>
          </cell>
        </row>
        <row r="1816">
          <cell r="A1816">
            <v>2312</v>
          </cell>
          <cell r="B1816" t="str">
            <v>882007800302</v>
          </cell>
          <cell r="C1816" t="str">
            <v>882</v>
          </cell>
          <cell r="D1816" t="str">
            <v>882007</v>
          </cell>
          <cell r="E1816" t="str">
            <v>هزينه هاي عملياتي</v>
          </cell>
          <cell r="F1816" t="str">
            <v>بيمه آتش سوزي ساختمان</v>
          </cell>
          <cell r="G1816" t="str">
            <v>800302</v>
          </cell>
          <cell r="H1816" t="str">
            <v>خدمات فني</v>
          </cell>
          <cell r="P1816" t="str">
            <v>231</v>
          </cell>
        </row>
        <row r="1817">
          <cell r="A1817">
            <v>2312</v>
          </cell>
          <cell r="B1817" t="str">
            <v>882008800302</v>
          </cell>
          <cell r="C1817" t="str">
            <v>882</v>
          </cell>
          <cell r="D1817" t="str">
            <v>882008</v>
          </cell>
          <cell r="E1817" t="str">
            <v>هزينه هاي عملياتي</v>
          </cell>
          <cell r="F1817" t="str">
            <v>بيمه تاسيسات</v>
          </cell>
          <cell r="G1817" t="str">
            <v>800302</v>
          </cell>
          <cell r="H1817" t="str">
            <v>خدمات فني</v>
          </cell>
          <cell r="P1817" t="str">
            <v>231</v>
          </cell>
        </row>
        <row r="1818">
          <cell r="A1818">
            <v>2429</v>
          </cell>
          <cell r="B1818" t="str">
            <v>882009800401</v>
          </cell>
          <cell r="C1818" t="str">
            <v>882</v>
          </cell>
          <cell r="D1818" t="str">
            <v>882009</v>
          </cell>
          <cell r="E1818" t="str">
            <v>هزينه هاي عملياتي</v>
          </cell>
          <cell r="F1818" t="str">
            <v>بيمه و سائط نقليه</v>
          </cell>
          <cell r="G1818" t="str">
            <v>800401</v>
          </cell>
          <cell r="H1818" t="str">
            <v>مديريت</v>
          </cell>
          <cell r="P1818" t="str">
            <v>242</v>
          </cell>
        </row>
        <row r="1819">
          <cell r="A1819">
            <v>2429</v>
          </cell>
          <cell r="B1819" t="str">
            <v>882009800403</v>
          </cell>
          <cell r="C1819" t="str">
            <v>882</v>
          </cell>
          <cell r="D1819" t="str">
            <v>882009</v>
          </cell>
          <cell r="E1819" t="str">
            <v>هزينه هاي عملياتي</v>
          </cell>
          <cell r="F1819" t="str">
            <v>بيمه و سائط نقليه</v>
          </cell>
          <cell r="G1819" t="str">
            <v>800403</v>
          </cell>
          <cell r="H1819" t="str">
            <v>امو ر اداري</v>
          </cell>
          <cell r="P1819" t="str">
            <v>242</v>
          </cell>
        </row>
        <row r="1820">
          <cell r="A1820">
            <v>2312</v>
          </cell>
          <cell r="B1820" t="str">
            <v>882009800304</v>
          </cell>
          <cell r="C1820" t="str">
            <v>882</v>
          </cell>
          <cell r="D1820" t="str">
            <v>882009</v>
          </cell>
          <cell r="E1820" t="str">
            <v>هزينه هاي عملياتي</v>
          </cell>
          <cell r="F1820" t="str">
            <v>بيمه و سائط نقليه</v>
          </cell>
          <cell r="G1820" t="str">
            <v>800304</v>
          </cell>
          <cell r="H1820" t="str">
            <v>تدارکات و تامين قطعات</v>
          </cell>
          <cell r="P1820" t="str">
            <v>231</v>
          </cell>
        </row>
        <row r="1821">
          <cell r="A1821">
            <v>2312</v>
          </cell>
          <cell r="B1821" t="str">
            <v>882009800303</v>
          </cell>
          <cell r="C1821" t="str">
            <v>882</v>
          </cell>
          <cell r="D1821" t="str">
            <v>882009</v>
          </cell>
          <cell r="E1821" t="str">
            <v>هزينه هاي عملياتي</v>
          </cell>
          <cell r="F1821" t="str">
            <v>بيمه و سائط نقليه</v>
          </cell>
          <cell r="G1821" t="str">
            <v>800303</v>
          </cell>
          <cell r="H1821" t="str">
            <v>برنامه ريزي</v>
          </cell>
          <cell r="P1821" t="str">
            <v>231</v>
          </cell>
        </row>
        <row r="1822">
          <cell r="A1822">
            <v>2429</v>
          </cell>
          <cell r="B1822" t="str">
            <v>882010800400</v>
          </cell>
          <cell r="C1822" t="str">
            <v>882</v>
          </cell>
          <cell r="D1822" t="str">
            <v>882010</v>
          </cell>
          <cell r="E1822" t="str">
            <v>هزينه هاي عملياتي</v>
          </cell>
          <cell r="F1822" t="str">
            <v>بيمه صندوق</v>
          </cell>
          <cell r="G1822" t="str">
            <v>800400</v>
          </cell>
          <cell r="H1822" t="str">
            <v>امور مالي</v>
          </cell>
          <cell r="P1822" t="str">
            <v>242</v>
          </cell>
        </row>
        <row r="1823">
          <cell r="A1823">
            <v>2263</v>
          </cell>
          <cell r="B1823" t="str">
            <v>882011800103</v>
          </cell>
          <cell r="C1823" t="str">
            <v>882</v>
          </cell>
          <cell r="D1823" t="str">
            <v>882011</v>
          </cell>
          <cell r="E1823" t="str">
            <v>هزينه هاي عملياتي</v>
          </cell>
          <cell r="F1823" t="str">
            <v>اقلام مصرفي</v>
          </cell>
          <cell r="G1823" t="str">
            <v>800103</v>
          </cell>
          <cell r="H1823" t="str">
            <v>مرکز ساخت و توليد</v>
          </cell>
          <cell r="P1823" t="str">
            <v>226</v>
          </cell>
        </row>
        <row r="1824">
          <cell r="A1824">
            <v>2223</v>
          </cell>
          <cell r="B1824" t="str">
            <v>882011800100</v>
          </cell>
          <cell r="C1824" t="str">
            <v>882</v>
          </cell>
          <cell r="D1824" t="str">
            <v>882011</v>
          </cell>
          <cell r="E1824" t="str">
            <v>هزينه هاي عملياتي</v>
          </cell>
          <cell r="F1824" t="str">
            <v>اقلام مصرفي</v>
          </cell>
          <cell r="G1824" t="str">
            <v>800100</v>
          </cell>
          <cell r="H1824" t="str">
            <v>مونتاژ</v>
          </cell>
          <cell r="P1824" t="str">
            <v>222</v>
          </cell>
        </row>
        <row r="1825">
          <cell r="A1825">
            <v>2417</v>
          </cell>
          <cell r="B1825" t="str">
            <v>882011800402</v>
          </cell>
          <cell r="C1825" t="str">
            <v>882</v>
          </cell>
          <cell r="D1825" t="str">
            <v>882011</v>
          </cell>
          <cell r="E1825" t="str">
            <v>هزينه هاي عملياتي</v>
          </cell>
          <cell r="F1825" t="str">
            <v>اقلام مصرفي</v>
          </cell>
          <cell r="G1825" t="str">
            <v>800402</v>
          </cell>
          <cell r="H1825" t="str">
            <v>دفتر تهران</v>
          </cell>
          <cell r="P1825" t="str">
            <v>241</v>
          </cell>
        </row>
        <row r="1826">
          <cell r="A1826">
            <v>2417</v>
          </cell>
          <cell r="B1826" t="str">
            <v>882011800401</v>
          </cell>
          <cell r="C1826" t="str">
            <v>882</v>
          </cell>
          <cell r="D1826" t="str">
            <v>882011</v>
          </cell>
          <cell r="E1826" t="str">
            <v>هزينه هاي عملياتي</v>
          </cell>
          <cell r="F1826" t="str">
            <v>اقلام مصرفي</v>
          </cell>
          <cell r="G1826" t="str">
            <v>800401</v>
          </cell>
          <cell r="H1826" t="str">
            <v>مديريت</v>
          </cell>
          <cell r="P1826" t="str">
            <v>241</v>
          </cell>
        </row>
        <row r="1827">
          <cell r="A1827">
            <v>2263</v>
          </cell>
          <cell r="B1827" t="str">
            <v>882011800106</v>
          </cell>
          <cell r="C1827" t="str">
            <v>882</v>
          </cell>
          <cell r="D1827" t="str">
            <v>882011</v>
          </cell>
          <cell r="E1827" t="str">
            <v>هزينه هاي عملياتي</v>
          </cell>
          <cell r="F1827" t="str">
            <v>اقلام مصرفي</v>
          </cell>
          <cell r="G1827" t="str">
            <v>800106</v>
          </cell>
          <cell r="H1827" t="str">
            <v>تست مواد وشيمي</v>
          </cell>
          <cell r="P1827" t="str">
            <v>226</v>
          </cell>
        </row>
        <row r="1828">
          <cell r="A1828">
            <v>2263</v>
          </cell>
          <cell r="B1828" t="str">
            <v>882011800104</v>
          </cell>
          <cell r="C1828" t="str">
            <v>882</v>
          </cell>
          <cell r="D1828" t="str">
            <v>882011</v>
          </cell>
          <cell r="E1828" t="str">
            <v>هزينه هاي عملياتي</v>
          </cell>
          <cell r="F1828" t="str">
            <v>اقلام مصرفي</v>
          </cell>
          <cell r="G1828" t="str">
            <v>800104</v>
          </cell>
          <cell r="H1828" t="str">
            <v>کنترل کيفي</v>
          </cell>
          <cell r="P1828" t="str">
            <v>226</v>
          </cell>
        </row>
        <row r="1829">
          <cell r="A1829">
            <v>2417</v>
          </cell>
          <cell r="B1829" t="str">
            <v>882011800403</v>
          </cell>
          <cell r="C1829" t="str">
            <v>882</v>
          </cell>
          <cell r="D1829" t="str">
            <v>882011</v>
          </cell>
          <cell r="E1829" t="str">
            <v>هزينه هاي عملياتي</v>
          </cell>
          <cell r="F1829" t="str">
            <v>اقلام مصرفي</v>
          </cell>
          <cell r="G1829" t="str">
            <v>800403</v>
          </cell>
          <cell r="H1829" t="str">
            <v>امو ر اداري</v>
          </cell>
          <cell r="P1829" t="str">
            <v>241</v>
          </cell>
        </row>
        <row r="1830">
          <cell r="A1830">
            <v>2263</v>
          </cell>
          <cell r="B1830" t="str">
            <v>882011800105</v>
          </cell>
          <cell r="C1830" t="str">
            <v>882</v>
          </cell>
          <cell r="D1830" t="str">
            <v>882011</v>
          </cell>
          <cell r="E1830" t="str">
            <v>هزينه هاي عملياتي</v>
          </cell>
          <cell r="F1830" t="str">
            <v>اقلام مصرفي</v>
          </cell>
          <cell r="G1830" t="str">
            <v>800105</v>
          </cell>
          <cell r="H1830" t="str">
            <v>مترولوژي</v>
          </cell>
          <cell r="P1830" t="str">
            <v>226</v>
          </cell>
        </row>
        <row r="1831">
          <cell r="A1831">
            <v>2314</v>
          </cell>
          <cell r="B1831" t="str">
            <v>882011800303</v>
          </cell>
          <cell r="C1831" t="str">
            <v>882</v>
          </cell>
          <cell r="D1831" t="str">
            <v>882011</v>
          </cell>
          <cell r="E1831" t="str">
            <v>هزينه هاي عملياتي</v>
          </cell>
          <cell r="F1831" t="str">
            <v>اقلام مصرفي</v>
          </cell>
          <cell r="G1831" t="str">
            <v>800303</v>
          </cell>
          <cell r="H1831" t="str">
            <v>برنامه ريزي</v>
          </cell>
          <cell r="P1831" t="str">
            <v>231</v>
          </cell>
        </row>
        <row r="1832">
          <cell r="A1832">
            <v>2417</v>
          </cell>
          <cell r="B1832" t="str">
            <v>882011800400</v>
          </cell>
          <cell r="C1832" t="str">
            <v>882</v>
          </cell>
          <cell r="D1832" t="str">
            <v>882011</v>
          </cell>
          <cell r="E1832" t="str">
            <v>هزينه هاي عملياتي</v>
          </cell>
          <cell r="F1832" t="str">
            <v>اقلام مصرفي</v>
          </cell>
          <cell r="G1832" t="str">
            <v>800400</v>
          </cell>
          <cell r="H1832" t="str">
            <v>امور مالي</v>
          </cell>
          <cell r="P1832" t="str">
            <v>241</v>
          </cell>
        </row>
        <row r="1833">
          <cell r="A1833">
            <v>2314</v>
          </cell>
          <cell r="B1833" t="str">
            <v>882011800305</v>
          </cell>
          <cell r="C1833" t="str">
            <v>882</v>
          </cell>
          <cell r="D1833" t="str">
            <v>882011</v>
          </cell>
          <cell r="E1833" t="str">
            <v>هزينه هاي عملياتي</v>
          </cell>
          <cell r="F1833" t="str">
            <v>اقلام مصرفي</v>
          </cell>
          <cell r="G1833" t="str">
            <v>800305</v>
          </cell>
          <cell r="H1833" t="str">
            <v>طرح و توسعه سيستمها</v>
          </cell>
          <cell r="P1833" t="str">
            <v>231</v>
          </cell>
        </row>
        <row r="1834">
          <cell r="A1834">
            <v>2314</v>
          </cell>
          <cell r="B1834" t="str">
            <v>882011800302</v>
          </cell>
          <cell r="C1834" t="str">
            <v>882</v>
          </cell>
          <cell r="D1834" t="str">
            <v>882011</v>
          </cell>
          <cell r="E1834" t="str">
            <v>هزينه هاي عملياتي</v>
          </cell>
          <cell r="F1834" t="str">
            <v>اقلام مصرفي</v>
          </cell>
          <cell r="G1834" t="str">
            <v>800302</v>
          </cell>
          <cell r="H1834" t="str">
            <v>خدمات فني</v>
          </cell>
          <cell r="P1834" t="str">
            <v>231</v>
          </cell>
        </row>
        <row r="1835">
          <cell r="A1835">
            <v>2314</v>
          </cell>
          <cell r="B1835" t="str">
            <v>882011800301</v>
          </cell>
          <cell r="C1835" t="str">
            <v>882</v>
          </cell>
          <cell r="D1835" t="str">
            <v>882011</v>
          </cell>
          <cell r="E1835" t="str">
            <v>هزينه هاي عملياتي</v>
          </cell>
          <cell r="F1835" t="str">
            <v>اقلام مصرفي</v>
          </cell>
          <cell r="G1835" t="str">
            <v>800301</v>
          </cell>
          <cell r="H1835" t="str">
            <v>حراست</v>
          </cell>
          <cell r="P1835" t="str">
            <v>231</v>
          </cell>
        </row>
        <row r="1836">
          <cell r="A1836">
            <v>2314</v>
          </cell>
          <cell r="B1836" t="str">
            <v>882011800300</v>
          </cell>
          <cell r="C1836" t="str">
            <v>882</v>
          </cell>
          <cell r="D1836" t="str">
            <v>882011</v>
          </cell>
          <cell r="E1836" t="str">
            <v>هزينه هاي عملياتي</v>
          </cell>
          <cell r="F1836" t="str">
            <v>اقلام مصرفي</v>
          </cell>
          <cell r="G1836" t="str">
            <v>800300</v>
          </cell>
          <cell r="H1836" t="str">
            <v>کانتين</v>
          </cell>
          <cell r="P1836" t="str">
            <v>231</v>
          </cell>
        </row>
        <row r="1837">
          <cell r="A1837">
            <v>2263</v>
          </cell>
          <cell r="B1837" t="str">
            <v>882011800102</v>
          </cell>
          <cell r="C1837" t="str">
            <v>882</v>
          </cell>
          <cell r="D1837" t="str">
            <v>882011</v>
          </cell>
          <cell r="E1837" t="str">
            <v>هزينه هاي عملياتي</v>
          </cell>
          <cell r="F1837" t="str">
            <v>اقلام مصرفي</v>
          </cell>
          <cell r="G1837" t="str">
            <v>800102</v>
          </cell>
          <cell r="H1837" t="str">
            <v>عمليات حرارتي و آبکاري</v>
          </cell>
          <cell r="P1837" t="str">
            <v>226</v>
          </cell>
        </row>
        <row r="1838">
          <cell r="A1838">
            <v>2314</v>
          </cell>
          <cell r="B1838" t="str">
            <v>882011800304</v>
          </cell>
          <cell r="C1838" t="str">
            <v>882</v>
          </cell>
          <cell r="D1838" t="str">
            <v>882011</v>
          </cell>
          <cell r="E1838" t="str">
            <v>هزينه هاي عملياتي</v>
          </cell>
          <cell r="F1838" t="str">
            <v>اقلام مصرفي</v>
          </cell>
          <cell r="G1838" t="str">
            <v>800304</v>
          </cell>
          <cell r="H1838" t="str">
            <v>تدارکات و تامين قطعات</v>
          </cell>
          <cell r="P1838" t="str">
            <v>231</v>
          </cell>
        </row>
        <row r="1839">
          <cell r="A1839">
            <v>2263</v>
          </cell>
          <cell r="B1839" t="str">
            <v>882011800101</v>
          </cell>
          <cell r="C1839" t="str">
            <v>882</v>
          </cell>
          <cell r="D1839" t="str">
            <v>882011</v>
          </cell>
          <cell r="E1839" t="str">
            <v>هزينه هاي عملياتي</v>
          </cell>
          <cell r="F1839" t="str">
            <v>اقلام مصرفي</v>
          </cell>
          <cell r="G1839" t="str">
            <v>800101</v>
          </cell>
          <cell r="H1839" t="str">
            <v>تحقيقات مهندسي</v>
          </cell>
          <cell r="P1839" t="str">
            <v>226</v>
          </cell>
        </row>
        <row r="1840">
          <cell r="A1840">
            <v>2529</v>
          </cell>
          <cell r="B1840" t="str">
            <v>882011800500</v>
          </cell>
          <cell r="C1840" t="str">
            <v>882</v>
          </cell>
          <cell r="D1840" t="str">
            <v>882011</v>
          </cell>
          <cell r="E1840" t="str">
            <v>هزينه هاي عملياتي</v>
          </cell>
          <cell r="F1840" t="str">
            <v>اقلام مصرفي</v>
          </cell>
          <cell r="G1840" t="str">
            <v>800500</v>
          </cell>
          <cell r="H1840" t="str">
            <v>فروش</v>
          </cell>
          <cell r="P1840" t="str">
            <v>252</v>
          </cell>
        </row>
        <row r="1841">
          <cell r="A1841">
            <v>2263</v>
          </cell>
          <cell r="B1841" t="str">
            <v>882011800107</v>
          </cell>
          <cell r="C1841" t="str">
            <v>882</v>
          </cell>
          <cell r="D1841" t="str">
            <v>882011</v>
          </cell>
          <cell r="E1841" t="str">
            <v>هزينه هاي عملياتي</v>
          </cell>
          <cell r="F1841" t="str">
            <v>اقلام مصرفي</v>
          </cell>
          <cell r="G1841" t="str">
            <v>800107</v>
          </cell>
          <cell r="H1841" t="str">
            <v>خط گيج</v>
          </cell>
          <cell r="P1841" t="str">
            <v>226</v>
          </cell>
        </row>
        <row r="1842">
          <cell r="A1842">
            <v>2263</v>
          </cell>
          <cell r="B1842" t="str">
            <v>882011800201</v>
          </cell>
          <cell r="C1842" t="str">
            <v>882</v>
          </cell>
          <cell r="D1842" t="str">
            <v>882011</v>
          </cell>
          <cell r="E1842" t="str">
            <v>هزينه هاي عملياتي</v>
          </cell>
          <cell r="F1842" t="str">
            <v>اقلام مصرفي</v>
          </cell>
          <cell r="G1842" t="str">
            <v>800201</v>
          </cell>
          <cell r="H1842" t="str">
            <v>عمومي تحقيقات و مهندسي</v>
          </cell>
          <cell r="P1842" t="str">
            <v>226</v>
          </cell>
        </row>
        <row r="1843">
          <cell r="A1843">
            <v>2263</v>
          </cell>
          <cell r="B1843" t="str">
            <v>882011800202</v>
          </cell>
          <cell r="C1843" t="str">
            <v>882</v>
          </cell>
          <cell r="D1843" t="str">
            <v>882011</v>
          </cell>
          <cell r="E1843" t="str">
            <v>هزينه هاي عملياتي</v>
          </cell>
          <cell r="F1843" t="str">
            <v>اقلام مصرفي</v>
          </cell>
          <cell r="G1843" t="str">
            <v>800202</v>
          </cell>
          <cell r="H1843" t="str">
            <v>عمومي ساخت و توليد</v>
          </cell>
          <cell r="P1843" t="str">
            <v>226</v>
          </cell>
        </row>
        <row r="1844">
          <cell r="A1844">
            <v>2263</v>
          </cell>
          <cell r="B1844" t="str">
            <v>882012800103</v>
          </cell>
          <cell r="C1844" t="str">
            <v>882</v>
          </cell>
          <cell r="D1844" t="str">
            <v>882012</v>
          </cell>
          <cell r="E1844" t="str">
            <v>هزينه هاي عملياتي</v>
          </cell>
          <cell r="F1844" t="str">
            <v>ابزارمصرفي</v>
          </cell>
          <cell r="G1844" t="str">
            <v>800103</v>
          </cell>
          <cell r="H1844" t="str">
            <v>مرکز ساخت و توليد</v>
          </cell>
          <cell r="P1844" t="str">
            <v>226</v>
          </cell>
        </row>
        <row r="1845">
          <cell r="A1845">
            <v>2223</v>
          </cell>
          <cell r="B1845" t="str">
            <v>882012800100</v>
          </cell>
          <cell r="C1845" t="str">
            <v>882</v>
          </cell>
          <cell r="D1845" t="str">
            <v>882012</v>
          </cell>
          <cell r="E1845" t="str">
            <v>هزينه هاي عملياتي</v>
          </cell>
          <cell r="F1845" t="str">
            <v>ابزارمصرفي</v>
          </cell>
          <cell r="G1845" t="str">
            <v>800100</v>
          </cell>
          <cell r="H1845" t="str">
            <v>مونتاژ</v>
          </cell>
          <cell r="P1845" t="str">
            <v>222</v>
          </cell>
        </row>
        <row r="1846">
          <cell r="A1846">
            <v>2263</v>
          </cell>
          <cell r="B1846" t="str">
            <v>882012800107</v>
          </cell>
          <cell r="C1846" t="str">
            <v>882</v>
          </cell>
          <cell r="D1846" t="str">
            <v>882012</v>
          </cell>
          <cell r="E1846" t="str">
            <v>هزينه هاي عملياتي</v>
          </cell>
          <cell r="F1846" t="str">
            <v>ابزارمصرفي</v>
          </cell>
          <cell r="G1846" t="str">
            <v>800107</v>
          </cell>
          <cell r="H1846" t="str">
            <v>خط گيج</v>
          </cell>
          <cell r="P1846" t="str">
            <v>226</v>
          </cell>
        </row>
        <row r="1847">
          <cell r="A1847">
            <v>2314</v>
          </cell>
          <cell r="B1847" t="str">
            <v>882012800303</v>
          </cell>
          <cell r="C1847" t="str">
            <v>882</v>
          </cell>
          <cell r="D1847" t="str">
            <v>882012</v>
          </cell>
          <cell r="E1847" t="str">
            <v>هزينه هاي عملياتي</v>
          </cell>
          <cell r="F1847" t="str">
            <v>ابزارمصرفي</v>
          </cell>
          <cell r="G1847" t="str">
            <v>800303</v>
          </cell>
          <cell r="H1847" t="str">
            <v>برنامه ريزي</v>
          </cell>
          <cell r="P1847" t="str">
            <v>231</v>
          </cell>
        </row>
        <row r="1848">
          <cell r="A1848">
            <v>2263</v>
          </cell>
          <cell r="B1848" t="str">
            <v>882012800102</v>
          </cell>
          <cell r="C1848" t="str">
            <v>882</v>
          </cell>
          <cell r="D1848" t="str">
            <v>882012</v>
          </cell>
          <cell r="E1848" t="str">
            <v>هزينه هاي عملياتي</v>
          </cell>
          <cell r="F1848" t="str">
            <v>ابزارمصرفي</v>
          </cell>
          <cell r="G1848" t="str">
            <v>800102</v>
          </cell>
          <cell r="H1848" t="str">
            <v>عمليات حرارتي و آبکاري</v>
          </cell>
          <cell r="P1848" t="str">
            <v>226</v>
          </cell>
        </row>
        <row r="1849">
          <cell r="A1849">
            <v>2417</v>
          </cell>
          <cell r="B1849" t="str">
            <v>882012800403</v>
          </cell>
          <cell r="C1849" t="str">
            <v>882</v>
          </cell>
          <cell r="D1849" t="str">
            <v>882012</v>
          </cell>
          <cell r="E1849" t="str">
            <v>هزينه هاي عملياتي</v>
          </cell>
          <cell r="F1849" t="str">
            <v>ابزارمصرفي</v>
          </cell>
          <cell r="G1849" t="str">
            <v>800403</v>
          </cell>
          <cell r="H1849" t="str">
            <v>امو ر اداري</v>
          </cell>
          <cell r="P1849" t="str">
            <v>241</v>
          </cell>
        </row>
        <row r="1850">
          <cell r="A1850">
            <v>2314</v>
          </cell>
          <cell r="B1850" t="str">
            <v>882012800304</v>
          </cell>
          <cell r="C1850" t="str">
            <v>882</v>
          </cell>
          <cell r="D1850" t="str">
            <v>882012</v>
          </cell>
          <cell r="E1850" t="str">
            <v>هزينه هاي عملياتي</v>
          </cell>
          <cell r="F1850" t="str">
            <v>ابزارمصرفي</v>
          </cell>
          <cell r="G1850" t="str">
            <v>800304</v>
          </cell>
          <cell r="H1850" t="str">
            <v>تدارکات و تامين قطعات</v>
          </cell>
          <cell r="P1850" t="str">
            <v>231</v>
          </cell>
        </row>
        <row r="1851">
          <cell r="A1851">
            <v>2263</v>
          </cell>
          <cell r="B1851" t="str">
            <v>882012800104</v>
          </cell>
          <cell r="C1851" t="str">
            <v>882</v>
          </cell>
          <cell r="D1851" t="str">
            <v>882012</v>
          </cell>
          <cell r="E1851" t="str">
            <v>هزينه هاي عملياتي</v>
          </cell>
          <cell r="F1851" t="str">
            <v>ابزارمصرفي</v>
          </cell>
          <cell r="G1851" t="str">
            <v>800104</v>
          </cell>
          <cell r="H1851" t="str">
            <v>کنترل کيفي</v>
          </cell>
          <cell r="P1851" t="str">
            <v>226</v>
          </cell>
        </row>
        <row r="1852">
          <cell r="A1852">
            <v>2263</v>
          </cell>
          <cell r="B1852" t="str">
            <v>882012800106</v>
          </cell>
          <cell r="C1852" t="str">
            <v>882</v>
          </cell>
          <cell r="D1852" t="str">
            <v>882012</v>
          </cell>
          <cell r="E1852" t="str">
            <v>هزينه هاي عملياتي</v>
          </cell>
          <cell r="F1852" t="str">
            <v>ابزارمصرفي</v>
          </cell>
          <cell r="G1852" t="str">
            <v>800106</v>
          </cell>
          <cell r="H1852" t="str">
            <v>تست مواد وشيمي</v>
          </cell>
          <cell r="P1852" t="str">
            <v>226</v>
          </cell>
        </row>
        <row r="1853">
          <cell r="A1853">
            <v>2314</v>
          </cell>
          <cell r="B1853" t="str">
            <v>882012800302</v>
          </cell>
          <cell r="C1853" t="str">
            <v>882</v>
          </cell>
          <cell r="D1853" t="str">
            <v>882012</v>
          </cell>
          <cell r="E1853" t="str">
            <v>هزينه هاي عملياتي</v>
          </cell>
          <cell r="F1853" t="str">
            <v>ابزارمصرفي</v>
          </cell>
          <cell r="G1853" t="str">
            <v>800302</v>
          </cell>
          <cell r="H1853" t="str">
            <v>خدمات فني</v>
          </cell>
          <cell r="P1853" t="str">
            <v>231</v>
          </cell>
        </row>
        <row r="1854">
          <cell r="A1854">
            <v>2263</v>
          </cell>
          <cell r="B1854" t="str">
            <v>882012800205</v>
          </cell>
          <cell r="C1854" t="str">
            <v>882</v>
          </cell>
          <cell r="D1854" t="str">
            <v>882012</v>
          </cell>
          <cell r="E1854" t="str">
            <v>هزينه هاي عملياتي</v>
          </cell>
          <cell r="F1854" t="str">
            <v>ابزارمصرفي</v>
          </cell>
          <cell r="G1854" t="str">
            <v>800205</v>
          </cell>
          <cell r="H1854" t="str">
            <v>عمومي تست مواد و شيمي</v>
          </cell>
          <cell r="P1854" t="str">
            <v>226</v>
          </cell>
        </row>
        <row r="1855">
          <cell r="A1855">
            <v>2314</v>
          </cell>
          <cell r="B1855" t="str">
            <v>882012800305</v>
          </cell>
          <cell r="C1855" t="str">
            <v>882</v>
          </cell>
          <cell r="D1855" t="str">
            <v>882012</v>
          </cell>
          <cell r="E1855" t="str">
            <v>هزينه هاي عملياتي</v>
          </cell>
          <cell r="F1855" t="str">
            <v>ابزارمصرفي</v>
          </cell>
          <cell r="G1855" t="str">
            <v>800305</v>
          </cell>
          <cell r="H1855" t="str">
            <v>طرح و توسعه سيستمها</v>
          </cell>
          <cell r="P1855" t="str">
            <v>231</v>
          </cell>
        </row>
        <row r="1856">
          <cell r="A1856">
            <v>2412</v>
          </cell>
          <cell r="B1856" t="str">
            <v>882013800403</v>
          </cell>
          <cell r="C1856" t="str">
            <v>882</v>
          </cell>
          <cell r="D1856" t="str">
            <v>882013</v>
          </cell>
          <cell r="E1856" t="str">
            <v>هزينه هاي عملياتي</v>
          </cell>
          <cell r="F1856" t="str">
            <v>تلفن(عملياتي)</v>
          </cell>
          <cell r="G1856" t="str">
            <v>800403</v>
          </cell>
          <cell r="H1856" t="str">
            <v>امو ر اداري</v>
          </cell>
          <cell r="P1856" t="str">
            <v>241</v>
          </cell>
        </row>
        <row r="1857">
          <cell r="A1857">
            <v>2412</v>
          </cell>
          <cell r="B1857" t="str">
            <v>882013800402</v>
          </cell>
          <cell r="C1857" t="str">
            <v>882</v>
          </cell>
          <cell r="D1857" t="str">
            <v>882013</v>
          </cell>
          <cell r="E1857" t="str">
            <v>هزينه هاي عملياتي</v>
          </cell>
          <cell r="F1857" t="str">
            <v>تلفن(عملياتي)</v>
          </cell>
          <cell r="G1857" t="str">
            <v>800402</v>
          </cell>
          <cell r="H1857" t="str">
            <v>دفتر تهران</v>
          </cell>
          <cell r="P1857" t="str">
            <v>241</v>
          </cell>
        </row>
        <row r="1858">
          <cell r="A1858">
            <v>2412</v>
          </cell>
          <cell r="B1858" t="str">
            <v>882013800401</v>
          </cell>
          <cell r="C1858" t="str">
            <v>882</v>
          </cell>
          <cell r="D1858" t="str">
            <v>882013</v>
          </cell>
          <cell r="E1858" t="str">
            <v>هزينه هاي عملياتي</v>
          </cell>
          <cell r="F1858" t="str">
            <v>تلفن(عملياتي)</v>
          </cell>
          <cell r="G1858" t="str">
            <v>800401</v>
          </cell>
          <cell r="H1858" t="str">
            <v>مديريت</v>
          </cell>
          <cell r="P1858" t="str">
            <v>241</v>
          </cell>
        </row>
        <row r="1859">
          <cell r="A1859">
            <v>2529</v>
          </cell>
          <cell r="B1859" t="str">
            <v>882013800500</v>
          </cell>
          <cell r="C1859" t="str">
            <v>882</v>
          </cell>
          <cell r="D1859" t="str">
            <v>882013</v>
          </cell>
          <cell r="E1859" t="str">
            <v>هزينه هاي عملياتي</v>
          </cell>
          <cell r="F1859" t="str">
            <v>تلفن(عملياتي)</v>
          </cell>
          <cell r="G1859" t="str">
            <v>800500</v>
          </cell>
          <cell r="H1859" t="str">
            <v>فروش</v>
          </cell>
          <cell r="P1859" t="str">
            <v>252</v>
          </cell>
        </row>
        <row r="1860">
          <cell r="A1860">
            <v>2412</v>
          </cell>
          <cell r="B1860" t="str">
            <v>882013800400</v>
          </cell>
          <cell r="C1860" t="str">
            <v>882</v>
          </cell>
          <cell r="D1860" t="str">
            <v>882013</v>
          </cell>
          <cell r="E1860" t="str">
            <v>هزينه هاي عملياتي</v>
          </cell>
          <cell r="F1860" t="str">
            <v>تلفن(عملياتي)</v>
          </cell>
          <cell r="G1860" t="str">
            <v>800400</v>
          </cell>
          <cell r="H1860" t="str">
            <v>امور مالي</v>
          </cell>
          <cell r="P1860" t="str">
            <v>241</v>
          </cell>
        </row>
        <row r="1861">
          <cell r="A1861">
            <v>2316</v>
          </cell>
          <cell r="B1861" t="str">
            <v>882013800302</v>
          </cell>
          <cell r="C1861" t="str">
            <v>882</v>
          </cell>
          <cell r="D1861" t="str">
            <v>882013</v>
          </cell>
          <cell r="E1861" t="str">
            <v>هزينه هاي عملياتي</v>
          </cell>
          <cell r="F1861" t="str">
            <v>تلفن(عملياتي)</v>
          </cell>
          <cell r="G1861" t="str">
            <v>800302</v>
          </cell>
          <cell r="H1861" t="str">
            <v>خدمات فني</v>
          </cell>
          <cell r="P1861" t="str">
            <v>231</v>
          </cell>
        </row>
        <row r="1862">
          <cell r="A1862">
            <v>2279</v>
          </cell>
          <cell r="B1862" t="str">
            <v>882013800201</v>
          </cell>
          <cell r="C1862" t="str">
            <v>882</v>
          </cell>
          <cell r="D1862" t="str">
            <v>882013</v>
          </cell>
          <cell r="E1862" t="str">
            <v>هزينه هاي عملياتي</v>
          </cell>
          <cell r="F1862" t="str">
            <v>تلفن(عملياتي)</v>
          </cell>
          <cell r="G1862" t="str">
            <v>800201</v>
          </cell>
          <cell r="H1862" t="str">
            <v>عمومي تحقيقات و مهندسي</v>
          </cell>
          <cell r="P1862" t="str">
            <v>227</v>
          </cell>
        </row>
        <row r="1863">
          <cell r="A1863">
            <v>2316</v>
          </cell>
          <cell r="B1863" t="str">
            <v>882013800301</v>
          </cell>
          <cell r="C1863" t="str">
            <v>882</v>
          </cell>
          <cell r="D1863" t="str">
            <v>882013</v>
          </cell>
          <cell r="E1863" t="str">
            <v>هزينه هاي عملياتي</v>
          </cell>
          <cell r="F1863" t="str">
            <v>تلفن(عملياتي)</v>
          </cell>
          <cell r="G1863" t="str">
            <v>800301</v>
          </cell>
          <cell r="H1863" t="str">
            <v>حراست</v>
          </cell>
          <cell r="P1863" t="str">
            <v>231</v>
          </cell>
        </row>
        <row r="1864">
          <cell r="A1864">
            <v>2279</v>
          </cell>
          <cell r="B1864" t="str">
            <v>882013800101</v>
          </cell>
          <cell r="C1864" t="str">
            <v>882</v>
          </cell>
          <cell r="D1864" t="str">
            <v>882013</v>
          </cell>
          <cell r="E1864" t="str">
            <v>هزينه هاي عملياتي</v>
          </cell>
          <cell r="F1864" t="str">
            <v>تلفن(عملياتي)</v>
          </cell>
          <cell r="G1864" t="str">
            <v>800101</v>
          </cell>
          <cell r="H1864" t="str">
            <v>تحقيقات مهندسي</v>
          </cell>
          <cell r="P1864" t="str">
            <v>227</v>
          </cell>
        </row>
        <row r="1865">
          <cell r="A1865">
            <v>2316</v>
          </cell>
          <cell r="B1865" t="str">
            <v>882013800304</v>
          </cell>
          <cell r="C1865" t="str">
            <v>882</v>
          </cell>
          <cell r="D1865" t="str">
            <v>882013</v>
          </cell>
          <cell r="E1865" t="str">
            <v>هزينه هاي عملياتي</v>
          </cell>
          <cell r="F1865" t="str">
            <v>تلفن(عملياتي)</v>
          </cell>
          <cell r="G1865" t="str">
            <v>800304</v>
          </cell>
          <cell r="H1865" t="str">
            <v>تدارکات و تامين قطعات</v>
          </cell>
          <cell r="P1865" t="str">
            <v>231</v>
          </cell>
        </row>
        <row r="1866">
          <cell r="A1866">
            <v>2279</v>
          </cell>
          <cell r="B1866" t="str">
            <v>882013800202</v>
          </cell>
          <cell r="C1866" t="str">
            <v>882</v>
          </cell>
          <cell r="D1866" t="str">
            <v>882013</v>
          </cell>
          <cell r="E1866" t="str">
            <v>هزينه هاي عملياتي</v>
          </cell>
          <cell r="F1866" t="str">
            <v>تلفن(عملياتي)</v>
          </cell>
          <cell r="G1866" t="str">
            <v>800202</v>
          </cell>
          <cell r="H1866" t="str">
            <v>عمومي ساخت و توليد</v>
          </cell>
          <cell r="P1866" t="str">
            <v>227</v>
          </cell>
        </row>
        <row r="1867">
          <cell r="A1867">
            <v>2316</v>
          </cell>
          <cell r="B1867" t="str">
            <v>882013800305</v>
          </cell>
          <cell r="C1867" t="str">
            <v>882</v>
          </cell>
          <cell r="D1867" t="str">
            <v>882013</v>
          </cell>
          <cell r="E1867" t="str">
            <v>هزينه هاي عملياتي</v>
          </cell>
          <cell r="F1867" t="str">
            <v>تلفن(عملياتي)</v>
          </cell>
          <cell r="G1867" t="str">
            <v>800305</v>
          </cell>
          <cell r="H1867" t="str">
            <v>طرح و توسعه سيستمها</v>
          </cell>
          <cell r="P1867" t="str">
            <v>231</v>
          </cell>
        </row>
        <row r="1868">
          <cell r="A1868">
            <v>2316</v>
          </cell>
          <cell r="B1868" t="str">
            <v>882014800302</v>
          </cell>
          <cell r="C1868" t="str">
            <v>882</v>
          </cell>
          <cell r="D1868" t="str">
            <v>882014</v>
          </cell>
          <cell r="E1868" t="str">
            <v>هزينه هاي عملياتي</v>
          </cell>
          <cell r="F1868" t="str">
            <v>آب مصرفي</v>
          </cell>
          <cell r="G1868" t="str">
            <v>800302</v>
          </cell>
          <cell r="H1868" t="str">
            <v>خدمات فني</v>
          </cell>
          <cell r="P1868" t="str">
            <v>231</v>
          </cell>
        </row>
        <row r="1869">
          <cell r="A1869">
            <v>2316</v>
          </cell>
          <cell r="B1869" t="str">
            <v>882015800302</v>
          </cell>
          <cell r="C1869" t="str">
            <v>882</v>
          </cell>
          <cell r="D1869" t="str">
            <v>882015</v>
          </cell>
          <cell r="E1869" t="str">
            <v>هزينه هاي عملياتي</v>
          </cell>
          <cell r="F1869" t="str">
            <v>برق مصرفي</v>
          </cell>
          <cell r="G1869" t="str">
            <v>800302</v>
          </cell>
          <cell r="H1869" t="str">
            <v>خدمات فني</v>
          </cell>
          <cell r="P1869" t="str">
            <v>231</v>
          </cell>
        </row>
        <row r="1870">
          <cell r="A1870">
            <v>2429</v>
          </cell>
          <cell r="B1870" t="str">
            <v>882015800402</v>
          </cell>
          <cell r="C1870" t="str">
            <v>882</v>
          </cell>
          <cell r="D1870" t="str">
            <v>882015</v>
          </cell>
          <cell r="E1870" t="str">
            <v>هزينه هاي عملياتي</v>
          </cell>
          <cell r="F1870" t="str">
            <v>برق مصرفي</v>
          </cell>
          <cell r="G1870" t="str">
            <v>800402</v>
          </cell>
          <cell r="H1870" t="str">
            <v>دفتر تهران</v>
          </cell>
          <cell r="P1870" t="str">
            <v>242</v>
          </cell>
        </row>
        <row r="1871">
          <cell r="A1871">
            <v>2318</v>
          </cell>
          <cell r="B1871" t="str">
            <v>882016800302</v>
          </cell>
          <cell r="C1871" t="str">
            <v>882</v>
          </cell>
          <cell r="D1871" t="str">
            <v>882016</v>
          </cell>
          <cell r="E1871" t="str">
            <v>هزينه هاي عملياتي</v>
          </cell>
          <cell r="F1871" t="str">
            <v>گازمصرفي</v>
          </cell>
          <cell r="G1871" t="str">
            <v>800302</v>
          </cell>
          <cell r="H1871" t="str">
            <v>خدمات فني</v>
          </cell>
          <cell r="P1871" t="str">
            <v>231</v>
          </cell>
        </row>
        <row r="1872">
          <cell r="A1872">
            <v>2318</v>
          </cell>
          <cell r="B1872" t="str">
            <v>882017800304</v>
          </cell>
          <cell r="C1872" t="str">
            <v>882</v>
          </cell>
          <cell r="D1872" t="str">
            <v>882017</v>
          </cell>
          <cell r="E1872" t="str">
            <v>هزينه هاي عملياتي</v>
          </cell>
          <cell r="F1872" t="str">
            <v>بنزين و روغن</v>
          </cell>
          <cell r="G1872" t="str">
            <v>800304</v>
          </cell>
          <cell r="H1872" t="str">
            <v>تدارکات و تامين قطعات</v>
          </cell>
          <cell r="P1872" t="str">
            <v>231</v>
          </cell>
        </row>
        <row r="1873">
          <cell r="A1873">
            <v>2429</v>
          </cell>
          <cell r="B1873" t="str">
            <v>882017800401</v>
          </cell>
          <cell r="C1873" t="str">
            <v>882</v>
          </cell>
          <cell r="D1873" t="str">
            <v>882017</v>
          </cell>
          <cell r="E1873" t="str">
            <v>هزينه هاي عملياتي</v>
          </cell>
          <cell r="F1873" t="str">
            <v>بنزين و روغن</v>
          </cell>
          <cell r="G1873" t="str">
            <v>800401</v>
          </cell>
          <cell r="H1873" t="str">
            <v>مديريت</v>
          </cell>
          <cell r="P1873" t="str">
            <v>242</v>
          </cell>
        </row>
        <row r="1874">
          <cell r="A1874">
            <v>2429</v>
          </cell>
          <cell r="B1874" t="str">
            <v>882017800402</v>
          </cell>
          <cell r="C1874" t="str">
            <v>882</v>
          </cell>
          <cell r="D1874" t="str">
            <v>882017</v>
          </cell>
          <cell r="E1874" t="str">
            <v>هزينه هاي عملياتي</v>
          </cell>
          <cell r="F1874" t="str">
            <v>بنزين و روغن</v>
          </cell>
          <cell r="G1874" t="str">
            <v>800402</v>
          </cell>
          <cell r="H1874" t="str">
            <v>دفتر تهران</v>
          </cell>
          <cell r="P1874" t="str">
            <v>242</v>
          </cell>
        </row>
        <row r="1875">
          <cell r="A1875">
            <v>2429</v>
          </cell>
          <cell r="B1875" t="str">
            <v>882017800403</v>
          </cell>
          <cell r="C1875" t="str">
            <v>882</v>
          </cell>
          <cell r="D1875" t="str">
            <v>882017</v>
          </cell>
          <cell r="E1875" t="str">
            <v>هزينه هاي عملياتي</v>
          </cell>
          <cell r="F1875" t="str">
            <v>بنزين و روغن</v>
          </cell>
          <cell r="G1875" t="str">
            <v>800403</v>
          </cell>
          <cell r="H1875" t="str">
            <v>امو ر اداري</v>
          </cell>
          <cell r="P1875" t="str">
            <v>242</v>
          </cell>
        </row>
        <row r="1876">
          <cell r="A1876">
            <v>2318</v>
          </cell>
          <cell r="B1876" t="str">
            <v>882017800303</v>
          </cell>
          <cell r="C1876" t="str">
            <v>882</v>
          </cell>
          <cell r="D1876" t="str">
            <v>882017</v>
          </cell>
          <cell r="E1876" t="str">
            <v>هزينه هاي عملياتي</v>
          </cell>
          <cell r="F1876" t="str">
            <v>بنزين و روغن</v>
          </cell>
          <cell r="G1876" t="str">
            <v>800303</v>
          </cell>
          <cell r="H1876" t="str">
            <v>برنامه ريزي</v>
          </cell>
          <cell r="P1876" t="str">
            <v>231</v>
          </cell>
        </row>
        <row r="1877">
          <cell r="A1877">
            <v>2417</v>
          </cell>
          <cell r="B1877" t="str">
            <v>882019800400</v>
          </cell>
          <cell r="C1877" t="str">
            <v>882</v>
          </cell>
          <cell r="D1877" t="str">
            <v>882019</v>
          </cell>
          <cell r="E1877" t="str">
            <v>هزينه هاي عملياتي</v>
          </cell>
          <cell r="F1877" t="str">
            <v>تحقيق توسعه و اينترنت</v>
          </cell>
          <cell r="G1877" t="str">
            <v>800400</v>
          </cell>
          <cell r="H1877" t="str">
            <v>امور مالي</v>
          </cell>
          <cell r="P1877" t="str">
            <v>241</v>
          </cell>
        </row>
        <row r="1878">
          <cell r="A1878">
            <v>2330</v>
          </cell>
          <cell r="B1878" t="str">
            <v>882019800305</v>
          </cell>
          <cell r="C1878" t="str">
            <v>882</v>
          </cell>
          <cell r="D1878" t="str">
            <v>882019</v>
          </cell>
          <cell r="E1878" t="str">
            <v>هزينه هاي عملياتي</v>
          </cell>
          <cell r="F1878" t="str">
            <v>تحقيق توسعه و اينترنت</v>
          </cell>
          <cell r="G1878" t="str">
            <v>800305</v>
          </cell>
          <cell r="H1878" t="str">
            <v>طرح و توسعه سيستمها</v>
          </cell>
          <cell r="P1878" t="str">
            <v>233</v>
          </cell>
        </row>
        <row r="1879">
          <cell r="A1879">
            <v>2279</v>
          </cell>
          <cell r="B1879" t="str">
            <v>882019800101</v>
          </cell>
          <cell r="C1879" t="str">
            <v>882</v>
          </cell>
          <cell r="D1879" t="str">
            <v>882019</v>
          </cell>
          <cell r="E1879" t="str">
            <v>هزينه هاي عملياتي</v>
          </cell>
          <cell r="F1879" t="str">
            <v>تحقيق توسعه و اينترنت</v>
          </cell>
          <cell r="G1879" t="str">
            <v>800101</v>
          </cell>
          <cell r="H1879" t="str">
            <v>تحقيقات مهندسي</v>
          </cell>
          <cell r="P1879" t="str">
            <v>227</v>
          </cell>
        </row>
        <row r="1880">
          <cell r="A1880">
            <v>2417</v>
          </cell>
          <cell r="B1880" t="str">
            <v>882019800401</v>
          </cell>
          <cell r="C1880" t="str">
            <v>882</v>
          </cell>
          <cell r="D1880" t="str">
            <v>882019</v>
          </cell>
          <cell r="E1880" t="str">
            <v>هزينه هاي عملياتي</v>
          </cell>
          <cell r="F1880" t="str">
            <v>تحقيق توسعه و اينترنت</v>
          </cell>
          <cell r="G1880" t="str">
            <v>800401</v>
          </cell>
          <cell r="H1880" t="str">
            <v>مديريت</v>
          </cell>
          <cell r="P1880" t="str">
            <v>241</v>
          </cell>
        </row>
        <row r="1881">
          <cell r="A1881">
            <v>2417</v>
          </cell>
          <cell r="B1881" t="str">
            <v>882019800403</v>
          </cell>
          <cell r="C1881" t="str">
            <v>882</v>
          </cell>
          <cell r="D1881" t="str">
            <v>882019</v>
          </cell>
          <cell r="E1881" t="str">
            <v>هزينه هاي عملياتي</v>
          </cell>
          <cell r="F1881" t="str">
            <v>تحقيق توسعه و اينترنت</v>
          </cell>
          <cell r="G1881" t="str">
            <v>800403</v>
          </cell>
          <cell r="H1881" t="str">
            <v>امو ر اداري</v>
          </cell>
          <cell r="P1881" t="str">
            <v>241</v>
          </cell>
        </row>
        <row r="1882">
          <cell r="A1882">
            <v>2330</v>
          </cell>
          <cell r="B1882" t="str">
            <v>882019800302</v>
          </cell>
          <cell r="C1882" t="str">
            <v>882</v>
          </cell>
          <cell r="D1882" t="str">
            <v>882019</v>
          </cell>
          <cell r="E1882" t="str">
            <v>هزينه هاي عملياتي</v>
          </cell>
          <cell r="F1882" t="str">
            <v>تحقيق توسعه و اينترنت</v>
          </cell>
          <cell r="G1882" t="str">
            <v>800302</v>
          </cell>
          <cell r="H1882" t="str">
            <v>خدمات فني</v>
          </cell>
          <cell r="P1882" t="str">
            <v>233</v>
          </cell>
        </row>
        <row r="1883">
          <cell r="A1883">
            <v>2279</v>
          </cell>
          <cell r="B1883" t="str">
            <v>882020800105</v>
          </cell>
          <cell r="C1883" t="str">
            <v>882</v>
          </cell>
          <cell r="D1883" t="str">
            <v>882020</v>
          </cell>
          <cell r="E1883" t="str">
            <v>هزينه هاي عملياتي</v>
          </cell>
          <cell r="F1883" t="str">
            <v>كاليبراسيون ابزارآلات</v>
          </cell>
          <cell r="G1883" t="str">
            <v>800105</v>
          </cell>
          <cell r="H1883" t="str">
            <v>مترولوژي</v>
          </cell>
          <cell r="P1883" t="str">
            <v>227</v>
          </cell>
        </row>
        <row r="1884">
          <cell r="A1884">
            <v>2223</v>
          </cell>
          <cell r="B1884" t="str">
            <v>882020800100</v>
          </cell>
          <cell r="C1884" t="str">
            <v>882</v>
          </cell>
          <cell r="D1884" t="str">
            <v>882020</v>
          </cell>
          <cell r="E1884" t="str">
            <v>هزينه هاي عملياتي</v>
          </cell>
          <cell r="F1884" t="str">
            <v>كاليبراسيون ابزارآلات</v>
          </cell>
          <cell r="G1884" t="str">
            <v>800100</v>
          </cell>
          <cell r="H1884" t="str">
            <v>مونتاژ</v>
          </cell>
          <cell r="P1884" t="str">
            <v>222</v>
          </cell>
        </row>
        <row r="1885">
          <cell r="A1885">
            <v>2279</v>
          </cell>
          <cell r="B1885" t="str">
            <v>882021800103</v>
          </cell>
          <cell r="C1885" t="str">
            <v>882</v>
          </cell>
          <cell r="D1885" t="str">
            <v>882021</v>
          </cell>
          <cell r="E1885" t="str">
            <v>هزينه هاي عملياتي</v>
          </cell>
          <cell r="F1885" t="str">
            <v>پست</v>
          </cell>
          <cell r="G1885" t="str">
            <v>800103</v>
          </cell>
          <cell r="H1885" t="str">
            <v>مرکز ساخت و توليد</v>
          </cell>
          <cell r="P1885" t="str">
            <v>227</v>
          </cell>
        </row>
        <row r="1886">
          <cell r="A1886">
            <v>2412</v>
          </cell>
          <cell r="B1886" t="str">
            <v>882021800403</v>
          </cell>
          <cell r="C1886" t="str">
            <v>882</v>
          </cell>
          <cell r="D1886" t="str">
            <v>882021</v>
          </cell>
          <cell r="E1886" t="str">
            <v>هزينه هاي عملياتي</v>
          </cell>
          <cell r="F1886" t="str">
            <v>پست</v>
          </cell>
          <cell r="G1886" t="str">
            <v>800403</v>
          </cell>
          <cell r="H1886" t="str">
            <v>امو ر اداري</v>
          </cell>
          <cell r="P1886" t="str">
            <v>241</v>
          </cell>
        </row>
        <row r="1887">
          <cell r="A1887">
            <v>2319</v>
          </cell>
          <cell r="B1887" t="str">
            <v>882021800304</v>
          </cell>
          <cell r="C1887" t="str">
            <v>882</v>
          </cell>
          <cell r="D1887" t="str">
            <v>882021</v>
          </cell>
          <cell r="E1887" t="str">
            <v>هزينه هاي عملياتي</v>
          </cell>
          <cell r="F1887" t="str">
            <v>پست</v>
          </cell>
          <cell r="G1887" t="str">
            <v>800304</v>
          </cell>
          <cell r="H1887" t="str">
            <v>تدارکات و تامين قطعات</v>
          </cell>
          <cell r="P1887" t="str">
            <v>231</v>
          </cell>
        </row>
        <row r="1888">
          <cell r="A1888">
            <v>2412</v>
          </cell>
          <cell r="B1888" t="str">
            <v>882021800402</v>
          </cell>
          <cell r="C1888" t="str">
            <v>882</v>
          </cell>
          <cell r="D1888" t="str">
            <v>882021</v>
          </cell>
          <cell r="E1888" t="str">
            <v>هزينه هاي عملياتي</v>
          </cell>
          <cell r="F1888" t="str">
            <v>پست</v>
          </cell>
          <cell r="G1888" t="str">
            <v>800402</v>
          </cell>
          <cell r="H1888" t="str">
            <v>دفتر تهران</v>
          </cell>
          <cell r="P1888" t="str">
            <v>241</v>
          </cell>
        </row>
        <row r="1889">
          <cell r="A1889">
            <v>2412</v>
          </cell>
          <cell r="B1889" t="str">
            <v>882021800400</v>
          </cell>
          <cell r="C1889" t="str">
            <v>882</v>
          </cell>
          <cell r="D1889" t="str">
            <v>882021</v>
          </cell>
          <cell r="E1889" t="str">
            <v>هزينه هاي عملياتي</v>
          </cell>
          <cell r="F1889" t="str">
            <v>پست</v>
          </cell>
          <cell r="G1889" t="str">
            <v>800400</v>
          </cell>
          <cell r="H1889" t="str">
            <v>امور مالي</v>
          </cell>
          <cell r="P1889" t="str">
            <v>241</v>
          </cell>
        </row>
        <row r="1890">
          <cell r="A1890">
            <v>2330</v>
          </cell>
          <cell r="B1890" t="str">
            <v>882021800301</v>
          </cell>
          <cell r="C1890" t="str">
            <v>882</v>
          </cell>
          <cell r="D1890" t="str">
            <v>882021</v>
          </cell>
          <cell r="E1890" t="str">
            <v>هزينه هاي عملياتي</v>
          </cell>
          <cell r="F1890" t="str">
            <v>پست</v>
          </cell>
          <cell r="G1890" t="str">
            <v>800301</v>
          </cell>
          <cell r="H1890" t="str">
            <v>حراست</v>
          </cell>
          <cell r="P1890" t="str">
            <v>233</v>
          </cell>
        </row>
        <row r="1891">
          <cell r="A1891">
            <v>2279</v>
          </cell>
          <cell r="B1891" t="str">
            <v>882022800103</v>
          </cell>
          <cell r="C1891" t="str">
            <v>882</v>
          </cell>
          <cell r="D1891" t="str">
            <v>882022</v>
          </cell>
          <cell r="E1891" t="str">
            <v>هزينه هاي عملياتي</v>
          </cell>
          <cell r="F1891" t="str">
            <v>هزينه حمل</v>
          </cell>
          <cell r="G1891" t="str">
            <v>800103</v>
          </cell>
          <cell r="H1891" t="str">
            <v>مرکز ساخت و توليد</v>
          </cell>
          <cell r="P1891" t="str">
            <v>227</v>
          </cell>
        </row>
        <row r="1892">
          <cell r="A1892">
            <v>2429</v>
          </cell>
          <cell r="B1892" t="str">
            <v>882022800402</v>
          </cell>
          <cell r="C1892" t="str">
            <v>882</v>
          </cell>
          <cell r="D1892" t="str">
            <v>882022</v>
          </cell>
          <cell r="E1892" t="str">
            <v>هزينه هاي عملياتي</v>
          </cell>
          <cell r="F1892" t="str">
            <v>هزينه حمل</v>
          </cell>
          <cell r="G1892" t="str">
            <v>800402</v>
          </cell>
          <cell r="H1892" t="str">
            <v>دفتر تهران</v>
          </cell>
          <cell r="P1892" t="str">
            <v>242</v>
          </cell>
        </row>
        <row r="1893">
          <cell r="A1893">
            <v>2429</v>
          </cell>
          <cell r="B1893" t="str">
            <v>882022800403</v>
          </cell>
          <cell r="C1893" t="str">
            <v>882</v>
          </cell>
          <cell r="D1893" t="str">
            <v>882022</v>
          </cell>
          <cell r="E1893" t="str">
            <v>هزينه هاي عملياتي</v>
          </cell>
          <cell r="F1893" t="str">
            <v>هزينه حمل</v>
          </cell>
          <cell r="G1893" t="str">
            <v>800403</v>
          </cell>
          <cell r="H1893" t="str">
            <v>امو ر اداري</v>
          </cell>
          <cell r="P1893" t="str">
            <v>242</v>
          </cell>
        </row>
        <row r="1894">
          <cell r="A1894">
            <v>2330</v>
          </cell>
          <cell r="B1894" t="str">
            <v>882022800304</v>
          </cell>
          <cell r="C1894" t="str">
            <v>882</v>
          </cell>
          <cell r="D1894" t="str">
            <v>882022</v>
          </cell>
          <cell r="E1894" t="str">
            <v>هزينه هاي عملياتي</v>
          </cell>
          <cell r="F1894" t="str">
            <v>هزينه حمل</v>
          </cell>
          <cell r="G1894" t="str">
            <v>800304</v>
          </cell>
          <cell r="H1894" t="str">
            <v>تدارکات و تامين قطعات</v>
          </cell>
          <cell r="P1894" t="str">
            <v>233</v>
          </cell>
        </row>
        <row r="1895">
          <cell r="A1895">
            <v>2511</v>
          </cell>
          <cell r="B1895" t="str">
            <v>882022800500</v>
          </cell>
          <cell r="C1895" t="str">
            <v>882</v>
          </cell>
          <cell r="D1895" t="str">
            <v>882022</v>
          </cell>
          <cell r="E1895" t="str">
            <v>هزينه هاي عملياتي</v>
          </cell>
          <cell r="F1895" t="str">
            <v>هزينه حمل</v>
          </cell>
          <cell r="G1895" t="str">
            <v>800500</v>
          </cell>
          <cell r="H1895" t="str">
            <v>فروش</v>
          </cell>
          <cell r="P1895" t="str">
            <v>251</v>
          </cell>
        </row>
        <row r="1896">
          <cell r="A1896">
            <v>2310</v>
          </cell>
          <cell r="B1896" t="str">
            <v>882023800303</v>
          </cell>
          <cell r="C1896" t="str">
            <v>882</v>
          </cell>
          <cell r="D1896" t="str">
            <v>882023</v>
          </cell>
          <cell r="E1896" t="str">
            <v>هزينه هاي عملياتي</v>
          </cell>
          <cell r="F1896" t="str">
            <v>تعمييرونگهداري وسائط نقليه</v>
          </cell>
          <cell r="G1896" t="str">
            <v>800303</v>
          </cell>
          <cell r="H1896" t="str">
            <v>برنامه ريزي</v>
          </cell>
          <cell r="P1896" t="str">
            <v>231</v>
          </cell>
        </row>
        <row r="1897">
          <cell r="A1897">
            <v>2310</v>
          </cell>
          <cell r="B1897" t="str">
            <v>882023800304</v>
          </cell>
          <cell r="C1897" t="str">
            <v>882</v>
          </cell>
          <cell r="D1897" t="str">
            <v>882023</v>
          </cell>
          <cell r="E1897" t="str">
            <v>هزينه هاي عملياتي</v>
          </cell>
          <cell r="F1897" t="str">
            <v>تعمييرونگهداري وسائط نقليه</v>
          </cell>
          <cell r="G1897" t="str">
            <v>800304</v>
          </cell>
          <cell r="H1897" t="str">
            <v>تدارکات و تامين قطعات</v>
          </cell>
          <cell r="P1897" t="str">
            <v>231</v>
          </cell>
        </row>
        <row r="1898">
          <cell r="A1898">
            <v>2419</v>
          </cell>
          <cell r="B1898" t="str">
            <v>882023800401</v>
          </cell>
          <cell r="C1898" t="str">
            <v>882</v>
          </cell>
          <cell r="D1898" t="str">
            <v>882023</v>
          </cell>
          <cell r="E1898" t="str">
            <v>هزينه هاي عملياتي</v>
          </cell>
          <cell r="F1898" t="str">
            <v>تعمييرونگهداري وسائط نقليه</v>
          </cell>
          <cell r="G1898" t="str">
            <v>800401</v>
          </cell>
          <cell r="H1898" t="str">
            <v>مديريت</v>
          </cell>
          <cell r="P1898" t="str">
            <v>241</v>
          </cell>
        </row>
        <row r="1899">
          <cell r="A1899">
            <v>2419</v>
          </cell>
          <cell r="B1899" t="str">
            <v>882023800402</v>
          </cell>
          <cell r="C1899" t="str">
            <v>882</v>
          </cell>
          <cell r="D1899" t="str">
            <v>882023</v>
          </cell>
          <cell r="E1899" t="str">
            <v>هزينه هاي عملياتي</v>
          </cell>
          <cell r="F1899" t="str">
            <v>تعمييرونگهداري وسائط نقليه</v>
          </cell>
          <cell r="G1899" t="str">
            <v>800402</v>
          </cell>
          <cell r="H1899" t="str">
            <v>دفتر تهران</v>
          </cell>
          <cell r="P1899" t="str">
            <v>241</v>
          </cell>
        </row>
        <row r="1900">
          <cell r="A1900">
            <v>2419</v>
          </cell>
          <cell r="B1900" t="str">
            <v>882023800403</v>
          </cell>
          <cell r="C1900" t="str">
            <v>882</v>
          </cell>
          <cell r="D1900" t="str">
            <v>882023</v>
          </cell>
          <cell r="E1900" t="str">
            <v>هزينه هاي عملياتي</v>
          </cell>
          <cell r="F1900" t="str">
            <v>تعمييرونگهداري وسائط نقليه</v>
          </cell>
          <cell r="G1900" t="str">
            <v>800403</v>
          </cell>
          <cell r="H1900" t="str">
            <v>امو ر اداري</v>
          </cell>
          <cell r="P1900" t="str">
            <v>241</v>
          </cell>
        </row>
        <row r="1901">
          <cell r="A1901">
            <v>2416</v>
          </cell>
          <cell r="B1901" t="str">
            <v>882024800402</v>
          </cell>
          <cell r="C1901" t="str">
            <v>882</v>
          </cell>
          <cell r="D1901" t="str">
            <v>882024</v>
          </cell>
          <cell r="E1901" t="str">
            <v>هزينه هاي عملياتي</v>
          </cell>
          <cell r="F1901" t="str">
            <v>هزينه هاي شارژ دفتر تهران و ميهمانسرا</v>
          </cell>
          <cell r="G1901" t="str">
            <v>800402</v>
          </cell>
          <cell r="H1901" t="str">
            <v>دفتر تهران</v>
          </cell>
          <cell r="P1901" t="str">
            <v>241</v>
          </cell>
        </row>
        <row r="1902">
          <cell r="A1902">
            <v>2312</v>
          </cell>
          <cell r="B1902" t="str">
            <v>882025800303</v>
          </cell>
          <cell r="C1902" t="str">
            <v>882</v>
          </cell>
          <cell r="D1902" t="str">
            <v>882025</v>
          </cell>
          <cell r="E1902" t="str">
            <v>هزينه هاي عملياتي</v>
          </cell>
          <cell r="F1902" t="str">
            <v>بيمه مواد اوليه و انبارها</v>
          </cell>
          <cell r="G1902" t="str">
            <v>800303</v>
          </cell>
          <cell r="H1902" t="str">
            <v>برنامه ريزي</v>
          </cell>
          <cell r="P1902" t="str">
            <v>231</v>
          </cell>
        </row>
        <row r="1903">
          <cell r="A1903">
            <v>2273</v>
          </cell>
          <cell r="B1903" t="str">
            <v>882026800103</v>
          </cell>
          <cell r="C1903" t="str">
            <v>882</v>
          </cell>
          <cell r="D1903" t="str">
            <v>882026</v>
          </cell>
          <cell r="E1903" t="str">
            <v>هزينه هاي عملياتي</v>
          </cell>
          <cell r="F1903" t="str">
            <v>بيمه محصولات</v>
          </cell>
          <cell r="G1903" t="str">
            <v>800103</v>
          </cell>
          <cell r="H1903" t="str">
            <v>مرکز ساخت و توليد</v>
          </cell>
          <cell r="P1903" t="str">
            <v>227</v>
          </cell>
        </row>
        <row r="1904">
          <cell r="A1904">
            <v>2330</v>
          </cell>
          <cell r="B1904" t="str">
            <v>882027800302</v>
          </cell>
          <cell r="C1904" t="str">
            <v>882</v>
          </cell>
          <cell r="D1904" t="str">
            <v>882027</v>
          </cell>
          <cell r="E1904" t="str">
            <v>هزينه هاي عملياتي</v>
          </cell>
          <cell r="F1904" t="str">
            <v>فاضلاب انساني</v>
          </cell>
          <cell r="G1904" t="str">
            <v>800302</v>
          </cell>
          <cell r="H1904" t="str">
            <v>خدمات فني</v>
          </cell>
          <cell r="P1904" t="str">
            <v>233</v>
          </cell>
        </row>
        <row r="1905">
          <cell r="A1905">
            <v>2273</v>
          </cell>
          <cell r="B1905" t="str">
            <v>882029800103</v>
          </cell>
          <cell r="C1905" t="str">
            <v>882</v>
          </cell>
          <cell r="D1905" t="str">
            <v>882029</v>
          </cell>
          <cell r="E1905" t="str">
            <v>هزينه هاي عملياتي</v>
          </cell>
          <cell r="F1905" t="str">
            <v>بيمه اثاثيه و منصوبات كارگاهي</v>
          </cell>
          <cell r="G1905" t="str">
            <v>800103</v>
          </cell>
          <cell r="H1905" t="str">
            <v>مرکز ساخت و توليد</v>
          </cell>
          <cell r="P1905" t="str">
            <v>227</v>
          </cell>
        </row>
        <row r="1906">
          <cell r="A1906">
            <v>2318</v>
          </cell>
          <cell r="B1906" t="str">
            <v>882030800302</v>
          </cell>
          <cell r="C1906" t="str">
            <v>882</v>
          </cell>
          <cell r="D1906" t="str">
            <v>882030</v>
          </cell>
          <cell r="E1906" t="str">
            <v>هزينه هاي عملياتي</v>
          </cell>
          <cell r="F1906" t="str">
            <v>سوخت وحرارت</v>
          </cell>
          <cell r="G1906" t="str">
            <v>800302</v>
          </cell>
          <cell r="H1906" t="str">
            <v>خدمات فني</v>
          </cell>
          <cell r="P1906" t="str">
            <v>231</v>
          </cell>
        </row>
        <row r="1907">
          <cell r="A1907">
            <v>2413</v>
          </cell>
          <cell r="B1907" t="str">
            <v>883001800402</v>
          </cell>
          <cell r="C1907" t="str">
            <v>883</v>
          </cell>
          <cell r="D1907" t="str">
            <v>883001</v>
          </cell>
          <cell r="E1907" t="str">
            <v>هزينه هاي استهلاك</v>
          </cell>
          <cell r="F1907" t="str">
            <v>استهلاك ساختمان</v>
          </cell>
          <cell r="G1907" t="str">
            <v>800402</v>
          </cell>
          <cell r="H1907" t="str">
            <v>دفتر تهران</v>
          </cell>
          <cell r="P1907" t="str">
            <v>241</v>
          </cell>
        </row>
        <row r="1908">
          <cell r="A1908">
            <v>2262</v>
          </cell>
          <cell r="B1908" t="str">
            <v>883001800103</v>
          </cell>
          <cell r="C1908" t="str">
            <v>883</v>
          </cell>
          <cell r="D1908" t="str">
            <v>883001</v>
          </cell>
          <cell r="E1908" t="str">
            <v>هزينه هاي استهلاك</v>
          </cell>
          <cell r="F1908" t="str">
            <v>استهلاك ساختمان</v>
          </cell>
          <cell r="G1908" t="str">
            <v>800103</v>
          </cell>
          <cell r="H1908" t="str">
            <v>مرکز ساخت و توليد</v>
          </cell>
          <cell r="P1908" t="str">
            <v>226</v>
          </cell>
        </row>
        <row r="1909">
          <cell r="A1909">
            <v>2313</v>
          </cell>
          <cell r="B1909" t="str">
            <v>883001800303</v>
          </cell>
          <cell r="C1909" t="str">
            <v>883</v>
          </cell>
          <cell r="D1909" t="str">
            <v>883001</v>
          </cell>
          <cell r="E1909" t="str">
            <v>هزينه هاي استهلاك</v>
          </cell>
          <cell r="F1909" t="str">
            <v>استهلاك ساختمان</v>
          </cell>
          <cell r="G1909" t="str">
            <v>800303</v>
          </cell>
          <cell r="H1909" t="str">
            <v>برنامه ريزي</v>
          </cell>
          <cell r="P1909" t="str">
            <v>231</v>
          </cell>
        </row>
        <row r="1910">
          <cell r="A1910">
            <v>2413</v>
          </cell>
          <cell r="B1910" t="str">
            <v>883001800403</v>
          </cell>
          <cell r="C1910" t="str">
            <v>883</v>
          </cell>
          <cell r="D1910" t="str">
            <v>883001</v>
          </cell>
          <cell r="E1910" t="str">
            <v>هزينه هاي استهلاك</v>
          </cell>
          <cell r="F1910" t="str">
            <v>استهلاك ساختمان</v>
          </cell>
          <cell r="G1910" t="str">
            <v>800403</v>
          </cell>
          <cell r="H1910" t="str">
            <v>امو ر اداري</v>
          </cell>
          <cell r="P1910" t="str">
            <v>241</v>
          </cell>
        </row>
        <row r="1911">
          <cell r="A1911">
            <v>2313</v>
          </cell>
          <cell r="B1911" t="str">
            <v>883001800302</v>
          </cell>
          <cell r="C1911" t="str">
            <v>883</v>
          </cell>
          <cell r="D1911" t="str">
            <v>883001</v>
          </cell>
          <cell r="E1911" t="str">
            <v>هزينه هاي استهلاك</v>
          </cell>
          <cell r="F1911" t="str">
            <v>استهلاك ساختمان</v>
          </cell>
          <cell r="G1911" t="str">
            <v>800302</v>
          </cell>
          <cell r="H1911" t="str">
            <v>خدمات فني</v>
          </cell>
          <cell r="P1911" t="str">
            <v>231</v>
          </cell>
        </row>
        <row r="1912">
          <cell r="A1912">
            <v>2262</v>
          </cell>
          <cell r="B1912" t="str">
            <v>883001800104</v>
          </cell>
          <cell r="C1912" t="str">
            <v>883</v>
          </cell>
          <cell r="D1912" t="str">
            <v>883001</v>
          </cell>
          <cell r="E1912" t="str">
            <v>هزينه هاي استهلاك</v>
          </cell>
          <cell r="F1912" t="str">
            <v>استهلاك ساختمان</v>
          </cell>
          <cell r="G1912" t="str">
            <v>800104</v>
          </cell>
          <cell r="H1912" t="str">
            <v>کنترل کيفي</v>
          </cell>
          <cell r="P1912" t="str">
            <v>226</v>
          </cell>
        </row>
        <row r="1913">
          <cell r="A1913">
            <v>2222</v>
          </cell>
          <cell r="B1913" t="str">
            <v>883001800100</v>
          </cell>
          <cell r="C1913" t="str">
            <v>883</v>
          </cell>
          <cell r="D1913" t="str">
            <v>883001</v>
          </cell>
          <cell r="E1913" t="str">
            <v>هزينه هاي استهلاك</v>
          </cell>
          <cell r="F1913" t="str">
            <v>استهلاك ساختمان</v>
          </cell>
          <cell r="G1913" t="str">
            <v>800100</v>
          </cell>
          <cell r="H1913" t="str">
            <v>مونتاژ</v>
          </cell>
          <cell r="P1913" t="str">
            <v>222</v>
          </cell>
        </row>
        <row r="1914">
          <cell r="A1914">
            <v>2413</v>
          </cell>
          <cell r="B1914" t="str">
            <v>883001800401</v>
          </cell>
          <cell r="C1914" t="str">
            <v>883</v>
          </cell>
          <cell r="D1914" t="str">
            <v>883001</v>
          </cell>
          <cell r="E1914" t="str">
            <v>هزينه هاي استهلاك</v>
          </cell>
          <cell r="F1914" t="str">
            <v>استهلاك ساختمان</v>
          </cell>
          <cell r="G1914" t="str">
            <v>800401</v>
          </cell>
          <cell r="H1914" t="str">
            <v>مديريت</v>
          </cell>
          <cell r="P1914" t="str">
            <v>241</v>
          </cell>
        </row>
        <row r="1915">
          <cell r="A1915">
            <v>2313</v>
          </cell>
          <cell r="B1915" t="str">
            <v>883001800300</v>
          </cell>
          <cell r="C1915" t="str">
            <v>883</v>
          </cell>
          <cell r="D1915" t="str">
            <v>883001</v>
          </cell>
          <cell r="E1915" t="str">
            <v>هزينه هاي استهلاك</v>
          </cell>
          <cell r="F1915" t="str">
            <v>استهلاك ساختمان</v>
          </cell>
          <cell r="G1915" t="str">
            <v>800300</v>
          </cell>
          <cell r="H1915" t="str">
            <v>کانتين</v>
          </cell>
          <cell r="P1915" t="str">
            <v>231</v>
          </cell>
        </row>
        <row r="1916">
          <cell r="A1916">
            <v>2313</v>
          </cell>
          <cell r="B1916" t="str">
            <v>883001800301</v>
          </cell>
          <cell r="C1916" t="str">
            <v>883</v>
          </cell>
          <cell r="D1916" t="str">
            <v>883001</v>
          </cell>
          <cell r="E1916" t="str">
            <v>هزينه هاي استهلاك</v>
          </cell>
          <cell r="F1916" t="str">
            <v>استهلاك ساختمان</v>
          </cell>
          <cell r="G1916" t="str">
            <v>800301</v>
          </cell>
          <cell r="H1916" t="str">
            <v>حراست</v>
          </cell>
          <cell r="P1916" t="str">
            <v>231</v>
          </cell>
        </row>
        <row r="1917">
          <cell r="A1917">
            <v>2262</v>
          </cell>
          <cell r="B1917" t="str">
            <v>883001800101</v>
          </cell>
          <cell r="C1917" t="str">
            <v>883</v>
          </cell>
          <cell r="D1917" t="str">
            <v>883001</v>
          </cell>
          <cell r="E1917" t="str">
            <v>هزينه هاي استهلاك</v>
          </cell>
          <cell r="F1917" t="str">
            <v>استهلاك ساختمان</v>
          </cell>
          <cell r="G1917" t="str">
            <v>800101</v>
          </cell>
          <cell r="H1917" t="str">
            <v>تحقيقات مهندسي</v>
          </cell>
          <cell r="P1917" t="str">
            <v>226</v>
          </cell>
        </row>
        <row r="1918">
          <cell r="A1918">
            <v>2413</v>
          </cell>
          <cell r="B1918" t="str">
            <v>883001800400</v>
          </cell>
          <cell r="C1918" t="str">
            <v>883</v>
          </cell>
          <cell r="D1918" t="str">
            <v>883001</v>
          </cell>
          <cell r="E1918" t="str">
            <v>هزينه هاي استهلاك</v>
          </cell>
          <cell r="F1918" t="str">
            <v>استهلاك ساختمان</v>
          </cell>
          <cell r="G1918" t="str">
            <v>800400</v>
          </cell>
          <cell r="H1918" t="str">
            <v>امور مالي</v>
          </cell>
          <cell r="P1918" t="str">
            <v>241</v>
          </cell>
        </row>
        <row r="1919">
          <cell r="A1919">
            <v>2262</v>
          </cell>
          <cell r="B1919" t="str">
            <v>883001800102</v>
          </cell>
          <cell r="C1919" t="str">
            <v>883</v>
          </cell>
          <cell r="D1919" t="str">
            <v>883001</v>
          </cell>
          <cell r="E1919" t="str">
            <v>هزينه هاي استهلاك</v>
          </cell>
          <cell r="F1919" t="str">
            <v>استهلاك ساختمان</v>
          </cell>
          <cell r="G1919" t="str">
            <v>800102</v>
          </cell>
          <cell r="H1919" t="str">
            <v>عمليات حرارتي و آبکاري</v>
          </cell>
          <cell r="P1919" t="str">
            <v>226</v>
          </cell>
        </row>
        <row r="1920">
          <cell r="A1920">
            <v>2262</v>
          </cell>
          <cell r="B1920" t="str">
            <v>883001800106</v>
          </cell>
          <cell r="C1920" t="str">
            <v>883</v>
          </cell>
          <cell r="D1920" t="str">
            <v>883001</v>
          </cell>
          <cell r="E1920" t="str">
            <v>هزينه هاي استهلاك</v>
          </cell>
          <cell r="F1920" t="str">
            <v>استهلاك ساختمان</v>
          </cell>
          <cell r="G1920" t="str">
            <v>800106</v>
          </cell>
          <cell r="H1920" t="str">
            <v>تست مواد وشيمي</v>
          </cell>
          <cell r="P1920" t="str">
            <v>226</v>
          </cell>
        </row>
        <row r="1921">
          <cell r="A1921">
            <v>2513</v>
          </cell>
          <cell r="B1921" t="str">
            <v>883001800500</v>
          </cell>
          <cell r="C1921" t="str">
            <v>883</v>
          </cell>
          <cell r="D1921" t="str">
            <v>883001</v>
          </cell>
          <cell r="E1921" t="str">
            <v>هزينه هاي استهلاك</v>
          </cell>
          <cell r="F1921" t="str">
            <v>استهلاك ساختمان</v>
          </cell>
          <cell r="G1921" t="str">
            <v>800500</v>
          </cell>
          <cell r="H1921" t="str">
            <v>فروش</v>
          </cell>
          <cell r="P1921" t="str">
            <v>251</v>
          </cell>
        </row>
        <row r="1922">
          <cell r="A1922">
            <v>2313</v>
          </cell>
          <cell r="B1922" t="str">
            <v>883001800304</v>
          </cell>
          <cell r="C1922" t="str">
            <v>883</v>
          </cell>
          <cell r="D1922" t="str">
            <v>883001</v>
          </cell>
          <cell r="E1922" t="str">
            <v>هزينه هاي استهلاك</v>
          </cell>
          <cell r="F1922" t="str">
            <v>استهلاك ساختمان</v>
          </cell>
          <cell r="G1922" t="str">
            <v>800304</v>
          </cell>
          <cell r="H1922" t="str">
            <v>تدارکات و تامين قطعات</v>
          </cell>
          <cell r="P1922" t="str">
            <v>231</v>
          </cell>
        </row>
        <row r="1923">
          <cell r="A1923">
            <v>2313</v>
          </cell>
          <cell r="B1923" t="str">
            <v>883001800305</v>
          </cell>
          <cell r="C1923" t="str">
            <v>883</v>
          </cell>
          <cell r="D1923" t="str">
            <v>883001</v>
          </cell>
          <cell r="E1923" t="str">
            <v>هزينه هاي استهلاك</v>
          </cell>
          <cell r="F1923" t="str">
            <v>استهلاك ساختمان</v>
          </cell>
          <cell r="G1923" t="str">
            <v>800305</v>
          </cell>
          <cell r="H1923" t="str">
            <v>طرح و توسعه سيستمها</v>
          </cell>
          <cell r="P1923" t="str">
            <v>231</v>
          </cell>
        </row>
        <row r="1924">
          <cell r="A1924">
            <v>2313</v>
          </cell>
          <cell r="B1924" t="str">
            <v>883002800302</v>
          </cell>
          <cell r="C1924" t="str">
            <v>883</v>
          </cell>
          <cell r="D1924" t="str">
            <v>883002</v>
          </cell>
          <cell r="E1924" t="str">
            <v>هزينه هاي استهلاك</v>
          </cell>
          <cell r="F1924" t="str">
            <v>استهلاك تاسيسات</v>
          </cell>
          <cell r="G1924" t="str">
            <v>800302</v>
          </cell>
          <cell r="H1924" t="str">
            <v>خدمات فني</v>
          </cell>
          <cell r="P1924" t="str">
            <v>231</v>
          </cell>
        </row>
        <row r="1925">
          <cell r="A1925">
            <v>2313</v>
          </cell>
          <cell r="B1925" t="str">
            <v>883002800301</v>
          </cell>
          <cell r="C1925" t="str">
            <v>883</v>
          </cell>
          <cell r="D1925" t="str">
            <v>883002</v>
          </cell>
          <cell r="E1925" t="str">
            <v>هزينه هاي استهلاك</v>
          </cell>
          <cell r="F1925" t="str">
            <v>استهلاك تاسيسات</v>
          </cell>
          <cell r="G1925" t="str">
            <v>800301</v>
          </cell>
          <cell r="H1925" t="str">
            <v>حراست</v>
          </cell>
          <cell r="P1925" t="str">
            <v>231</v>
          </cell>
        </row>
        <row r="1926">
          <cell r="A1926">
            <v>2262</v>
          </cell>
          <cell r="B1926" t="str">
            <v>883003800103</v>
          </cell>
          <cell r="C1926" t="str">
            <v>883</v>
          </cell>
          <cell r="D1926" t="str">
            <v>883003</v>
          </cell>
          <cell r="E1926" t="str">
            <v>هزينه هاي استهلاك</v>
          </cell>
          <cell r="F1926" t="str">
            <v>استهلاك ماشين آلات</v>
          </cell>
          <cell r="G1926" t="str">
            <v>800103</v>
          </cell>
          <cell r="H1926" t="str">
            <v>مرکز ساخت و توليد</v>
          </cell>
          <cell r="P1926" t="str">
            <v>226</v>
          </cell>
        </row>
        <row r="1927">
          <cell r="A1927">
            <v>2262</v>
          </cell>
          <cell r="B1927" t="str">
            <v>883003800104</v>
          </cell>
          <cell r="C1927" t="str">
            <v>883</v>
          </cell>
          <cell r="D1927" t="str">
            <v>883003</v>
          </cell>
          <cell r="E1927" t="str">
            <v>هزينه هاي استهلاك</v>
          </cell>
          <cell r="F1927" t="str">
            <v>استهلاك ماشين آلات</v>
          </cell>
          <cell r="G1927" t="str">
            <v>800104</v>
          </cell>
          <cell r="H1927" t="str">
            <v>کنترل کيفي</v>
          </cell>
          <cell r="P1927" t="str">
            <v>226</v>
          </cell>
        </row>
        <row r="1928">
          <cell r="A1928">
            <v>2313</v>
          </cell>
          <cell r="B1928" t="str">
            <v>883003800303</v>
          </cell>
          <cell r="C1928" t="str">
            <v>883</v>
          </cell>
          <cell r="D1928" t="str">
            <v>883003</v>
          </cell>
          <cell r="E1928" t="str">
            <v>هزينه هاي استهلاك</v>
          </cell>
          <cell r="F1928" t="str">
            <v>استهلاك ماشين آلات</v>
          </cell>
          <cell r="G1928" t="str">
            <v>800303</v>
          </cell>
          <cell r="H1928" t="str">
            <v>برنامه ريزي</v>
          </cell>
          <cell r="P1928" t="str">
            <v>231</v>
          </cell>
        </row>
        <row r="1929">
          <cell r="A1929">
            <v>2313</v>
          </cell>
          <cell r="B1929" t="str">
            <v>883003800302</v>
          </cell>
          <cell r="C1929" t="str">
            <v>883</v>
          </cell>
          <cell r="D1929" t="str">
            <v>883003</v>
          </cell>
          <cell r="E1929" t="str">
            <v>هزينه هاي استهلاك</v>
          </cell>
          <cell r="F1929" t="str">
            <v>استهلاك ماشين آلات</v>
          </cell>
          <cell r="G1929" t="str">
            <v>800302</v>
          </cell>
          <cell r="H1929" t="str">
            <v>خدمات فني</v>
          </cell>
          <cell r="P1929" t="str">
            <v>231</v>
          </cell>
        </row>
        <row r="1930">
          <cell r="A1930">
            <v>2262</v>
          </cell>
          <cell r="B1930" t="str">
            <v>883003800106</v>
          </cell>
          <cell r="C1930" t="str">
            <v>883</v>
          </cell>
          <cell r="D1930" t="str">
            <v>883003</v>
          </cell>
          <cell r="E1930" t="str">
            <v>هزينه هاي استهلاك</v>
          </cell>
          <cell r="F1930" t="str">
            <v>استهلاك ماشين آلات</v>
          </cell>
          <cell r="G1930" t="str">
            <v>800106</v>
          </cell>
          <cell r="H1930" t="str">
            <v>تست مواد وشيمي</v>
          </cell>
          <cell r="P1930" t="str">
            <v>226</v>
          </cell>
        </row>
        <row r="1931">
          <cell r="A1931">
            <v>2262</v>
          </cell>
          <cell r="B1931" t="str">
            <v>883003800102</v>
          </cell>
          <cell r="C1931" t="str">
            <v>883</v>
          </cell>
          <cell r="D1931" t="str">
            <v>883003</v>
          </cell>
          <cell r="E1931" t="str">
            <v>هزينه هاي استهلاك</v>
          </cell>
          <cell r="F1931" t="str">
            <v>استهلاك ماشين آلات</v>
          </cell>
          <cell r="G1931" t="str">
            <v>800102</v>
          </cell>
          <cell r="H1931" t="str">
            <v>عمليات حرارتي و آبکاري</v>
          </cell>
          <cell r="P1931" t="str">
            <v>226</v>
          </cell>
        </row>
        <row r="1932">
          <cell r="A1932">
            <v>2222</v>
          </cell>
          <cell r="B1932" t="str">
            <v>883003800100</v>
          </cell>
          <cell r="C1932" t="str">
            <v>883</v>
          </cell>
          <cell r="D1932" t="str">
            <v>883003</v>
          </cell>
          <cell r="E1932" t="str">
            <v>هزينه هاي استهلاك</v>
          </cell>
          <cell r="F1932" t="str">
            <v>استهلاك ماشين آلات</v>
          </cell>
          <cell r="G1932" t="str">
            <v>800100</v>
          </cell>
          <cell r="H1932" t="str">
            <v>مونتاژ</v>
          </cell>
          <cell r="P1932" t="str">
            <v>222</v>
          </cell>
        </row>
        <row r="1933">
          <cell r="A1933">
            <v>2262</v>
          </cell>
          <cell r="B1933" t="str">
            <v>883003800101</v>
          </cell>
          <cell r="C1933" t="str">
            <v>883</v>
          </cell>
          <cell r="D1933" t="str">
            <v>883003</v>
          </cell>
          <cell r="E1933" t="str">
            <v>هزينه هاي استهلاك</v>
          </cell>
          <cell r="F1933" t="str">
            <v>استهلاك ماشين آلات</v>
          </cell>
          <cell r="G1933" t="str">
            <v>800101</v>
          </cell>
          <cell r="H1933" t="str">
            <v>تحقيقات مهندسي</v>
          </cell>
          <cell r="P1933" t="str">
            <v>226</v>
          </cell>
        </row>
        <row r="1934">
          <cell r="A1934">
            <v>2262</v>
          </cell>
          <cell r="B1934" t="str">
            <v>883004800103</v>
          </cell>
          <cell r="C1934" t="str">
            <v>883</v>
          </cell>
          <cell r="D1934" t="str">
            <v>883004</v>
          </cell>
          <cell r="E1934" t="str">
            <v>هزينه هاي استهلاك</v>
          </cell>
          <cell r="F1934" t="str">
            <v>استهلاك اثاثيه كارگاهي</v>
          </cell>
          <cell r="G1934" t="str">
            <v>800103</v>
          </cell>
          <cell r="H1934" t="str">
            <v>مرکز ساخت و توليد</v>
          </cell>
          <cell r="P1934" t="str">
            <v>226</v>
          </cell>
        </row>
        <row r="1935">
          <cell r="A1935">
            <v>2222</v>
          </cell>
          <cell r="B1935" t="str">
            <v>883004800100</v>
          </cell>
          <cell r="C1935" t="str">
            <v>883</v>
          </cell>
          <cell r="D1935" t="str">
            <v>883004</v>
          </cell>
          <cell r="E1935" t="str">
            <v>هزينه هاي استهلاك</v>
          </cell>
          <cell r="F1935" t="str">
            <v>استهلاك اثاثيه كارگاهي</v>
          </cell>
          <cell r="G1935" t="str">
            <v>800100</v>
          </cell>
          <cell r="H1935" t="str">
            <v>مونتاژ</v>
          </cell>
          <cell r="P1935" t="str">
            <v>222</v>
          </cell>
        </row>
        <row r="1936">
          <cell r="A1936">
            <v>2313</v>
          </cell>
          <cell r="B1936" t="str">
            <v>883004800303</v>
          </cell>
          <cell r="C1936" t="str">
            <v>883</v>
          </cell>
          <cell r="D1936" t="str">
            <v>883004</v>
          </cell>
          <cell r="E1936" t="str">
            <v>هزينه هاي استهلاك</v>
          </cell>
          <cell r="F1936" t="str">
            <v>استهلاك اثاثيه كارگاهي</v>
          </cell>
          <cell r="G1936" t="str">
            <v>800303</v>
          </cell>
          <cell r="H1936" t="str">
            <v>برنامه ريزي</v>
          </cell>
          <cell r="P1936" t="str">
            <v>231</v>
          </cell>
        </row>
        <row r="1937">
          <cell r="A1937">
            <v>2262</v>
          </cell>
          <cell r="B1937" t="str">
            <v>883004800104</v>
          </cell>
          <cell r="C1937" t="str">
            <v>883</v>
          </cell>
          <cell r="D1937" t="str">
            <v>883004</v>
          </cell>
          <cell r="E1937" t="str">
            <v>هزينه هاي استهلاك</v>
          </cell>
          <cell r="F1937" t="str">
            <v>استهلاك اثاثيه كارگاهي</v>
          </cell>
          <cell r="G1937" t="str">
            <v>800104</v>
          </cell>
          <cell r="H1937" t="str">
            <v>کنترل کيفي</v>
          </cell>
          <cell r="P1937" t="str">
            <v>226</v>
          </cell>
        </row>
        <row r="1938">
          <cell r="A1938">
            <v>2262</v>
          </cell>
          <cell r="B1938" t="str">
            <v>883004800102</v>
          </cell>
          <cell r="C1938" t="str">
            <v>883</v>
          </cell>
          <cell r="D1938" t="str">
            <v>883004</v>
          </cell>
          <cell r="E1938" t="str">
            <v>هزينه هاي استهلاك</v>
          </cell>
          <cell r="F1938" t="str">
            <v>استهلاك اثاثيه كارگاهي</v>
          </cell>
          <cell r="G1938" t="str">
            <v>800102</v>
          </cell>
          <cell r="H1938" t="str">
            <v>عمليات حرارتي و آبکاري</v>
          </cell>
          <cell r="P1938" t="str">
            <v>226</v>
          </cell>
        </row>
        <row r="1939">
          <cell r="A1939">
            <v>2262</v>
          </cell>
          <cell r="B1939" t="str">
            <v>883004800106</v>
          </cell>
          <cell r="C1939" t="str">
            <v>883</v>
          </cell>
          <cell r="D1939" t="str">
            <v>883004</v>
          </cell>
          <cell r="E1939" t="str">
            <v>هزينه هاي استهلاك</v>
          </cell>
          <cell r="F1939" t="str">
            <v>استهلاك اثاثيه كارگاهي</v>
          </cell>
          <cell r="G1939" t="str">
            <v>800106</v>
          </cell>
          <cell r="H1939" t="str">
            <v>تست مواد وشيمي</v>
          </cell>
          <cell r="P1939" t="str">
            <v>226</v>
          </cell>
        </row>
        <row r="1940">
          <cell r="A1940">
            <v>2413</v>
          </cell>
          <cell r="B1940" t="str">
            <v>883006800401</v>
          </cell>
          <cell r="C1940" t="str">
            <v>883</v>
          </cell>
          <cell r="D1940" t="str">
            <v>883006</v>
          </cell>
          <cell r="E1940" t="str">
            <v>هزينه هاي استهلاك</v>
          </cell>
          <cell r="F1940" t="str">
            <v>استهلاك و سائط نقليه</v>
          </cell>
          <cell r="G1940" t="str">
            <v>800401</v>
          </cell>
          <cell r="H1940" t="str">
            <v>مديريت</v>
          </cell>
          <cell r="P1940" t="str">
            <v>241</v>
          </cell>
        </row>
        <row r="1941">
          <cell r="A1941">
            <v>2413</v>
          </cell>
          <cell r="B1941" t="str">
            <v>883006800402</v>
          </cell>
          <cell r="C1941" t="str">
            <v>883</v>
          </cell>
          <cell r="D1941" t="str">
            <v>883006</v>
          </cell>
          <cell r="E1941" t="str">
            <v>هزينه هاي استهلاك</v>
          </cell>
          <cell r="F1941" t="str">
            <v>استهلاك و سائط نقليه</v>
          </cell>
          <cell r="G1941" t="str">
            <v>800402</v>
          </cell>
          <cell r="H1941" t="str">
            <v>دفتر تهران</v>
          </cell>
          <cell r="P1941" t="str">
            <v>241</v>
          </cell>
        </row>
        <row r="1942">
          <cell r="A1942">
            <v>2313</v>
          </cell>
          <cell r="B1942" t="str">
            <v>883006800303</v>
          </cell>
          <cell r="C1942" t="str">
            <v>883</v>
          </cell>
          <cell r="D1942" t="str">
            <v>883006</v>
          </cell>
          <cell r="E1942" t="str">
            <v>هزينه هاي استهلاك</v>
          </cell>
          <cell r="F1942" t="str">
            <v>استهلاك و سائط نقليه</v>
          </cell>
          <cell r="G1942" t="str">
            <v>800303</v>
          </cell>
          <cell r="H1942" t="str">
            <v>برنامه ريزي</v>
          </cell>
          <cell r="P1942" t="str">
            <v>231</v>
          </cell>
        </row>
        <row r="1943">
          <cell r="A1943">
            <v>2313</v>
          </cell>
          <cell r="B1943" t="str">
            <v>883006800304</v>
          </cell>
          <cell r="C1943" t="str">
            <v>883</v>
          </cell>
          <cell r="D1943" t="str">
            <v>883006</v>
          </cell>
          <cell r="E1943" t="str">
            <v>هزينه هاي استهلاك</v>
          </cell>
          <cell r="F1943" t="str">
            <v>استهلاك و سائط نقليه</v>
          </cell>
          <cell r="G1943" t="str">
            <v>800304</v>
          </cell>
          <cell r="H1943" t="str">
            <v>تدارکات و تامين قطعات</v>
          </cell>
          <cell r="P1943" t="str">
            <v>231</v>
          </cell>
        </row>
        <row r="1944">
          <cell r="A1944">
            <v>2313</v>
          </cell>
          <cell r="B1944" t="str">
            <v>883006800302</v>
          </cell>
          <cell r="C1944" t="str">
            <v>883</v>
          </cell>
          <cell r="D1944" t="str">
            <v>883006</v>
          </cell>
          <cell r="E1944" t="str">
            <v>هزينه هاي استهلاك</v>
          </cell>
          <cell r="F1944" t="str">
            <v>استهلاك و سائط نقليه</v>
          </cell>
          <cell r="G1944" t="str">
            <v>800302</v>
          </cell>
          <cell r="H1944" t="str">
            <v>خدمات فني</v>
          </cell>
          <cell r="P1944" t="str">
            <v>231</v>
          </cell>
        </row>
        <row r="1945">
          <cell r="A1945">
            <v>2413</v>
          </cell>
          <cell r="B1945" t="str">
            <v>883007800403</v>
          </cell>
          <cell r="C1945" t="str">
            <v>883</v>
          </cell>
          <cell r="D1945" t="str">
            <v>883007</v>
          </cell>
          <cell r="E1945" t="str">
            <v>هزينه هاي استهلاك</v>
          </cell>
          <cell r="F1945" t="str">
            <v>استهلاك اثاثيه و منصوبات</v>
          </cell>
          <cell r="G1945" t="str">
            <v>800403</v>
          </cell>
          <cell r="H1945" t="str">
            <v>امو ر اداري</v>
          </cell>
          <cell r="P1945" t="str">
            <v>241</v>
          </cell>
        </row>
        <row r="1946">
          <cell r="A1946">
            <v>2413</v>
          </cell>
          <cell r="B1946" t="str">
            <v>883007800401</v>
          </cell>
          <cell r="C1946" t="str">
            <v>883</v>
          </cell>
          <cell r="D1946" t="str">
            <v>883007</v>
          </cell>
          <cell r="E1946" t="str">
            <v>هزينه هاي استهلاك</v>
          </cell>
          <cell r="F1946" t="str">
            <v>استهلاك اثاثيه و منصوبات</v>
          </cell>
          <cell r="G1946" t="str">
            <v>800401</v>
          </cell>
          <cell r="H1946" t="str">
            <v>مديريت</v>
          </cell>
          <cell r="P1946" t="str">
            <v>241</v>
          </cell>
        </row>
        <row r="1947">
          <cell r="A1947">
            <v>2413</v>
          </cell>
          <cell r="B1947" t="str">
            <v>883007800400</v>
          </cell>
          <cell r="C1947" t="str">
            <v>883</v>
          </cell>
          <cell r="D1947" t="str">
            <v>883007</v>
          </cell>
          <cell r="E1947" t="str">
            <v>هزينه هاي استهلاك</v>
          </cell>
          <cell r="F1947" t="str">
            <v>استهلاك اثاثيه و منصوبات</v>
          </cell>
          <cell r="G1947" t="str">
            <v>800400</v>
          </cell>
          <cell r="H1947" t="str">
            <v>امور مالي</v>
          </cell>
          <cell r="P1947" t="str">
            <v>241</v>
          </cell>
        </row>
        <row r="1948">
          <cell r="A1948">
            <v>2313</v>
          </cell>
          <cell r="B1948" t="str">
            <v>883007800305</v>
          </cell>
          <cell r="C1948" t="str">
            <v>883</v>
          </cell>
          <cell r="D1948" t="str">
            <v>883007</v>
          </cell>
          <cell r="E1948" t="str">
            <v>هزينه هاي استهلاك</v>
          </cell>
          <cell r="F1948" t="str">
            <v>استهلاك اثاثيه و منصوبات</v>
          </cell>
          <cell r="G1948" t="str">
            <v>800305</v>
          </cell>
          <cell r="H1948" t="str">
            <v>طرح و توسعه سيستمها</v>
          </cell>
          <cell r="P1948" t="str">
            <v>231</v>
          </cell>
        </row>
        <row r="1949">
          <cell r="A1949">
            <v>2313</v>
          </cell>
          <cell r="B1949" t="str">
            <v>883007800303</v>
          </cell>
          <cell r="C1949" t="str">
            <v>883</v>
          </cell>
          <cell r="D1949" t="str">
            <v>883007</v>
          </cell>
          <cell r="E1949" t="str">
            <v>هزينه هاي استهلاك</v>
          </cell>
          <cell r="F1949" t="str">
            <v>استهلاك اثاثيه و منصوبات</v>
          </cell>
          <cell r="G1949" t="str">
            <v>800303</v>
          </cell>
          <cell r="H1949" t="str">
            <v>برنامه ريزي</v>
          </cell>
          <cell r="P1949" t="str">
            <v>231</v>
          </cell>
        </row>
        <row r="1950">
          <cell r="A1950">
            <v>2262</v>
          </cell>
          <cell r="B1950" t="str">
            <v>883007800101</v>
          </cell>
          <cell r="C1950" t="str">
            <v>883</v>
          </cell>
          <cell r="D1950" t="str">
            <v>883007</v>
          </cell>
          <cell r="E1950" t="str">
            <v>هزينه هاي استهلاك</v>
          </cell>
          <cell r="F1950" t="str">
            <v>استهلاك اثاثيه و منصوبات</v>
          </cell>
          <cell r="G1950" t="str">
            <v>800101</v>
          </cell>
          <cell r="H1950" t="str">
            <v>تحقيقات مهندسي</v>
          </cell>
          <cell r="P1950" t="str">
            <v>226</v>
          </cell>
        </row>
        <row r="1951">
          <cell r="A1951">
            <v>2413</v>
          </cell>
          <cell r="B1951" t="str">
            <v>883007800402</v>
          </cell>
          <cell r="C1951" t="str">
            <v>883</v>
          </cell>
          <cell r="D1951" t="str">
            <v>883007</v>
          </cell>
          <cell r="E1951" t="str">
            <v>هزينه هاي استهلاك</v>
          </cell>
          <cell r="F1951" t="str">
            <v>استهلاك اثاثيه و منصوبات</v>
          </cell>
          <cell r="G1951" t="str">
            <v>800402</v>
          </cell>
          <cell r="H1951" t="str">
            <v>دفتر تهران</v>
          </cell>
          <cell r="P1951" t="str">
            <v>241</v>
          </cell>
        </row>
        <row r="1952">
          <cell r="A1952">
            <v>2262</v>
          </cell>
          <cell r="B1952" t="str">
            <v>883007800103</v>
          </cell>
          <cell r="C1952" t="str">
            <v>883</v>
          </cell>
          <cell r="D1952" t="str">
            <v>883007</v>
          </cell>
          <cell r="E1952" t="str">
            <v>هزينه هاي استهلاك</v>
          </cell>
          <cell r="F1952" t="str">
            <v>استهلاك اثاثيه و منصوبات</v>
          </cell>
          <cell r="G1952" t="str">
            <v>800103</v>
          </cell>
          <cell r="H1952" t="str">
            <v>مرکز ساخت و توليد</v>
          </cell>
          <cell r="P1952" t="str">
            <v>226</v>
          </cell>
        </row>
        <row r="1953">
          <cell r="A1953">
            <v>2513</v>
          </cell>
          <cell r="B1953" t="str">
            <v>883007800500</v>
          </cell>
          <cell r="C1953" t="str">
            <v>883</v>
          </cell>
          <cell r="D1953" t="str">
            <v>883007</v>
          </cell>
          <cell r="E1953" t="str">
            <v>هزينه هاي استهلاك</v>
          </cell>
          <cell r="F1953" t="str">
            <v>استهلاك اثاثيه و منصوبات</v>
          </cell>
          <cell r="G1953" t="str">
            <v>800500</v>
          </cell>
          <cell r="H1953" t="str">
            <v>فروش</v>
          </cell>
          <cell r="P1953" t="str">
            <v>251</v>
          </cell>
        </row>
        <row r="1954">
          <cell r="A1954">
            <v>2313</v>
          </cell>
          <cell r="B1954" t="str">
            <v>883007800304</v>
          </cell>
          <cell r="C1954" t="str">
            <v>883</v>
          </cell>
          <cell r="D1954" t="str">
            <v>883007</v>
          </cell>
          <cell r="E1954" t="str">
            <v>هزينه هاي استهلاك</v>
          </cell>
          <cell r="F1954" t="str">
            <v>استهلاك اثاثيه و منصوبات</v>
          </cell>
          <cell r="G1954" t="str">
            <v>800304</v>
          </cell>
          <cell r="H1954" t="str">
            <v>تدارکات و تامين قطعات</v>
          </cell>
          <cell r="P1954" t="str">
            <v>231</v>
          </cell>
        </row>
        <row r="1955">
          <cell r="A1955">
            <v>2222</v>
          </cell>
          <cell r="B1955" t="str">
            <v>883007800100</v>
          </cell>
          <cell r="C1955" t="str">
            <v>883</v>
          </cell>
          <cell r="D1955" t="str">
            <v>883007</v>
          </cell>
          <cell r="E1955" t="str">
            <v>هزينه هاي استهلاك</v>
          </cell>
          <cell r="F1955" t="str">
            <v>استهلاك اثاثيه و منصوبات</v>
          </cell>
          <cell r="G1955" t="str">
            <v>800100</v>
          </cell>
          <cell r="H1955" t="str">
            <v>مونتاژ</v>
          </cell>
          <cell r="P1955" t="str">
            <v>222</v>
          </cell>
        </row>
        <row r="1956">
          <cell r="A1956">
            <v>2313</v>
          </cell>
          <cell r="B1956" t="str">
            <v>883007800301</v>
          </cell>
          <cell r="C1956" t="str">
            <v>883</v>
          </cell>
          <cell r="D1956" t="str">
            <v>883007</v>
          </cell>
          <cell r="E1956" t="str">
            <v>هزينه هاي استهلاك</v>
          </cell>
          <cell r="F1956" t="str">
            <v>استهلاك اثاثيه و منصوبات</v>
          </cell>
          <cell r="G1956" t="str">
            <v>800301</v>
          </cell>
          <cell r="H1956" t="str">
            <v>حراست</v>
          </cell>
          <cell r="P1956" t="str">
            <v>231</v>
          </cell>
        </row>
        <row r="1957">
          <cell r="A1957">
            <v>2262</v>
          </cell>
          <cell r="B1957" t="str">
            <v>883007800104</v>
          </cell>
          <cell r="C1957" t="str">
            <v>883</v>
          </cell>
          <cell r="D1957" t="str">
            <v>883007</v>
          </cell>
          <cell r="E1957" t="str">
            <v>هزينه هاي استهلاك</v>
          </cell>
          <cell r="F1957" t="str">
            <v>استهلاك اثاثيه و منصوبات</v>
          </cell>
          <cell r="G1957" t="str">
            <v>800104</v>
          </cell>
          <cell r="H1957" t="str">
            <v>کنترل کيفي</v>
          </cell>
          <cell r="P1957" t="str">
            <v>226</v>
          </cell>
        </row>
        <row r="1958">
          <cell r="A1958">
            <v>2313</v>
          </cell>
          <cell r="B1958" t="str">
            <v>883007800302</v>
          </cell>
          <cell r="C1958" t="str">
            <v>883</v>
          </cell>
          <cell r="D1958" t="str">
            <v>883007</v>
          </cell>
          <cell r="E1958" t="str">
            <v>هزينه هاي استهلاك</v>
          </cell>
          <cell r="F1958" t="str">
            <v>استهلاك اثاثيه و منصوبات</v>
          </cell>
          <cell r="G1958" t="str">
            <v>800302</v>
          </cell>
          <cell r="H1958" t="str">
            <v>خدمات فني</v>
          </cell>
          <cell r="P1958" t="str">
            <v>231</v>
          </cell>
        </row>
        <row r="1959">
          <cell r="A1959">
            <v>2313</v>
          </cell>
          <cell r="B1959" t="str">
            <v>883007800300</v>
          </cell>
          <cell r="C1959" t="str">
            <v>883</v>
          </cell>
          <cell r="D1959" t="str">
            <v>883007</v>
          </cell>
          <cell r="E1959" t="str">
            <v>هزينه هاي استهلاك</v>
          </cell>
          <cell r="F1959" t="str">
            <v>استهلاك اثاثيه و منصوبات</v>
          </cell>
          <cell r="G1959" t="str">
            <v>800300</v>
          </cell>
          <cell r="H1959" t="str">
            <v>کانتين</v>
          </cell>
          <cell r="P1959" t="str">
            <v>231</v>
          </cell>
        </row>
        <row r="1960">
          <cell r="A1960">
            <v>2262</v>
          </cell>
          <cell r="B1960" t="str">
            <v>883007800203</v>
          </cell>
          <cell r="C1960" t="str">
            <v>883</v>
          </cell>
          <cell r="D1960" t="str">
            <v>883007</v>
          </cell>
          <cell r="E1960" t="str">
            <v>هزينه هاي استهلاك</v>
          </cell>
          <cell r="F1960" t="str">
            <v>استهلاك اثاثيه و منصوبات</v>
          </cell>
          <cell r="G1960" t="str">
            <v>800203</v>
          </cell>
          <cell r="H1960" t="str">
            <v>عمومي کنترل کيفي</v>
          </cell>
          <cell r="P1960" t="str">
            <v>226</v>
          </cell>
        </row>
        <row r="1961">
          <cell r="A1961">
            <v>2262</v>
          </cell>
          <cell r="B1961" t="str">
            <v>883007800105</v>
          </cell>
          <cell r="C1961" t="str">
            <v>883</v>
          </cell>
          <cell r="D1961" t="str">
            <v>883007</v>
          </cell>
          <cell r="E1961" t="str">
            <v>هزينه هاي استهلاك</v>
          </cell>
          <cell r="F1961" t="str">
            <v>استهلاك اثاثيه و منصوبات</v>
          </cell>
          <cell r="G1961" t="str">
            <v>800105</v>
          </cell>
          <cell r="H1961" t="str">
            <v>مترولوژي</v>
          </cell>
          <cell r="P1961" t="str">
            <v>226</v>
          </cell>
        </row>
        <row r="1962">
          <cell r="A1962">
            <v>2413</v>
          </cell>
          <cell r="B1962" t="str">
            <v>883009800400</v>
          </cell>
          <cell r="C1962" t="str">
            <v>883</v>
          </cell>
          <cell r="D1962" t="str">
            <v>883009</v>
          </cell>
          <cell r="E1962" t="str">
            <v>هزينه هاي استهلاك</v>
          </cell>
          <cell r="F1962" t="str">
            <v>استهلاک سيستم هاي نرم افزاري</v>
          </cell>
          <cell r="G1962" t="str">
            <v>800400</v>
          </cell>
          <cell r="H1962" t="str">
            <v>امور مالي</v>
          </cell>
          <cell r="P1962" t="str">
            <v>241</v>
          </cell>
        </row>
        <row r="1963">
          <cell r="A1963">
            <v>2413</v>
          </cell>
          <cell r="B1963" t="str">
            <v>883009800403</v>
          </cell>
          <cell r="C1963" t="str">
            <v>883</v>
          </cell>
          <cell r="D1963" t="str">
            <v>883009</v>
          </cell>
          <cell r="E1963" t="str">
            <v>هزينه هاي استهلاك</v>
          </cell>
          <cell r="F1963" t="str">
            <v>استهلاک سيستم هاي نرم افزاري</v>
          </cell>
          <cell r="G1963" t="str">
            <v>800403</v>
          </cell>
          <cell r="H1963" t="str">
            <v>امو ر اداري</v>
          </cell>
          <cell r="P1963" t="str">
            <v>241</v>
          </cell>
        </row>
        <row r="1964">
          <cell r="A1964">
            <v>2601</v>
          </cell>
          <cell r="B1964" t="str">
            <v>884001800400</v>
          </cell>
          <cell r="C1964" t="str">
            <v>884</v>
          </cell>
          <cell r="D1964" t="str">
            <v>884001</v>
          </cell>
          <cell r="E1964" t="str">
            <v>هزينه هاي مالي</v>
          </cell>
          <cell r="F1964" t="str">
            <v>كارمزد وخدمات بانكي</v>
          </cell>
          <cell r="G1964" t="str">
            <v>800400</v>
          </cell>
          <cell r="H1964" t="str">
            <v>امور مالي</v>
          </cell>
          <cell r="P1964" t="str">
            <v>260</v>
          </cell>
        </row>
        <row r="1965">
          <cell r="A1965">
            <v>2603</v>
          </cell>
          <cell r="B1965" t="str">
            <v>884002800400</v>
          </cell>
          <cell r="C1965" t="str">
            <v>884</v>
          </cell>
          <cell r="D1965" t="str">
            <v>884002</v>
          </cell>
          <cell r="E1965" t="str">
            <v>هزينه هاي مالي</v>
          </cell>
          <cell r="F1965" t="str">
            <v>سفته و برات</v>
          </cell>
          <cell r="G1965" t="str">
            <v>800400</v>
          </cell>
          <cell r="H1965" t="str">
            <v>امور مالي</v>
          </cell>
          <cell r="P1965" t="str">
            <v>260</v>
          </cell>
        </row>
        <row r="1966">
          <cell r="A1966">
            <v>2600</v>
          </cell>
          <cell r="B1966" t="str">
            <v>884003800400</v>
          </cell>
          <cell r="C1966" t="str">
            <v>884</v>
          </cell>
          <cell r="D1966" t="str">
            <v>884003</v>
          </cell>
          <cell r="E1966" t="str">
            <v>هزينه هاي مالي</v>
          </cell>
          <cell r="F1966" t="str">
            <v>بهره تسهيلات دريافتي</v>
          </cell>
          <cell r="G1966" t="str">
            <v>800400</v>
          </cell>
          <cell r="H1966" t="str">
            <v>امور مالي</v>
          </cell>
          <cell r="P1966" t="str">
            <v>260</v>
          </cell>
        </row>
        <row r="1967">
          <cell r="A1967">
            <v>2511</v>
          </cell>
          <cell r="B1967" t="str">
            <v>885001800500</v>
          </cell>
          <cell r="C1967" t="str">
            <v>885</v>
          </cell>
          <cell r="D1967" t="str">
            <v>885001</v>
          </cell>
          <cell r="E1967" t="str">
            <v>هزينه هاي فروش</v>
          </cell>
          <cell r="F1967" t="str">
            <v>هزينه حمل فروش</v>
          </cell>
          <cell r="G1967" t="str">
            <v>800500</v>
          </cell>
          <cell r="H1967" t="str">
            <v>فروش</v>
          </cell>
          <cell r="P1967" t="str">
            <v>251</v>
          </cell>
        </row>
        <row r="1968">
          <cell r="A1968">
            <v>2330</v>
          </cell>
          <cell r="B1968" t="str">
            <v>885001800304</v>
          </cell>
          <cell r="C1968" t="str">
            <v>885</v>
          </cell>
          <cell r="D1968" t="str">
            <v>885001</v>
          </cell>
          <cell r="E1968" t="str">
            <v>هزينه هاي فروش</v>
          </cell>
          <cell r="F1968" t="str">
            <v>هزينه حمل فروش</v>
          </cell>
          <cell r="G1968" t="str">
            <v>800304</v>
          </cell>
          <cell r="H1968" t="str">
            <v>تدارکات و تامين قطعات</v>
          </cell>
          <cell r="P1968" t="str">
            <v>233</v>
          </cell>
        </row>
        <row r="1969">
          <cell r="A1969">
            <v>2510</v>
          </cell>
          <cell r="B1969" t="str">
            <v>885002800500</v>
          </cell>
          <cell r="C1969" t="str">
            <v>885</v>
          </cell>
          <cell r="D1969" t="str">
            <v>885002</v>
          </cell>
          <cell r="E1969" t="str">
            <v>هزينه هاي فروش</v>
          </cell>
          <cell r="F1969" t="str">
            <v>نمايشگاه</v>
          </cell>
          <cell r="G1969" t="str">
            <v>800500</v>
          </cell>
          <cell r="H1969" t="str">
            <v>فروش</v>
          </cell>
          <cell r="P1969" t="str">
            <v>251</v>
          </cell>
        </row>
        <row r="1970">
          <cell r="A1970">
            <v>2510</v>
          </cell>
          <cell r="B1970" t="str">
            <v>885003800500</v>
          </cell>
          <cell r="C1970" t="str">
            <v>885</v>
          </cell>
          <cell r="D1970" t="str">
            <v>885003</v>
          </cell>
          <cell r="E1970" t="str">
            <v>هزينه هاي فروش</v>
          </cell>
          <cell r="F1970" t="str">
            <v>بازاريابي</v>
          </cell>
          <cell r="G1970" t="str">
            <v>800500</v>
          </cell>
          <cell r="H1970" t="str">
            <v>فروش</v>
          </cell>
          <cell r="P1970" t="str">
            <v>251</v>
          </cell>
        </row>
        <row r="1971">
          <cell r="A1971">
            <v>2510</v>
          </cell>
          <cell r="B1971" t="str">
            <v>885004800500</v>
          </cell>
          <cell r="C1971" t="str">
            <v>885</v>
          </cell>
          <cell r="D1971" t="str">
            <v>885004</v>
          </cell>
          <cell r="E1971" t="str">
            <v>هزينه هاي فروش</v>
          </cell>
          <cell r="F1971" t="str">
            <v>تبليغاتي</v>
          </cell>
          <cell r="G1971" t="str">
            <v>800500</v>
          </cell>
          <cell r="H1971" t="str">
            <v>فروش</v>
          </cell>
          <cell r="P1971" t="str">
            <v>251</v>
          </cell>
        </row>
        <row r="1972">
          <cell r="A1972">
            <v>2529</v>
          </cell>
          <cell r="B1972" t="str">
            <v>885005800500</v>
          </cell>
          <cell r="C1972" t="str">
            <v>885</v>
          </cell>
          <cell r="D1972" t="str">
            <v>885005</v>
          </cell>
          <cell r="E1972" t="str">
            <v>هزينه هاي فروش</v>
          </cell>
          <cell r="F1972" t="str">
            <v>بسته بندي</v>
          </cell>
          <cell r="G1972" t="str">
            <v>800500</v>
          </cell>
          <cell r="H1972" t="str">
            <v>فروش</v>
          </cell>
          <cell r="P1972" t="str">
            <v>252</v>
          </cell>
        </row>
        <row r="1973">
          <cell r="A1973">
            <v>2512</v>
          </cell>
          <cell r="B1973" t="str">
            <v>885006800500</v>
          </cell>
          <cell r="C1973" t="str">
            <v>885</v>
          </cell>
          <cell r="D1973" t="str">
            <v>885006</v>
          </cell>
          <cell r="E1973" t="str">
            <v>هزينه هاي فروش</v>
          </cell>
          <cell r="F1973" t="str">
            <v>خدمات پس ازفروش</v>
          </cell>
          <cell r="G1973" t="str">
            <v>800500</v>
          </cell>
          <cell r="H1973" t="str">
            <v>فروش</v>
          </cell>
          <cell r="P1973" t="str">
            <v>251</v>
          </cell>
        </row>
        <row r="1974">
          <cell r="A1974">
            <v>2529</v>
          </cell>
          <cell r="B1974" t="str">
            <v>885008800500</v>
          </cell>
          <cell r="C1974" t="str">
            <v>885</v>
          </cell>
          <cell r="D1974" t="str">
            <v>885008</v>
          </cell>
          <cell r="E1974" t="str">
            <v>هزينه هاي فروش</v>
          </cell>
          <cell r="F1974" t="str">
            <v>امكان سنجي ماشينكاري</v>
          </cell>
          <cell r="G1974" t="str">
            <v>800500</v>
          </cell>
          <cell r="H1974" t="str">
            <v>فروش</v>
          </cell>
          <cell r="P1974" t="str">
            <v>252</v>
          </cell>
        </row>
        <row r="1975">
          <cell r="A1975">
            <v>2414</v>
          </cell>
          <cell r="B1975" t="str">
            <v>886001800400</v>
          </cell>
          <cell r="C1975" t="str">
            <v>886</v>
          </cell>
          <cell r="D1975" t="str">
            <v>886001</v>
          </cell>
          <cell r="E1975" t="str">
            <v>ساير هزينه ها عمومي</v>
          </cell>
          <cell r="F1975" t="str">
            <v>حق الزحمه و هزينه هاي حسابرسي</v>
          </cell>
          <cell r="G1975" t="str">
            <v>800400</v>
          </cell>
          <cell r="H1975" t="str">
            <v>امور مالي</v>
          </cell>
          <cell r="P1975" t="str">
            <v>241</v>
          </cell>
        </row>
        <row r="1976">
          <cell r="A1976">
            <v>2414</v>
          </cell>
          <cell r="B1976" t="str">
            <v>886002800403</v>
          </cell>
          <cell r="C1976" t="str">
            <v>886</v>
          </cell>
          <cell r="D1976" t="str">
            <v>886002</v>
          </cell>
          <cell r="E1976" t="str">
            <v>ساير هزينه ها عمومي</v>
          </cell>
          <cell r="F1976" t="str">
            <v>حق الزحمه مشاور بيمه و كارگزيني</v>
          </cell>
          <cell r="G1976" t="str">
            <v>800403</v>
          </cell>
          <cell r="H1976" t="str">
            <v>امو ر اداري</v>
          </cell>
          <cell r="P1976" t="str">
            <v>241</v>
          </cell>
        </row>
        <row r="1977">
          <cell r="A1977">
            <v>2414</v>
          </cell>
          <cell r="B1977" t="str">
            <v>886003800400</v>
          </cell>
          <cell r="C1977" t="str">
            <v>886</v>
          </cell>
          <cell r="D1977" t="str">
            <v>886003</v>
          </cell>
          <cell r="E1977" t="str">
            <v>ساير هزينه ها عمومي</v>
          </cell>
          <cell r="F1977" t="str">
            <v>حق الزحمه مشاور مالي</v>
          </cell>
          <cell r="G1977" t="str">
            <v>800400</v>
          </cell>
          <cell r="H1977" t="str">
            <v>امور مالي</v>
          </cell>
          <cell r="P1977" t="str">
            <v>241</v>
          </cell>
        </row>
        <row r="1978">
          <cell r="A1978">
            <v>2414</v>
          </cell>
          <cell r="B1978" t="str">
            <v>886004800403</v>
          </cell>
          <cell r="C1978" t="str">
            <v>886</v>
          </cell>
          <cell r="D1978" t="str">
            <v>886004</v>
          </cell>
          <cell r="E1978" t="str">
            <v>ساير هزينه ها عمومي</v>
          </cell>
          <cell r="F1978" t="str">
            <v>حق الزحمه مشاور حقوقي</v>
          </cell>
          <cell r="G1978" t="str">
            <v>800403</v>
          </cell>
          <cell r="H1978" t="str">
            <v>امو ر اداري</v>
          </cell>
          <cell r="P1978" t="str">
            <v>241</v>
          </cell>
        </row>
        <row r="1979">
          <cell r="A1979">
            <v>2414</v>
          </cell>
          <cell r="B1979" t="str">
            <v>886004800401</v>
          </cell>
          <cell r="C1979" t="str">
            <v>886</v>
          </cell>
          <cell r="D1979" t="str">
            <v>886004</v>
          </cell>
          <cell r="E1979" t="str">
            <v>ساير هزينه ها عمومي</v>
          </cell>
          <cell r="F1979" t="str">
            <v>حق الزحمه مشاور حقوقي</v>
          </cell>
          <cell r="G1979" t="str">
            <v>800401</v>
          </cell>
          <cell r="H1979" t="str">
            <v>مديريت</v>
          </cell>
          <cell r="P1979" t="str">
            <v>241</v>
          </cell>
        </row>
        <row r="1980">
          <cell r="A1980">
            <v>2414</v>
          </cell>
          <cell r="B1980" t="str">
            <v>886005800403</v>
          </cell>
          <cell r="C1980" t="str">
            <v>886</v>
          </cell>
          <cell r="D1980" t="str">
            <v>886005</v>
          </cell>
          <cell r="E1980" t="str">
            <v>ساير هزينه ها عمومي</v>
          </cell>
          <cell r="F1980" t="str">
            <v>حق الزحمه مشاور پزشكي</v>
          </cell>
          <cell r="G1980" t="str">
            <v>800403</v>
          </cell>
          <cell r="H1980" t="str">
            <v>امو ر اداري</v>
          </cell>
          <cell r="P1980" t="str">
            <v>241</v>
          </cell>
        </row>
        <row r="1981">
          <cell r="A1981">
            <v>2410</v>
          </cell>
          <cell r="B1981" t="str">
            <v>886007800403</v>
          </cell>
          <cell r="C1981" t="str">
            <v>886</v>
          </cell>
          <cell r="D1981" t="str">
            <v>886007</v>
          </cell>
          <cell r="E1981" t="str">
            <v>ساير هزينه ها عمومي</v>
          </cell>
          <cell r="F1981" t="str">
            <v>خدمات اداري وفضاي سبز</v>
          </cell>
          <cell r="G1981" t="str">
            <v>800403</v>
          </cell>
          <cell r="H1981" t="str">
            <v>امو ر اداري</v>
          </cell>
          <cell r="P1981" t="str">
            <v>241</v>
          </cell>
        </row>
        <row r="1982">
          <cell r="A1982">
            <v>2416</v>
          </cell>
          <cell r="B1982" t="str">
            <v>886008800403</v>
          </cell>
          <cell r="C1982" t="str">
            <v>886</v>
          </cell>
          <cell r="D1982" t="str">
            <v>886008</v>
          </cell>
          <cell r="E1982" t="str">
            <v>ساير هزينه ها عمومي</v>
          </cell>
          <cell r="F1982" t="str">
            <v>پذيرائي جشنها و مناسبتها</v>
          </cell>
          <cell r="G1982" t="str">
            <v>800403</v>
          </cell>
          <cell r="H1982" t="str">
            <v>امو ر اداري</v>
          </cell>
          <cell r="P1982" t="str">
            <v>241</v>
          </cell>
        </row>
        <row r="1983">
          <cell r="A1983">
            <v>2416</v>
          </cell>
          <cell r="B1983" t="str">
            <v>886008800401</v>
          </cell>
          <cell r="C1983" t="str">
            <v>886</v>
          </cell>
          <cell r="D1983" t="str">
            <v>886008</v>
          </cell>
          <cell r="E1983" t="str">
            <v>ساير هزينه ها عمومي</v>
          </cell>
          <cell r="F1983" t="str">
            <v>پذيرائي جشنها و مناسبتها</v>
          </cell>
          <cell r="G1983" t="str">
            <v>800401</v>
          </cell>
          <cell r="H1983" t="str">
            <v>مديريت</v>
          </cell>
          <cell r="P1983" t="str">
            <v>241</v>
          </cell>
        </row>
        <row r="1984">
          <cell r="A1984">
            <v>2279</v>
          </cell>
          <cell r="B1984" t="str">
            <v>886008800103</v>
          </cell>
          <cell r="C1984" t="str">
            <v>886</v>
          </cell>
          <cell r="D1984" t="str">
            <v>886008</v>
          </cell>
          <cell r="E1984" t="str">
            <v>ساير هزينه ها عمومي</v>
          </cell>
          <cell r="F1984" t="str">
            <v>پذيرائي جشنها و مناسبتها</v>
          </cell>
          <cell r="G1984" t="str">
            <v>800103</v>
          </cell>
          <cell r="H1984" t="str">
            <v>مرکز ساخت و توليد</v>
          </cell>
          <cell r="P1984" t="str">
            <v>227</v>
          </cell>
        </row>
        <row r="1985">
          <cell r="A1985">
            <v>2330</v>
          </cell>
          <cell r="B1985" t="str">
            <v>886008800302</v>
          </cell>
          <cell r="C1985" t="str">
            <v>886</v>
          </cell>
          <cell r="D1985" t="str">
            <v>886008</v>
          </cell>
          <cell r="E1985" t="str">
            <v>ساير هزينه ها عمومي</v>
          </cell>
          <cell r="F1985" t="str">
            <v>پذيرائي جشنها و مناسبتها</v>
          </cell>
          <cell r="G1985" t="str">
            <v>800302</v>
          </cell>
          <cell r="H1985" t="str">
            <v>خدمات فني</v>
          </cell>
          <cell r="P1985" t="str">
            <v>233</v>
          </cell>
        </row>
        <row r="1986">
          <cell r="A1986">
            <v>2330</v>
          </cell>
          <cell r="B1986" t="str">
            <v>886008800303</v>
          </cell>
          <cell r="C1986" t="str">
            <v>886</v>
          </cell>
          <cell r="D1986" t="str">
            <v>886008</v>
          </cell>
          <cell r="E1986" t="str">
            <v>ساير هزينه ها عمومي</v>
          </cell>
          <cell r="F1986" t="str">
            <v>پذيرائي جشنها و مناسبتها</v>
          </cell>
          <cell r="G1986" t="str">
            <v>800303</v>
          </cell>
          <cell r="H1986" t="str">
            <v>برنامه ريزي</v>
          </cell>
          <cell r="P1986" t="str">
            <v>233</v>
          </cell>
        </row>
        <row r="1987">
          <cell r="A1987">
            <v>2529</v>
          </cell>
          <cell r="B1987" t="str">
            <v>886008800500</v>
          </cell>
          <cell r="C1987" t="str">
            <v>886</v>
          </cell>
          <cell r="D1987" t="str">
            <v>886008</v>
          </cell>
          <cell r="E1987" t="str">
            <v>ساير هزينه ها عمومي</v>
          </cell>
          <cell r="F1987" t="str">
            <v>پذيرائي جشنها و مناسبتها</v>
          </cell>
          <cell r="G1987" t="str">
            <v>800500</v>
          </cell>
          <cell r="H1987" t="str">
            <v>فروش</v>
          </cell>
          <cell r="P1987" t="str">
            <v>252</v>
          </cell>
        </row>
        <row r="1988">
          <cell r="A1988">
            <v>2416</v>
          </cell>
          <cell r="B1988" t="str">
            <v>886008800402</v>
          </cell>
          <cell r="C1988" t="str">
            <v>886</v>
          </cell>
          <cell r="D1988" t="str">
            <v>886008</v>
          </cell>
          <cell r="E1988" t="str">
            <v>ساير هزينه ها عمومي</v>
          </cell>
          <cell r="F1988" t="str">
            <v>پذيرائي جشنها و مناسبتها</v>
          </cell>
          <cell r="G1988" t="str">
            <v>800402</v>
          </cell>
          <cell r="H1988" t="str">
            <v>دفتر تهران</v>
          </cell>
          <cell r="P1988" t="str">
            <v>241</v>
          </cell>
        </row>
        <row r="1989">
          <cell r="A1989">
            <v>2409</v>
          </cell>
          <cell r="B1989" t="str">
            <v>886009800403</v>
          </cell>
          <cell r="C1989" t="str">
            <v>886</v>
          </cell>
          <cell r="D1989" t="str">
            <v>886009</v>
          </cell>
          <cell r="E1989" t="str">
            <v>ساير هزينه ها عمومي</v>
          </cell>
          <cell r="F1989" t="str">
            <v>كتب،نشريات،مطبوعات و لوزم التحرير</v>
          </cell>
          <cell r="G1989" t="str">
            <v>800403</v>
          </cell>
          <cell r="H1989" t="str">
            <v>امو ر اداري</v>
          </cell>
          <cell r="P1989" t="str">
            <v>240</v>
          </cell>
        </row>
        <row r="1990">
          <cell r="A1990">
            <v>2319</v>
          </cell>
          <cell r="B1990" t="str">
            <v>886009800305</v>
          </cell>
          <cell r="C1990" t="str">
            <v>886</v>
          </cell>
          <cell r="D1990" t="str">
            <v>886009</v>
          </cell>
          <cell r="E1990" t="str">
            <v>ساير هزينه ها عمومي</v>
          </cell>
          <cell r="F1990" t="str">
            <v>كتب،نشريات،مطبوعات و لوزم التحرير</v>
          </cell>
          <cell r="G1990" t="str">
            <v>800305</v>
          </cell>
          <cell r="H1990" t="str">
            <v>طرح و توسعه سيستمها</v>
          </cell>
          <cell r="P1990" t="str">
            <v>231</v>
          </cell>
        </row>
        <row r="1991">
          <cell r="A1991">
            <v>2234</v>
          </cell>
          <cell r="B1991" t="str">
            <v>886009800100</v>
          </cell>
          <cell r="C1991" t="str">
            <v>886</v>
          </cell>
          <cell r="D1991" t="str">
            <v>886009</v>
          </cell>
          <cell r="E1991" t="str">
            <v>ساير هزينه ها عمومي</v>
          </cell>
          <cell r="F1991" t="str">
            <v>كتب،نشريات،مطبوعات و لوزم التحرير</v>
          </cell>
          <cell r="G1991" t="str">
            <v>800100</v>
          </cell>
          <cell r="H1991" t="str">
            <v>مونتاژ</v>
          </cell>
          <cell r="P1991" t="str">
            <v>223</v>
          </cell>
        </row>
        <row r="1992">
          <cell r="A1992">
            <v>2319</v>
          </cell>
          <cell r="B1992" t="str">
            <v>886009800303</v>
          </cell>
          <cell r="C1992" t="str">
            <v>886</v>
          </cell>
          <cell r="D1992" t="str">
            <v>886009</v>
          </cell>
          <cell r="E1992" t="str">
            <v>ساير هزينه ها عمومي</v>
          </cell>
          <cell r="F1992" t="str">
            <v>كتب،نشريات،مطبوعات و لوزم التحرير</v>
          </cell>
          <cell r="G1992" t="str">
            <v>800303</v>
          </cell>
          <cell r="H1992" t="str">
            <v>برنامه ريزي</v>
          </cell>
          <cell r="P1992" t="str">
            <v>231</v>
          </cell>
        </row>
        <row r="1993">
          <cell r="A1993">
            <v>2409</v>
          </cell>
          <cell r="B1993" t="str">
            <v>886009800402</v>
          </cell>
          <cell r="C1993" t="str">
            <v>886</v>
          </cell>
          <cell r="D1993" t="str">
            <v>886009</v>
          </cell>
          <cell r="E1993" t="str">
            <v>ساير هزينه ها عمومي</v>
          </cell>
          <cell r="F1993" t="str">
            <v>كتب،نشريات،مطبوعات و لوزم التحرير</v>
          </cell>
          <cell r="G1993" t="str">
            <v>800402</v>
          </cell>
          <cell r="H1993" t="str">
            <v>دفتر تهران</v>
          </cell>
          <cell r="P1993" t="str">
            <v>240</v>
          </cell>
        </row>
        <row r="1994">
          <cell r="A1994">
            <v>2409</v>
          </cell>
          <cell r="B1994" t="str">
            <v>886009800400</v>
          </cell>
          <cell r="C1994" t="str">
            <v>886</v>
          </cell>
          <cell r="D1994" t="str">
            <v>886009</v>
          </cell>
          <cell r="E1994" t="str">
            <v>ساير هزينه ها عمومي</v>
          </cell>
          <cell r="F1994" t="str">
            <v>كتب،نشريات،مطبوعات و لوزم التحرير</v>
          </cell>
          <cell r="G1994" t="str">
            <v>800400</v>
          </cell>
          <cell r="H1994" t="str">
            <v>امور مالي</v>
          </cell>
          <cell r="P1994" t="str">
            <v>240</v>
          </cell>
        </row>
        <row r="1995">
          <cell r="A1995">
            <v>2319</v>
          </cell>
          <cell r="B1995" t="str">
            <v>886009800301</v>
          </cell>
          <cell r="C1995" t="str">
            <v>886</v>
          </cell>
          <cell r="D1995" t="str">
            <v>886009</v>
          </cell>
          <cell r="E1995" t="str">
            <v>ساير هزينه ها عمومي</v>
          </cell>
          <cell r="F1995" t="str">
            <v>كتب،نشريات،مطبوعات و لوزم التحرير</v>
          </cell>
          <cell r="G1995" t="str">
            <v>800301</v>
          </cell>
          <cell r="H1995" t="str">
            <v>حراست</v>
          </cell>
          <cell r="P1995" t="str">
            <v>231</v>
          </cell>
        </row>
        <row r="1996">
          <cell r="A1996">
            <v>2319</v>
          </cell>
          <cell r="B1996" t="str">
            <v>886009800304</v>
          </cell>
          <cell r="C1996" t="str">
            <v>886</v>
          </cell>
          <cell r="D1996" t="str">
            <v>886009</v>
          </cell>
          <cell r="E1996" t="str">
            <v>ساير هزينه ها عمومي</v>
          </cell>
          <cell r="F1996" t="str">
            <v>كتب،نشريات،مطبوعات و لوزم التحرير</v>
          </cell>
          <cell r="G1996" t="str">
            <v>800304</v>
          </cell>
          <cell r="H1996" t="str">
            <v>تدارکات و تامين قطعات</v>
          </cell>
          <cell r="P1996" t="str">
            <v>231</v>
          </cell>
        </row>
        <row r="1997">
          <cell r="A1997">
            <v>2274</v>
          </cell>
          <cell r="B1997" t="str">
            <v>886009800106</v>
          </cell>
          <cell r="C1997" t="str">
            <v>886</v>
          </cell>
          <cell r="D1997" t="str">
            <v>886009</v>
          </cell>
          <cell r="E1997" t="str">
            <v>ساير هزينه ها عمومي</v>
          </cell>
          <cell r="F1997" t="str">
            <v>كتب،نشريات،مطبوعات و لوزم التحرير</v>
          </cell>
          <cell r="G1997" t="str">
            <v>800106</v>
          </cell>
          <cell r="H1997" t="str">
            <v>تست مواد وشيمي</v>
          </cell>
          <cell r="P1997" t="str">
            <v>227</v>
          </cell>
        </row>
        <row r="1998">
          <cell r="A1998">
            <v>2409</v>
          </cell>
          <cell r="B1998" t="str">
            <v>886009800401</v>
          </cell>
          <cell r="C1998" t="str">
            <v>886</v>
          </cell>
          <cell r="D1998" t="str">
            <v>886009</v>
          </cell>
          <cell r="E1998" t="str">
            <v>ساير هزينه ها عمومي</v>
          </cell>
          <cell r="F1998" t="str">
            <v>كتب،نشريات،مطبوعات و لوزم التحرير</v>
          </cell>
          <cell r="G1998" t="str">
            <v>800401</v>
          </cell>
          <cell r="H1998" t="str">
            <v>مديريت</v>
          </cell>
          <cell r="P1998" t="str">
            <v>240</v>
          </cell>
        </row>
        <row r="1999">
          <cell r="A1999">
            <v>2509</v>
          </cell>
          <cell r="B1999" t="str">
            <v>886009800500</v>
          </cell>
          <cell r="C1999" t="str">
            <v>886</v>
          </cell>
          <cell r="D1999" t="str">
            <v>886009</v>
          </cell>
          <cell r="E1999" t="str">
            <v>ساير هزينه ها عمومي</v>
          </cell>
          <cell r="F1999" t="str">
            <v>كتب،نشريات،مطبوعات و لوزم التحرير</v>
          </cell>
          <cell r="G1999" t="str">
            <v>800500</v>
          </cell>
          <cell r="H1999" t="str">
            <v>فروش</v>
          </cell>
          <cell r="P1999" t="str">
            <v>250</v>
          </cell>
        </row>
        <row r="2000">
          <cell r="A2000">
            <v>2274</v>
          </cell>
          <cell r="B2000" t="str">
            <v>886009800105</v>
          </cell>
          <cell r="C2000" t="str">
            <v>886</v>
          </cell>
          <cell r="D2000" t="str">
            <v>886009</v>
          </cell>
          <cell r="E2000" t="str">
            <v>ساير هزينه ها عمومي</v>
          </cell>
          <cell r="F2000" t="str">
            <v>كتب،نشريات،مطبوعات و لوزم التحرير</v>
          </cell>
          <cell r="G2000" t="str">
            <v>800105</v>
          </cell>
          <cell r="H2000" t="str">
            <v>مترولوژي</v>
          </cell>
          <cell r="P2000" t="str">
            <v>227</v>
          </cell>
        </row>
        <row r="2001">
          <cell r="A2001">
            <v>2274</v>
          </cell>
          <cell r="B2001" t="str">
            <v>886009800104</v>
          </cell>
          <cell r="C2001" t="str">
            <v>886</v>
          </cell>
          <cell r="D2001" t="str">
            <v>886009</v>
          </cell>
          <cell r="E2001" t="str">
            <v>ساير هزينه ها عمومي</v>
          </cell>
          <cell r="F2001" t="str">
            <v>كتب،نشريات،مطبوعات و لوزم التحرير</v>
          </cell>
          <cell r="G2001" t="str">
            <v>800104</v>
          </cell>
          <cell r="H2001" t="str">
            <v>کنترل کيفي</v>
          </cell>
          <cell r="P2001" t="str">
            <v>227</v>
          </cell>
        </row>
        <row r="2002">
          <cell r="A2002">
            <v>2274</v>
          </cell>
          <cell r="B2002" t="str">
            <v>886009800103</v>
          </cell>
          <cell r="C2002" t="str">
            <v>886</v>
          </cell>
          <cell r="D2002" t="str">
            <v>886009</v>
          </cell>
          <cell r="E2002" t="str">
            <v>ساير هزينه ها عمومي</v>
          </cell>
          <cell r="F2002" t="str">
            <v>كتب،نشريات،مطبوعات و لوزم التحرير</v>
          </cell>
          <cell r="G2002" t="str">
            <v>800103</v>
          </cell>
          <cell r="H2002" t="str">
            <v>مرکز ساخت و توليد</v>
          </cell>
          <cell r="P2002" t="str">
            <v>227</v>
          </cell>
        </row>
        <row r="2003">
          <cell r="A2003">
            <v>2274</v>
          </cell>
          <cell r="B2003" t="str">
            <v>886009800101</v>
          </cell>
          <cell r="C2003" t="str">
            <v>886</v>
          </cell>
          <cell r="D2003" t="str">
            <v>886009</v>
          </cell>
          <cell r="E2003" t="str">
            <v>ساير هزينه ها عمومي</v>
          </cell>
          <cell r="F2003" t="str">
            <v>كتب،نشريات،مطبوعات و لوزم التحرير</v>
          </cell>
          <cell r="G2003" t="str">
            <v>800101</v>
          </cell>
          <cell r="H2003" t="str">
            <v>تحقيقات مهندسي</v>
          </cell>
          <cell r="P2003" t="str">
            <v>227</v>
          </cell>
        </row>
        <row r="2004">
          <cell r="A2004">
            <v>2319</v>
          </cell>
          <cell r="B2004" t="str">
            <v>886009800302</v>
          </cell>
          <cell r="C2004" t="str">
            <v>886</v>
          </cell>
          <cell r="D2004" t="str">
            <v>886009</v>
          </cell>
          <cell r="E2004" t="str">
            <v>ساير هزينه ها عمومي</v>
          </cell>
          <cell r="F2004" t="str">
            <v>كتب،نشريات،مطبوعات و لوزم التحرير</v>
          </cell>
          <cell r="G2004" t="str">
            <v>800302</v>
          </cell>
          <cell r="H2004" t="str">
            <v>خدمات فني</v>
          </cell>
          <cell r="P2004" t="str">
            <v>231</v>
          </cell>
        </row>
        <row r="2005">
          <cell r="A2005">
            <v>2274</v>
          </cell>
          <cell r="B2005" t="str">
            <v>886009800107</v>
          </cell>
          <cell r="C2005" t="str">
            <v>886</v>
          </cell>
          <cell r="D2005" t="str">
            <v>886009</v>
          </cell>
          <cell r="E2005" t="str">
            <v>ساير هزينه ها عمومي</v>
          </cell>
          <cell r="F2005" t="str">
            <v>كتب،نشريات،مطبوعات و لوزم التحرير</v>
          </cell>
          <cell r="G2005" t="str">
            <v>800107</v>
          </cell>
          <cell r="H2005" t="str">
            <v>خط گيج</v>
          </cell>
          <cell r="P2005" t="str">
            <v>227</v>
          </cell>
        </row>
        <row r="2006">
          <cell r="A2006">
            <v>2274</v>
          </cell>
          <cell r="B2006" t="str">
            <v>886009800202</v>
          </cell>
          <cell r="C2006" t="str">
            <v>886</v>
          </cell>
          <cell r="D2006" t="str">
            <v>886009</v>
          </cell>
          <cell r="E2006" t="str">
            <v>ساير هزينه ها عمومي</v>
          </cell>
          <cell r="F2006" t="str">
            <v>كتب،نشريات،مطبوعات و لوزم التحرير</v>
          </cell>
          <cell r="G2006" t="str">
            <v>800202</v>
          </cell>
          <cell r="H2006" t="str">
            <v>عمومي ساخت و توليد</v>
          </cell>
          <cell r="P2006" t="str">
            <v>227</v>
          </cell>
        </row>
        <row r="2007">
          <cell r="A2007">
            <v>2274</v>
          </cell>
          <cell r="B2007" t="str">
            <v>886009800102</v>
          </cell>
          <cell r="C2007" t="str">
            <v>886</v>
          </cell>
          <cell r="D2007" t="str">
            <v>886009</v>
          </cell>
          <cell r="E2007" t="str">
            <v>ساير هزينه ها عمومي</v>
          </cell>
          <cell r="F2007" t="str">
            <v>كتب،نشريات،مطبوعات و لوزم التحرير</v>
          </cell>
          <cell r="G2007" t="str">
            <v>800102</v>
          </cell>
          <cell r="H2007" t="str">
            <v>عمليات حرارتي و آبکاري</v>
          </cell>
          <cell r="P2007" t="str">
            <v>227</v>
          </cell>
        </row>
        <row r="2008">
          <cell r="A2008">
            <v>2274</v>
          </cell>
          <cell r="B2008" t="str">
            <v>886009800203</v>
          </cell>
          <cell r="C2008" t="str">
            <v>886</v>
          </cell>
          <cell r="D2008" t="str">
            <v>886009</v>
          </cell>
          <cell r="E2008" t="str">
            <v>ساير هزينه ها عمومي</v>
          </cell>
          <cell r="F2008" t="str">
            <v>كتب،نشريات،مطبوعات و لوزم التحرير</v>
          </cell>
          <cell r="G2008" t="str">
            <v>800203</v>
          </cell>
          <cell r="H2008" t="str">
            <v>عمومي کنترل کيفي</v>
          </cell>
          <cell r="P2008" t="str">
            <v>227</v>
          </cell>
        </row>
        <row r="2009">
          <cell r="A2009">
            <v>2274</v>
          </cell>
          <cell r="B2009" t="str">
            <v>886009800201</v>
          </cell>
          <cell r="C2009" t="str">
            <v>886</v>
          </cell>
          <cell r="D2009" t="str">
            <v>886009</v>
          </cell>
          <cell r="E2009" t="str">
            <v>ساير هزينه ها عمومي</v>
          </cell>
          <cell r="F2009" t="str">
            <v>كتب،نشريات،مطبوعات و لوزم التحرير</v>
          </cell>
          <cell r="G2009" t="str">
            <v>800201</v>
          </cell>
          <cell r="H2009" t="str">
            <v>عمومي تحقيقات و مهندسي</v>
          </cell>
          <cell r="P2009" t="str">
            <v>227</v>
          </cell>
        </row>
        <row r="2010">
          <cell r="A2010">
            <v>2279</v>
          </cell>
          <cell r="B2010" t="str">
            <v>886011800104</v>
          </cell>
          <cell r="C2010" t="str">
            <v>886</v>
          </cell>
          <cell r="D2010" t="str">
            <v>886011</v>
          </cell>
          <cell r="E2010" t="str">
            <v>ساير هزينه ها عمومي</v>
          </cell>
          <cell r="F2010" t="str">
            <v>هزينه هاي ISO</v>
          </cell>
          <cell r="G2010" t="str">
            <v>800104</v>
          </cell>
          <cell r="H2010" t="str">
            <v>کنترل کيفي</v>
          </cell>
          <cell r="P2010" t="str">
            <v>227</v>
          </cell>
        </row>
        <row r="2011">
          <cell r="A2011">
            <v>2330</v>
          </cell>
          <cell r="B2011" t="str">
            <v>886012800302</v>
          </cell>
          <cell r="C2011" t="str">
            <v>886</v>
          </cell>
          <cell r="D2011" t="str">
            <v>886012</v>
          </cell>
          <cell r="E2011" t="str">
            <v>ساير هزينه ها عمومي</v>
          </cell>
          <cell r="F2011" t="str">
            <v>پاركينگ وعوارض شهرداري</v>
          </cell>
          <cell r="G2011" t="str">
            <v>800302</v>
          </cell>
          <cell r="H2011" t="str">
            <v>خدمات فني</v>
          </cell>
          <cell r="P2011" t="str">
            <v>233</v>
          </cell>
        </row>
        <row r="2012">
          <cell r="A2012">
            <v>2429</v>
          </cell>
          <cell r="B2012" t="str">
            <v>886012800402</v>
          </cell>
          <cell r="C2012" t="str">
            <v>886</v>
          </cell>
          <cell r="D2012" t="str">
            <v>886012</v>
          </cell>
          <cell r="E2012" t="str">
            <v>ساير هزينه ها عمومي</v>
          </cell>
          <cell r="F2012" t="str">
            <v>پاركينگ وعوارض شهرداري</v>
          </cell>
          <cell r="G2012" t="str">
            <v>800402</v>
          </cell>
          <cell r="H2012" t="str">
            <v>دفتر تهران</v>
          </cell>
          <cell r="P2012" t="str">
            <v>242</v>
          </cell>
        </row>
        <row r="2013">
          <cell r="A2013">
            <v>2330</v>
          </cell>
          <cell r="B2013" t="str">
            <v>886012800304</v>
          </cell>
          <cell r="C2013" t="str">
            <v>886</v>
          </cell>
          <cell r="D2013" t="str">
            <v>886012</v>
          </cell>
          <cell r="E2013" t="str">
            <v>ساير هزينه ها عمومي</v>
          </cell>
          <cell r="F2013" t="str">
            <v>پاركينگ وعوارض شهرداري</v>
          </cell>
          <cell r="G2013" t="str">
            <v>800304</v>
          </cell>
          <cell r="H2013" t="str">
            <v>تدارکات و تامين قطعات</v>
          </cell>
          <cell r="P2013" t="str">
            <v>233</v>
          </cell>
        </row>
        <row r="2014">
          <cell r="A2014">
            <v>2429</v>
          </cell>
          <cell r="B2014" t="str">
            <v>886012800401</v>
          </cell>
          <cell r="C2014" t="str">
            <v>886</v>
          </cell>
          <cell r="D2014" t="str">
            <v>886012</v>
          </cell>
          <cell r="E2014" t="str">
            <v>ساير هزينه ها عمومي</v>
          </cell>
          <cell r="F2014" t="str">
            <v>پاركينگ وعوارض شهرداري</v>
          </cell>
          <cell r="G2014" t="str">
            <v>800401</v>
          </cell>
          <cell r="H2014" t="str">
            <v>مديريت</v>
          </cell>
          <cell r="P2014" t="str">
            <v>242</v>
          </cell>
        </row>
        <row r="2015">
          <cell r="A2015">
            <v>2429</v>
          </cell>
          <cell r="B2015" t="str">
            <v>886012800403</v>
          </cell>
          <cell r="C2015" t="str">
            <v>886</v>
          </cell>
          <cell r="D2015" t="str">
            <v>886012</v>
          </cell>
          <cell r="E2015" t="str">
            <v>ساير هزينه ها عمومي</v>
          </cell>
          <cell r="F2015" t="str">
            <v>پاركينگ وعوارض شهرداري</v>
          </cell>
          <cell r="G2015" t="str">
            <v>800403</v>
          </cell>
          <cell r="H2015" t="str">
            <v>امو ر اداري</v>
          </cell>
          <cell r="P2015" t="str">
            <v>242</v>
          </cell>
        </row>
        <row r="2016">
          <cell r="A2016">
            <v>2279</v>
          </cell>
          <cell r="B2016" t="str">
            <v>886013800104</v>
          </cell>
          <cell r="C2016" t="str">
            <v>886</v>
          </cell>
          <cell r="D2016" t="str">
            <v>886013</v>
          </cell>
          <cell r="E2016" t="str">
            <v>ساير هزينه ها عمومي</v>
          </cell>
          <cell r="F2016" t="str">
            <v>هزينه هاي آزمايشگاهي</v>
          </cell>
          <cell r="G2016" t="str">
            <v>800104</v>
          </cell>
          <cell r="H2016" t="str">
            <v>کنترل کيفي</v>
          </cell>
          <cell r="P2016" t="str">
            <v>227</v>
          </cell>
        </row>
        <row r="2017">
          <cell r="A2017">
            <v>2279</v>
          </cell>
          <cell r="B2017" t="str">
            <v>886013800105</v>
          </cell>
          <cell r="C2017" t="str">
            <v>886</v>
          </cell>
          <cell r="D2017" t="str">
            <v>886013</v>
          </cell>
          <cell r="E2017" t="str">
            <v>ساير هزينه ها عمومي</v>
          </cell>
          <cell r="F2017" t="str">
            <v>هزينه هاي آزمايشگاهي</v>
          </cell>
          <cell r="G2017" t="str">
            <v>800105</v>
          </cell>
          <cell r="H2017" t="str">
            <v>مترولوژي</v>
          </cell>
          <cell r="P2017" t="str">
            <v>227</v>
          </cell>
        </row>
        <row r="2018">
          <cell r="A2018">
            <v>2279</v>
          </cell>
          <cell r="B2018" t="str">
            <v>886013800106</v>
          </cell>
          <cell r="C2018" t="str">
            <v>886</v>
          </cell>
          <cell r="D2018" t="str">
            <v>886013</v>
          </cell>
          <cell r="E2018" t="str">
            <v>ساير هزينه ها عمومي</v>
          </cell>
          <cell r="F2018" t="str">
            <v>هزينه هاي آزمايشگاهي</v>
          </cell>
          <cell r="G2018" t="str">
            <v>800106</v>
          </cell>
          <cell r="H2018" t="str">
            <v>تست مواد وشيمي</v>
          </cell>
          <cell r="P2018" t="str">
            <v>227</v>
          </cell>
        </row>
        <row r="2019">
          <cell r="A2019">
            <v>2529</v>
          </cell>
          <cell r="B2019" t="str">
            <v>886015800500</v>
          </cell>
          <cell r="C2019" t="str">
            <v>886</v>
          </cell>
          <cell r="D2019" t="str">
            <v>886015</v>
          </cell>
          <cell r="E2019" t="str">
            <v>ساير هزينه ها عمومي</v>
          </cell>
          <cell r="F2019" t="str">
            <v>حق عضويت شركت در موسسات و ساير شركتها</v>
          </cell>
          <cell r="G2019" t="str">
            <v>800500</v>
          </cell>
          <cell r="H2019" t="str">
            <v>فروش</v>
          </cell>
          <cell r="P2019" t="str">
            <v>252</v>
          </cell>
        </row>
        <row r="2020">
          <cell r="A2020">
            <v>2429</v>
          </cell>
          <cell r="B2020" t="str">
            <v>886015800403</v>
          </cell>
          <cell r="C2020" t="str">
            <v>886</v>
          </cell>
          <cell r="D2020" t="str">
            <v>886015</v>
          </cell>
          <cell r="E2020" t="str">
            <v>ساير هزينه ها عمومي</v>
          </cell>
          <cell r="F2020" t="str">
            <v>حق عضويت شركت در موسسات و ساير شركتها</v>
          </cell>
          <cell r="G2020" t="str">
            <v>800403</v>
          </cell>
          <cell r="H2020" t="str">
            <v>امو ر اداري</v>
          </cell>
          <cell r="P2020" t="str">
            <v>242</v>
          </cell>
        </row>
        <row r="2021">
          <cell r="A2021">
            <v>2279</v>
          </cell>
          <cell r="B2021" t="str">
            <v>886016800103</v>
          </cell>
          <cell r="C2021" t="str">
            <v>886</v>
          </cell>
          <cell r="D2021" t="str">
            <v>886016</v>
          </cell>
          <cell r="E2021" t="str">
            <v>ساير هزينه ها عمومي</v>
          </cell>
          <cell r="F2021" t="str">
            <v>حق الزحمه مشاور فني</v>
          </cell>
          <cell r="G2021" t="str">
            <v>800103</v>
          </cell>
          <cell r="H2021" t="str">
            <v>مرکز ساخت و توليد</v>
          </cell>
          <cell r="P2021" t="str">
            <v>227</v>
          </cell>
        </row>
        <row r="2022">
          <cell r="A2022">
            <v>9999</v>
          </cell>
          <cell r="B2022" t="str">
            <v>990002101882</v>
          </cell>
          <cell r="C2022" t="str">
            <v>990</v>
          </cell>
          <cell r="D2022" t="str">
            <v>990002</v>
          </cell>
          <cell r="E2022" t="str">
            <v>حسابهاي انتظامي</v>
          </cell>
          <cell r="F2022" t="str">
            <v>اسناد تضميني به نفع شركت</v>
          </cell>
          <cell r="G2022" t="str">
            <v>101882</v>
          </cell>
          <cell r="H2022" t="str">
            <v>شركت فراگامان صنعت پايدار</v>
          </cell>
          <cell r="P2022" t="str">
            <v>999</v>
          </cell>
        </row>
        <row r="2023">
          <cell r="A2023">
            <v>9999</v>
          </cell>
          <cell r="B2023" t="str">
            <v>990002101316</v>
          </cell>
          <cell r="C2023" t="str">
            <v>990</v>
          </cell>
          <cell r="D2023" t="str">
            <v>990002</v>
          </cell>
          <cell r="E2023" t="str">
            <v>حسابهاي انتظامي</v>
          </cell>
          <cell r="F2023" t="str">
            <v>اسناد تضميني به نفع شركت</v>
          </cell>
          <cell r="G2023" t="str">
            <v>101316</v>
          </cell>
          <cell r="H2023" t="str">
            <v>شرکت سامانه صنعت نقش جهان</v>
          </cell>
          <cell r="P2023" t="str">
            <v>999</v>
          </cell>
        </row>
        <row r="2024">
          <cell r="A2024">
            <v>9999</v>
          </cell>
          <cell r="B2024" t="str">
            <v>990002101751</v>
          </cell>
          <cell r="C2024" t="str">
            <v>990</v>
          </cell>
          <cell r="D2024" t="str">
            <v>990002</v>
          </cell>
          <cell r="E2024" t="str">
            <v>حسابهاي انتظامي</v>
          </cell>
          <cell r="F2024" t="str">
            <v>اسناد تضميني به نفع شركت</v>
          </cell>
          <cell r="G2024" t="str">
            <v>101751</v>
          </cell>
          <cell r="H2024" t="str">
            <v>قطعه سازي محمودي</v>
          </cell>
          <cell r="P2024" t="str">
            <v>999</v>
          </cell>
        </row>
        <row r="2025">
          <cell r="A2025">
            <v>9999</v>
          </cell>
          <cell r="B2025" t="str">
            <v>990002101375</v>
          </cell>
          <cell r="C2025" t="str">
            <v>990</v>
          </cell>
          <cell r="D2025" t="str">
            <v>990002</v>
          </cell>
          <cell r="E2025" t="str">
            <v>حسابهاي انتظامي</v>
          </cell>
          <cell r="F2025" t="str">
            <v>اسناد تضميني به نفع شركت</v>
          </cell>
          <cell r="G2025" t="str">
            <v>101375</v>
          </cell>
          <cell r="H2025" t="str">
            <v>آشنافن</v>
          </cell>
          <cell r="P2025" t="str">
            <v>999</v>
          </cell>
        </row>
        <row r="2026">
          <cell r="A2026">
            <v>9999</v>
          </cell>
          <cell r="B2026" t="str">
            <v>990002101263</v>
          </cell>
          <cell r="C2026" t="str">
            <v>990</v>
          </cell>
          <cell r="D2026" t="str">
            <v>990002</v>
          </cell>
          <cell r="E2026" t="str">
            <v>حسابهاي انتظامي</v>
          </cell>
          <cell r="F2026" t="str">
            <v>اسناد تضميني به نفع شركت</v>
          </cell>
          <cell r="G2026" t="str">
            <v>101263</v>
          </cell>
          <cell r="H2026" t="str">
            <v>شرکت قطعه سازان خودرو دلتا امين</v>
          </cell>
          <cell r="P2026" t="str">
            <v>999</v>
          </cell>
        </row>
        <row r="2027">
          <cell r="A2027">
            <v>9999</v>
          </cell>
          <cell r="B2027" t="str">
            <v>990002101258</v>
          </cell>
          <cell r="C2027" t="str">
            <v>990</v>
          </cell>
          <cell r="D2027" t="str">
            <v>990002</v>
          </cell>
          <cell r="E2027" t="str">
            <v>حسابهاي انتظامي</v>
          </cell>
          <cell r="F2027" t="str">
            <v>اسناد تضميني به نفع شركت</v>
          </cell>
          <cell r="G2027" t="str">
            <v>101258</v>
          </cell>
          <cell r="H2027" t="str">
            <v>كارگاه توليدي امين (حسينلو)</v>
          </cell>
          <cell r="P2027" t="str">
            <v>999</v>
          </cell>
        </row>
        <row r="2028">
          <cell r="A2028">
            <v>9999</v>
          </cell>
          <cell r="B2028" t="str">
            <v>990002101227</v>
          </cell>
          <cell r="C2028" t="str">
            <v>990</v>
          </cell>
          <cell r="D2028" t="str">
            <v>990002</v>
          </cell>
          <cell r="E2028" t="str">
            <v>حسابهاي انتظامي</v>
          </cell>
          <cell r="F2028" t="str">
            <v>اسناد تضميني به نفع شركت</v>
          </cell>
          <cell r="G2028" t="str">
            <v>101227</v>
          </cell>
          <cell r="H2028" t="str">
            <v>پيوند صنايع فردا</v>
          </cell>
          <cell r="P2028" t="str">
            <v>999</v>
          </cell>
        </row>
        <row r="2029">
          <cell r="A2029">
            <v>9999</v>
          </cell>
          <cell r="B2029" t="str">
            <v>990002101282</v>
          </cell>
          <cell r="C2029" t="str">
            <v>990</v>
          </cell>
          <cell r="D2029" t="str">
            <v>990002</v>
          </cell>
          <cell r="E2029" t="str">
            <v>حسابهاي انتظامي</v>
          </cell>
          <cell r="F2029" t="str">
            <v>اسناد تضميني به نفع شركت</v>
          </cell>
          <cell r="G2029" t="str">
            <v>101282</v>
          </cell>
          <cell r="H2029" t="str">
            <v>شرکت برادران راددل</v>
          </cell>
          <cell r="P2029" t="str">
            <v>999</v>
          </cell>
        </row>
        <row r="2030">
          <cell r="A2030">
            <v>9999</v>
          </cell>
          <cell r="B2030" t="str">
            <v>990002101279</v>
          </cell>
          <cell r="C2030" t="str">
            <v>990</v>
          </cell>
          <cell r="D2030" t="str">
            <v>990002</v>
          </cell>
          <cell r="E2030" t="str">
            <v>حسابهاي انتظامي</v>
          </cell>
          <cell r="F2030" t="str">
            <v>اسناد تضميني به نفع شركت</v>
          </cell>
          <cell r="G2030" t="str">
            <v>101279</v>
          </cell>
          <cell r="H2030" t="str">
            <v>جبارپور بنيادي مهندس محمد</v>
          </cell>
          <cell r="P2030" t="str">
            <v>999</v>
          </cell>
        </row>
        <row r="2031">
          <cell r="A2031">
            <v>9999</v>
          </cell>
          <cell r="B2031" t="str">
            <v>990002101281</v>
          </cell>
          <cell r="C2031" t="str">
            <v>990</v>
          </cell>
          <cell r="D2031" t="str">
            <v>990002</v>
          </cell>
          <cell r="E2031" t="str">
            <v>حسابهاي انتظامي</v>
          </cell>
          <cell r="F2031" t="str">
            <v>اسناد تضميني به نفع شركت</v>
          </cell>
          <cell r="G2031" t="str">
            <v>101281</v>
          </cell>
          <cell r="H2031" t="str">
            <v>شركت لنت ساز</v>
          </cell>
          <cell r="P2031" t="str">
            <v>999</v>
          </cell>
        </row>
        <row r="2032">
          <cell r="A2032">
            <v>9999</v>
          </cell>
          <cell r="B2032" t="str">
            <v>990002101861</v>
          </cell>
          <cell r="C2032" t="str">
            <v>990</v>
          </cell>
          <cell r="D2032" t="str">
            <v>990002</v>
          </cell>
          <cell r="E2032" t="str">
            <v>حسابهاي انتظامي</v>
          </cell>
          <cell r="F2032" t="str">
            <v>اسناد تضميني به نفع شركت</v>
          </cell>
          <cell r="G2032" t="str">
            <v>101861</v>
          </cell>
          <cell r="H2032" t="str">
            <v>شركت آذر اتصال</v>
          </cell>
          <cell r="P2032" t="str">
            <v>999</v>
          </cell>
        </row>
        <row r="2033">
          <cell r="A2033">
            <v>9999</v>
          </cell>
          <cell r="B2033" t="str">
            <v>990002101264</v>
          </cell>
          <cell r="C2033" t="str">
            <v>990</v>
          </cell>
          <cell r="D2033" t="str">
            <v>990002</v>
          </cell>
          <cell r="E2033" t="str">
            <v>حسابهاي انتظامي</v>
          </cell>
          <cell r="F2033" t="str">
            <v>اسناد تضميني به نفع شركت</v>
          </cell>
          <cell r="G2033" t="str">
            <v>101264</v>
          </cell>
          <cell r="H2033" t="str">
            <v>گروه توليدي وصنعتي قطعه فرم</v>
          </cell>
          <cell r="P2033" t="str">
            <v>999</v>
          </cell>
        </row>
        <row r="2034">
          <cell r="A2034">
            <v>9999</v>
          </cell>
          <cell r="B2034" t="str">
            <v>990002101245</v>
          </cell>
          <cell r="C2034" t="str">
            <v>990</v>
          </cell>
          <cell r="D2034" t="str">
            <v>990002</v>
          </cell>
          <cell r="E2034" t="str">
            <v>حسابهاي انتظامي</v>
          </cell>
          <cell r="F2034" t="str">
            <v>اسناد تضميني به نفع شركت</v>
          </cell>
          <cell r="G2034" t="str">
            <v>101245</v>
          </cell>
          <cell r="H2034" t="str">
            <v>پارسي ساخت فن آور</v>
          </cell>
          <cell r="P2034" t="str">
            <v>999</v>
          </cell>
        </row>
        <row r="2035">
          <cell r="A2035">
            <v>9999</v>
          </cell>
          <cell r="B2035" t="str">
            <v>990002101256</v>
          </cell>
          <cell r="C2035" t="str">
            <v>990</v>
          </cell>
          <cell r="D2035" t="str">
            <v>990002</v>
          </cell>
          <cell r="E2035" t="str">
            <v>حسابهاي انتظامي</v>
          </cell>
          <cell r="F2035" t="str">
            <v>اسناد تضميني به نفع شركت</v>
          </cell>
          <cell r="G2035" t="str">
            <v>101256</v>
          </cell>
          <cell r="H2035" t="str">
            <v>كارگاه ادهمي</v>
          </cell>
          <cell r="P2035" t="str">
            <v>999</v>
          </cell>
        </row>
        <row r="2036">
          <cell r="A2036">
            <v>9999</v>
          </cell>
          <cell r="B2036" t="str">
            <v>990002101505</v>
          </cell>
          <cell r="C2036" t="str">
            <v>990</v>
          </cell>
          <cell r="D2036" t="str">
            <v>990002</v>
          </cell>
          <cell r="E2036" t="str">
            <v>حسابهاي انتظامي</v>
          </cell>
          <cell r="F2036" t="str">
            <v>اسناد تضميني به نفع شركت</v>
          </cell>
          <cell r="G2036" t="str">
            <v>101505</v>
          </cell>
          <cell r="H2036" t="str">
            <v>لوله هاي صنعتي دقيق كاوه</v>
          </cell>
          <cell r="P2036" t="str">
            <v>999</v>
          </cell>
        </row>
        <row r="2037">
          <cell r="A2037">
            <v>9999</v>
          </cell>
          <cell r="B2037" t="str">
            <v>990002101268</v>
          </cell>
          <cell r="C2037" t="str">
            <v>990</v>
          </cell>
          <cell r="D2037" t="str">
            <v>990002</v>
          </cell>
          <cell r="E2037" t="str">
            <v>حسابهاي انتظامي</v>
          </cell>
          <cell r="F2037" t="str">
            <v>اسناد تضميني به نفع شركت</v>
          </cell>
          <cell r="G2037" t="str">
            <v>101268</v>
          </cell>
          <cell r="H2037" t="str">
            <v>شرکت ماشين لنت</v>
          </cell>
          <cell r="P2037" t="str">
            <v>999</v>
          </cell>
        </row>
        <row r="2038">
          <cell r="A2038">
            <v>9999</v>
          </cell>
          <cell r="B2038" t="str">
            <v>990002101210</v>
          </cell>
          <cell r="C2038" t="str">
            <v>990</v>
          </cell>
          <cell r="D2038" t="str">
            <v>990002</v>
          </cell>
          <cell r="E2038" t="str">
            <v>حسابهاي انتظامي</v>
          </cell>
          <cell r="F2038" t="str">
            <v>اسناد تضميني به نفع شركت</v>
          </cell>
          <cell r="G2038" t="str">
            <v>101210</v>
          </cell>
          <cell r="H2038" t="str">
            <v>شرکت ايران فاره</v>
          </cell>
          <cell r="P2038" t="str">
            <v>999</v>
          </cell>
        </row>
        <row r="2039">
          <cell r="A2039">
            <v>9999</v>
          </cell>
          <cell r="B2039" t="str">
            <v>990002101519</v>
          </cell>
          <cell r="C2039" t="str">
            <v>990</v>
          </cell>
          <cell r="D2039" t="str">
            <v>990002</v>
          </cell>
          <cell r="E2039" t="str">
            <v>حسابهاي انتظامي</v>
          </cell>
          <cell r="F2039" t="str">
            <v>اسناد تضميني به نفع شركت</v>
          </cell>
          <cell r="G2039" t="str">
            <v>101519</v>
          </cell>
          <cell r="H2039" t="str">
            <v>شركت تعاوني مسكن مركز تحقيقات</v>
          </cell>
          <cell r="P2039" t="str">
            <v>999</v>
          </cell>
        </row>
        <row r="2040">
          <cell r="A2040">
            <v>9999</v>
          </cell>
          <cell r="B2040" t="str">
            <v>990002101215</v>
          </cell>
          <cell r="C2040" t="str">
            <v>990</v>
          </cell>
          <cell r="D2040" t="str">
            <v>990002</v>
          </cell>
          <cell r="E2040" t="str">
            <v>حسابهاي انتظامي</v>
          </cell>
          <cell r="F2040" t="str">
            <v>اسناد تضميني به نفع شركت</v>
          </cell>
          <cell r="G2040" t="str">
            <v>101215</v>
          </cell>
          <cell r="H2040" t="str">
            <v>آذر يدک</v>
          </cell>
          <cell r="P2040" t="str">
            <v>999</v>
          </cell>
        </row>
        <row r="2041">
          <cell r="A2041">
            <v>9999</v>
          </cell>
          <cell r="B2041" t="str">
            <v>990002101372</v>
          </cell>
          <cell r="C2041" t="str">
            <v>990</v>
          </cell>
          <cell r="D2041" t="str">
            <v>990002</v>
          </cell>
          <cell r="E2041" t="str">
            <v>حسابهاي انتظامي</v>
          </cell>
          <cell r="F2041" t="str">
            <v>اسناد تضميني به نفع شركت</v>
          </cell>
          <cell r="G2041" t="str">
            <v>101372</v>
          </cell>
          <cell r="H2041" t="str">
            <v>توليد آلياژ</v>
          </cell>
          <cell r="P2041" t="str">
            <v>999</v>
          </cell>
        </row>
        <row r="2042">
          <cell r="A2042">
            <v>9999</v>
          </cell>
          <cell r="B2042" t="str">
            <v>990002101277</v>
          </cell>
          <cell r="C2042" t="str">
            <v>990</v>
          </cell>
          <cell r="D2042" t="str">
            <v>990002</v>
          </cell>
          <cell r="E2042" t="str">
            <v>حسابهاي انتظامي</v>
          </cell>
          <cell r="F2042" t="str">
            <v>اسناد تضميني به نفع شركت</v>
          </cell>
          <cell r="G2042" t="str">
            <v>101277</v>
          </cell>
          <cell r="H2042" t="str">
            <v>فنر سازي پارس صنعت</v>
          </cell>
          <cell r="P2042" t="str">
            <v>999</v>
          </cell>
        </row>
        <row r="2043">
          <cell r="A2043">
            <v>9999</v>
          </cell>
          <cell r="B2043" t="str">
            <v>990002101451</v>
          </cell>
          <cell r="C2043" t="str">
            <v>990</v>
          </cell>
          <cell r="D2043" t="str">
            <v>990002</v>
          </cell>
          <cell r="E2043" t="str">
            <v>حسابهاي انتظامي</v>
          </cell>
          <cell r="F2043" t="str">
            <v>اسناد تضميني به نفع شركت</v>
          </cell>
          <cell r="G2043" t="str">
            <v>101451</v>
          </cell>
          <cell r="H2043" t="str">
            <v>گروه صنعتي كاوه</v>
          </cell>
          <cell r="P2043" t="str">
            <v>999</v>
          </cell>
        </row>
        <row r="2044">
          <cell r="A2044">
            <v>9999</v>
          </cell>
          <cell r="B2044" t="str">
            <v>990002101238</v>
          </cell>
          <cell r="C2044" t="str">
            <v>990</v>
          </cell>
          <cell r="D2044" t="str">
            <v>990002</v>
          </cell>
          <cell r="E2044" t="str">
            <v>حسابهاي انتظامي</v>
          </cell>
          <cell r="F2044" t="str">
            <v>اسناد تضميني به نفع شركت</v>
          </cell>
          <cell r="G2044" t="str">
            <v>101238</v>
          </cell>
          <cell r="H2044" t="str">
            <v>شرکت ريخته گري تراکتورسازي ايران(سهامي عام)</v>
          </cell>
          <cell r="P2044" t="str">
            <v>999</v>
          </cell>
        </row>
        <row r="2045">
          <cell r="A2045">
            <v>9999</v>
          </cell>
          <cell r="B2045" t="str">
            <v>990002101280</v>
          </cell>
          <cell r="C2045" t="str">
            <v>990</v>
          </cell>
          <cell r="D2045" t="str">
            <v>990002</v>
          </cell>
          <cell r="E2045" t="str">
            <v>حسابهاي انتظامي</v>
          </cell>
          <cell r="F2045" t="str">
            <v>اسناد تضميني به نفع شركت</v>
          </cell>
          <cell r="G2045" t="str">
            <v>101280</v>
          </cell>
          <cell r="H2045" t="str">
            <v>شرکت پرسيران</v>
          </cell>
          <cell r="P2045" t="str">
            <v>999</v>
          </cell>
        </row>
        <row r="2046">
          <cell r="A2046">
            <v>9999</v>
          </cell>
          <cell r="B2046" t="str">
            <v>990002101328</v>
          </cell>
          <cell r="C2046" t="str">
            <v>990</v>
          </cell>
          <cell r="D2046" t="str">
            <v>990002</v>
          </cell>
          <cell r="E2046" t="str">
            <v>حسابهاي انتظامي</v>
          </cell>
          <cell r="F2046" t="str">
            <v>اسناد تضميني به نفع شركت</v>
          </cell>
          <cell r="G2046" t="str">
            <v>101328</v>
          </cell>
          <cell r="H2046" t="str">
            <v>شرکت تعاوني مصرف مركز تحقيقات صنايع سنگين</v>
          </cell>
          <cell r="P2046" t="str">
            <v>999</v>
          </cell>
        </row>
        <row r="2047">
          <cell r="A2047">
            <v>9999</v>
          </cell>
          <cell r="B2047" t="str">
            <v>990002101806</v>
          </cell>
          <cell r="C2047" t="str">
            <v>990</v>
          </cell>
          <cell r="D2047" t="str">
            <v>990002</v>
          </cell>
          <cell r="E2047" t="str">
            <v>حسابهاي انتظامي</v>
          </cell>
          <cell r="F2047" t="str">
            <v>اسناد تضميني به نفع شركت</v>
          </cell>
          <cell r="G2047" t="str">
            <v>101806</v>
          </cell>
          <cell r="H2047" t="str">
            <v>تراشكاري دقيق صنعت</v>
          </cell>
          <cell r="P2047" t="str">
            <v>999</v>
          </cell>
        </row>
        <row r="2048">
          <cell r="A2048">
            <v>9999</v>
          </cell>
          <cell r="B2048" t="str">
            <v>990002101827</v>
          </cell>
          <cell r="C2048" t="str">
            <v>990</v>
          </cell>
          <cell r="D2048" t="str">
            <v>990002</v>
          </cell>
          <cell r="E2048" t="str">
            <v>حسابهاي انتظامي</v>
          </cell>
          <cell r="F2048" t="str">
            <v>اسناد تضميني به نفع شركت</v>
          </cell>
          <cell r="G2048" t="str">
            <v>101827</v>
          </cell>
          <cell r="H2048" t="str">
            <v>گروه صنعتي آذر پارت</v>
          </cell>
          <cell r="P2048" t="str">
            <v>999</v>
          </cell>
        </row>
        <row r="2049">
          <cell r="A2049">
            <v>9999</v>
          </cell>
          <cell r="B2049" t="str">
            <v>990002101218</v>
          </cell>
          <cell r="C2049" t="str">
            <v>990</v>
          </cell>
          <cell r="D2049" t="str">
            <v>990002</v>
          </cell>
          <cell r="E2049" t="str">
            <v>حسابهاي انتظامي</v>
          </cell>
          <cell r="F2049" t="str">
            <v>اسناد تضميني به نفع شركت</v>
          </cell>
          <cell r="G2049" t="str">
            <v>101218</v>
          </cell>
          <cell r="H2049" t="str">
            <v>شرکت ريخته گري ماشين سازي تبريز</v>
          </cell>
          <cell r="P2049" t="str">
            <v>999</v>
          </cell>
        </row>
        <row r="2050">
          <cell r="A2050">
            <v>9999</v>
          </cell>
          <cell r="B2050" t="str">
            <v>990002101343</v>
          </cell>
          <cell r="C2050" t="str">
            <v>990</v>
          </cell>
          <cell r="D2050" t="str">
            <v>990002</v>
          </cell>
          <cell r="E2050" t="str">
            <v>حسابهاي انتظامي</v>
          </cell>
          <cell r="F2050" t="str">
            <v>اسناد تضميني به نفع شركت</v>
          </cell>
          <cell r="G2050" t="str">
            <v>101343</v>
          </cell>
          <cell r="H2050" t="str">
            <v>شرکت آسيکو</v>
          </cell>
          <cell r="P2050" t="str">
            <v>999</v>
          </cell>
        </row>
        <row r="2051">
          <cell r="A2051">
            <v>9999</v>
          </cell>
          <cell r="B2051" t="str">
            <v>990002101466</v>
          </cell>
          <cell r="C2051" t="str">
            <v>990</v>
          </cell>
          <cell r="D2051" t="str">
            <v>990002</v>
          </cell>
          <cell r="E2051" t="str">
            <v>حسابهاي انتظامي</v>
          </cell>
          <cell r="F2051" t="str">
            <v>اسناد تضميني به نفع شركت</v>
          </cell>
          <cell r="G2051" t="str">
            <v>101466</v>
          </cell>
          <cell r="H2051" t="str">
            <v>تراش پولاد شاهين</v>
          </cell>
          <cell r="P2051" t="str">
            <v>999</v>
          </cell>
        </row>
        <row r="2052">
          <cell r="A2052">
            <v>9999</v>
          </cell>
          <cell r="B2052" t="str">
            <v>990002101906</v>
          </cell>
          <cell r="C2052" t="str">
            <v>990</v>
          </cell>
          <cell r="D2052" t="str">
            <v>990002</v>
          </cell>
          <cell r="E2052" t="str">
            <v>حسابهاي انتظامي</v>
          </cell>
          <cell r="F2052" t="str">
            <v>اسناد تضميني به نفع شركت</v>
          </cell>
          <cell r="G2052" t="str">
            <v>101906</v>
          </cell>
          <cell r="H2052" t="str">
            <v>بازرگاني املاك دريا (زاهدي)</v>
          </cell>
          <cell r="P2052" t="str">
            <v>999</v>
          </cell>
        </row>
        <row r="2053">
          <cell r="A2053">
            <v>9999</v>
          </cell>
          <cell r="B2053" t="str">
            <v>990002101476</v>
          </cell>
          <cell r="C2053" t="str">
            <v>990</v>
          </cell>
          <cell r="D2053" t="str">
            <v>990002</v>
          </cell>
          <cell r="E2053" t="str">
            <v>حسابهاي انتظامي</v>
          </cell>
          <cell r="F2053" t="str">
            <v>اسناد تضميني به نفع شركت</v>
          </cell>
          <cell r="G2053" t="str">
            <v>101476</v>
          </cell>
          <cell r="H2053" t="str">
            <v>شرکت آهنگري تراکتور سازي ايران</v>
          </cell>
          <cell r="P2053" t="str">
            <v>999</v>
          </cell>
        </row>
        <row r="2054">
          <cell r="A2054">
            <v>9999</v>
          </cell>
          <cell r="B2054" t="str">
            <v>990002101346</v>
          </cell>
          <cell r="C2054" t="str">
            <v>990</v>
          </cell>
          <cell r="D2054" t="str">
            <v>990002</v>
          </cell>
          <cell r="E2054" t="str">
            <v>حسابهاي انتظامي</v>
          </cell>
          <cell r="F2054" t="str">
            <v>اسناد تضميني به نفع شركت</v>
          </cell>
          <cell r="G2054" t="str">
            <v>101346</v>
          </cell>
          <cell r="H2054" t="str">
            <v>دميرايش</v>
          </cell>
          <cell r="P2054" t="str">
            <v>999</v>
          </cell>
        </row>
        <row r="2055">
          <cell r="A2055">
            <v>9999</v>
          </cell>
          <cell r="B2055" t="str">
            <v>990002101224</v>
          </cell>
          <cell r="C2055" t="str">
            <v>990</v>
          </cell>
          <cell r="D2055" t="str">
            <v>990002</v>
          </cell>
          <cell r="E2055" t="str">
            <v>حسابهاي انتظامي</v>
          </cell>
          <cell r="F2055" t="str">
            <v>اسناد تضميني به نفع شركت</v>
          </cell>
          <cell r="G2055" t="str">
            <v>101224</v>
          </cell>
          <cell r="H2055" t="str">
            <v>شرکت فولاد فرايند شهريار</v>
          </cell>
          <cell r="P2055" t="str">
            <v>999</v>
          </cell>
        </row>
        <row r="2056">
          <cell r="A2056">
            <v>9999</v>
          </cell>
          <cell r="B2056" t="str">
            <v>990002101251</v>
          </cell>
          <cell r="C2056" t="str">
            <v>990</v>
          </cell>
          <cell r="D2056" t="str">
            <v>990002</v>
          </cell>
          <cell r="E2056" t="str">
            <v>حسابهاي انتظامي</v>
          </cell>
          <cell r="F2056" t="str">
            <v>اسناد تضميني به نفع شركت</v>
          </cell>
          <cell r="G2056" t="str">
            <v>101251</v>
          </cell>
          <cell r="H2056" t="str">
            <v>كارگاه آبكاري لوكس</v>
          </cell>
          <cell r="P2056" t="str">
            <v>999</v>
          </cell>
        </row>
        <row r="2057">
          <cell r="A2057">
            <v>9999</v>
          </cell>
          <cell r="B2057" t="str">
            <v>990002101273</v>
          </cell>
          <cell r="C2057" t="str">
            <v>990</v>
          </cell>
          <cell r="D2057" t="str">
            <v>990002</v>
          </cell>
          <cell r="E2057" t="str">
            <v>حسابهاي انتظامي</v>
          </cell>
          <cell r="F2057" t="str">
            <v>اسناد تضميني به نفع شركت</v>
          </cell>
          <cell r="G2057" t="str">
            <v>101273</v>
          </cell>
          <cell r="H2057" t="str">
            <v>شرکت قطعه سازان</v>
          </cell>
          <cell r="P2057" t="str">
            <v>999</v>
          </cell>
        </row>
        <row r="2058">
          <cell r="A2058">
            <v>9999</v>
          </cell>
          <cell r="B2058" t="str">
            <v>990002101293</v>
          </cell>
          <cell r="C2058" t="str">
            <v>990</v>
          </cell>
          <cell r="D2058" t="str">
            <v>990002</v>
          </cell>
          <cell r="E2058" t="str">
            <v>حسابهاي انتظامي</v>
          </cell>
          <cell r="F2058" t="str">
            <v>اسناد تضميني به نفع شركت</v>
          </cell>
          <cell r="G2058" t="str">
            <v>101293</v>
          </cell>
          <cell r="H2058" t="str">
            <v>كارگاه المهدي</v>
          </cell>
          <cell r="P2058" t="str">
            <v>999</v>
          </cell>
        </row>
        <row r="2059">
          <cell r="A2059">
            <v>9999</v>
          </cell>
          <cell r="B2059" t="str">
            <v>990002101423</v>
          </cell>
          <cell r="C2059" t="str">
            <v>990</v>
          </cell>
          <cell r="D2059" t="str">
            <v>990002</v>
          </cell>
          <cell r="E2059" t="str">
            <v>حسابهاي انتظامي</v>
          </cell>
          <cell r="F2059" t="str">
            <v>اسناد تضميني به نفع شركت</v>
          </cell>
          <cell r="G2059" t="str">
            <v>101423</v>
          </cell>
          <cell r="H2059" t="str">
            <v>شرکت آشيان سازان آذربايجان</v>
          </cell>
          <cell r="P2059" t="str">
            <v>999</v>
          </cell>
        </row>
        <row r="2060">
          <cell r="A2060">
            <v>9999</v>
          </cell>
          <cell r="B2060" t="str">
            <v>990002101682</v>
          </cell>
          <cell r="C2060" t="str">
            <v>990</v>
          </cell>
          <cell r="D2060" t="str">
            <v>990002</v>
          </cell>
          <cell r="E2060" t="str">
            <v>حسابهاي انتظامي</v>
          </cell>
          <cell r="F2060" t="str">
            <v>اسناد تضميني به نفع شركت</v>
          </cell>
          <cell r="G2060" t="str">
            <v>101682</v>
          </cell>
          <cell r="H2060" t="str">
            <v>شركت سحاب تبريز</v>
          </cell>
          <cell r="P2060" t="str">
            <v>999</v>
          </cell>
        </row>
        <row r="2061">
          <cell r="A2061">
            <v>9999</v>
          </cell>
          <cell r="B2061" t="str">
            <v>990002101867</v>
          </cell>
          <cell r="C2061" t="str">
            <v>990</v>
          </cell>
          <cell r="D2061" t="str">
            <v>990002</v>
          </cell>
          <cell r="E2061" t="str">
            <v>حسابهاي انتظامي</v>
          </cell>
          <cell r="F2061" t="str">
            <v>اسناد تضميني به نفع شركت</v>
          </cell>
          <cell r="G2061" t="str">
            <v>101867</v>
          </cell>
          <cell r="H2061" t="str">
            <v>كارگاه كات فن آذر</v>
          </cell>
          <cell r="P2061" t="str">
            <v>999</v>
          </cell>
        </row>
        <row r="2062">
          <cell r="A2062">
            <v>9999</v>
          </cell>
          <cell r="B2062" t="str">
            <v>990002101881</v>
          </cell>
          <cell r="C2062" t="str">
            <v>990</v>
          </cell>
          <cell r="D2062" t="str">
            <v>990002</v>
          </cell>
          <cell r="E2062" t="str">
            <v>حسابهاي انتظامي</v>
          </cell>
          <cell r="F2062" t="str">
            <v>اسناد تضميني به نفع شركت</v>
          </cell>
          <cell r="G2062" t="str">
            <v>101881</v>
          </cell>
          <cell r="H2062" t="str">
            <v>شركت مارال نقش آذربايجان</v>
          </cell>
          <cell r="P2062" t="str">
            <v>999</v>
          </cell>
        </row>
        <row r="2063">
          <cell r="A2063">
            <v>9999</v>
          </cell>
          <cell r="B2063" t="str">
            <v>990002101912</v>
          </cell>
          <cell r="C2063" t="str">
            <v>990</v>
          </cell>
          <cell r="D2063" t="str">
            <v>990002</v>
          </cell>
          <cell r="E2063" t="str">
            <v>حسابهاي انتظامي</v>
          </cell>
          <cell r="F2063" t="str">
            <v>اسناد تضميني به نفع شركت</v>
          </cell>
          <cell r="G2063" t="str">
            <v>101912</v>
          </cell>
          <cell r="H2063" t="str">
            <v>آبكاري تكنو آب</v>
          </cell>
          <cell r="P2063" t="str">
            <v>999</v>
          </cell>
        </row>
        <row r="2064">
          <cell r="A2064">
            <v>9999</v>
          </cell>
          <cell r="B2064" t="str">
            <v>990002101523</v>
          </cell>
          <cell r="C2064" t="str">
            <v>990</v>
          </cell>
          <cell r="D2064" t="str">
            <v>990002</v>
          </cell>
          <cell r="E2064" t="str">
            <v>حسابهاي انتظامي</v>
          </cell>
          <cell r="F2064" t="str">
            <v>اسناد تضميني به نفع شركت</v>
          </cell>
          <cell r="G2064" t="str">
            <v>101523</v>
          </cell>
          <cell r="H2064" t="str">
            <v>شركت فن ناب</v>
          </cell>
          <cell r="P2064" t="str">
            <v>999</v>
          </cell>
        </row>
        <row r="2065">
          <cell r="A2065">
            <v>9999</v>
          </cell>
          <cell r="B2065" t="str">
            <v>990002101242</v>
          </cell>
          <cell r="C2065" t="str">
            <v>990</v>
          </cell>
          <cell r="D2065" t="str">
            <v>990002</v>
          </cell>
          <cell r="E2065" t="str">
            <v>حسابهاي انتظامي</v>
          </cell>
          <cell r="F2065" t="str">
            <v>اسناد تضميني به نفع شركت</v>
          </cell>
          <cell r="G2065" t="str">
            <v>101242</v>
          </cell>
          <cell r="H2065" t="str">
            <v>آذر فيلر</v>
          </cell>
          <cell r="P2065" t="str">
            <v>999</v>
          </cell>
        </row>
        <row r="2066">
          <cell r="A2066">
            <v>9999</v>
          </cell>
          <cell r="B2066" t="str">
            <v>990002101414</v>
          </cell>
          <cell r="C2066" t="str">
            <v>990</v>
          </cell>
          <cell r="D2066" t="str">
            <v>990002</v>
          </cell>
          <cell r="E2066" t="str">
            <v>حسابهاي انتظامي</v>
          </cell>
          <cell r="F2066" t="str">
            <v>اسناد تضميني به نفع شركت</v>
          </cell>
          <cell r="G2066" t="str">
            <v>101414</v>
          </cell>
          <cell r="H2066" t="str">
            <v>شركت آذردنده تبريز</v>
          </cell>
          <cell r="P2066" t="str">
            <v>999</v>
          </cell>
        </row>
        <row r="2067">
          <cell r="A2067">
            <v>9999</v>
          </cell>
          <cell r="B2067" t="str">
            <v>990002101377</v>
          </cell>
          <cell r="C2067" t="str">
            <v>990</v>
          </cell>
          <cell r="D2067" t="str">
            <v>990002</v>
          </cell>
          <cell r="E2067" t="str">
            <v>حسابهاي انتظامي</v>
          </cell>
          <cell r="F2067" t="str">
            <v>اسناد تضميني به نفع شركت</v>
          </cell>
          <cell r="G2067" t="str">
            <v>101377</v>
          </cell>
          <cell r="H2067" t="str">
            <v>شرکت همکارصنايع</v>
          </cell>
          <cell r="P2067" t="str">
            <v>999</v>
          </cell>
        </row>
        <row r="2068">
          <cell r="A2068">
            <v>9999</v>
          </cell>
          <cell r="B2068" t="str">
            <v>990002101840</v>
          </cell>
          <cell r="C2068" t="str">
            <v>990</v>
          </cell>
          <cell r="D2068" t="str">
            <v>990002</v>
          </cell>
          <cell r="E2068" t="str">
            <v>حسابهاي انتظامي</v>
          </cell>
          <cell r="F2068" t="str">
            <v>اسناد تضميني به نفع شركت</v>
          </cell>
          <cell r="G2068" t="str">
            <v>101840</v>
          </cell>
          <cell r="H2068" t="str">
            <v>نوين ابزار</v>
          </cell>
          <cell r="P2068" t="str">
            <v>999</v>
          </cell>
        </row>
        <row r="2069">
          <cell r="A2069">
            <v>9999</v>
          </cell>
          <cell r="B2069" t="str">
            <v>990002101502</v>
          </cell>
          <cell r="C2069" t="str">
            <v>990</v>
          </cell>
          <cell r="D2069" t="str">
            <v>990002</v>
          </cell>
          <cell r="E2069" t="str">
            <v>حسابهاي انتظامي</v>
          </cell>
          <cell r="F2069" t="str">
            <v>اسناد تضميني به نفع شركت</v>
          </cell>
          <cell r="G2069" t="str">
            <v>101502</v>
          </cell>
          <cell r="H2069" t="str">
            <v>شركت فرايند ابتكار امين (اقاي وزير نظام)</v>
          </cell>
          <cell r="P2069" t="str">
            <v>999</v>
          </cell>
        </row>
        <row r="2070">
          <cell r="A2070">
            <v>9999</v>
          </cell>
          <cell r="B2070" t="str">
            <v>990002101517</v>
          </cell>
          <cell r="C2070" t="str">
            <v>990</v>
          </cell>
          <cell r="D2070" t="str">
            <v>990002</v>
          </cell>
          <cell r="E2070" t="str">
            <v>حسابهاي انتظامي</v>
          </cell>
          <cell r="F2070" t="str">
            <v>اسناد تضميني به نفع شركت</v>
          </cell>
          <cell r="G2070" t="str">
            <v>101517</v>
          </cell>
          <cell r="H2070" t="str">
            <v>كارگاه توليدي صنعتي امين (سنگزني امين)</v>
          </cell>
          <cell r="P2070" t="str">
            <v>999</v>
          </cell>
        </row>
        <row r="2071">
          <cell r="A2071">
            <v>9999</v>
          </cell>
          <cell r="B2071" t="str">
            <v>990002101659</v>
          </cell>
          <cell r="C2071" t="str">
            <v>990</v>
          </cell>
          <cell r="D2071" t="str">
            <v>990002</v>
          </cell>
          <cell r="E2071" t="str">
            <v>حسابهاي انتظامي</v>
          </cell>
          <cell r="F2071" t="str">
            <v>اسناد تضميني به نفع شركت</v>
          </cell>
          <cell r="G2071" t="str">
            <v>101659</v>
          </cell>
          <cell r="H2071" t="str">
            <v>آبكاري آريا</v>
          </cell>
          <cell r="P2071" t="str">
            <v>999</v>
          </cell>
        </row>
        <row r="2072">
          <cell r="A2072">
            <v>9999</v>
          </cell>
          <cell r="B2072" t="str">
            <v>990002101680</v>
          </cell>
          <cell r="C2072" t="str">
            <v>990</v>
          </cell>
          <cell r="D2072" t="str">
            <v>990002</v>
          </cell>
          <cell r="E2072" t="str">
            <v>حسابهاي انتظامي</v>
          </cell>
          <cell r="F2072" t="str">
            <v>اسناد تضميني به نفع شركت</v>
          </cell>
          <cell r="G2072" t="str">
            <v>101680</v>
          </cell>
          <cell r="H2072" t="str">
            <v>شركت ريخته گري دانا روش انديشه</v>
          </cell>
          <cell r="P2072" t="str">
            <v>999</v>
          </cell>
        </row>
        <row r="2073">
          <cell r="A2073">
            <v>9999</v>
          </cell>
          <cell r="B2073" t="str">
            <v>990002101686</v>
          </cell>
          <cell r="C2073" t="str">
            <v>990</v>
          </cell>
          <cell r="D2073" t="str">
            <v>990002</v>
          </cell>
          <cell r="E2073" t="str">
            <v>حسابهاي انتظامي</v>
          </cell>
          <cell r="F2073" t="str">
            <v>اسناد تضميني به نفع شركت</v>
          </cell>
          <cell r="G2073" t="str">
            <v>101686</v>
          </cell>
          <cell r="H2073" t="str">
            <v>شركت فن گستر</v>
          </cell>
          <cell r="P2073" t="str">
            <v>999</v>
          </cell>
        </row>
        <row r="2074">
          <cell r="A2074">
            <v>9999</v>
          </cell>
          <cell r="B2074" t="str">
            <v>990002101747</v>
          </cell>
          <cell r="C2074" t="str">
            <v>990</v>
          </cell>
          <cell r="D2074" t="str">
            <v>990002</v>
          </cell>
          <cell r="E2074" t="str">
            <v>حسابهاي انتظامي</v>
          </cell>
          <cell r="F2074" t="str">
            <v>اسناد تضميني به نفع شركت</v>
          </cell>
          <cell r="G2074" t="str">
            <v>101747</v>
          </cell>
          <cell r="H2074" t="str">
            <v>كارگاه پوريا صنعت</v>
          </cell>
          <cell r="P2074" t="str">
            <v>999</v>
          </cell>
        </row>
        <row r="2075">
          <cell r="A2075">
            <v>9999</v>
          </cell>
          <cell r="B2075" t="str">
            <v>990002101288</v>
          </cell>
          <cell r="C2075" t="str">
            <v>990</v>
          </cell>
          <cell r="D2075" t="str">
            <v>990002</v>
          </cell>
          <cell r="E2075" t="str">
            <v>حسابهاي انتظامي</v>
          </cell>
          <cell r="F2075" t="str">
            <v>اسناد تضميني به نفع شركت</v>
          </cell>
          <cell r="G2075" t="str">
            <v>101288</v>
          </cell>
          <cell r="H2075" t="str">
            <v>توفيق صنعت</v>
          </cell>
          <cell r="P2075" t="str">
            <v>999</v>
          </cell>
        </row>
        <row r="2076">
          <cell r="A2076">
            <v>9999</v>
          </cell>
          <cell r="B2076" t="str">
            <v>990002101438</v>
          </cell>
          <cell r="C2076" t="str">
            <v>990</v>
          </cell>
          <cell r="D2076" t="str">
            <v>990002</v>
          </cell>
          <cell r="E2076" t="str">
            <v>حسابهاي انتظامي</v>
          </cell>
          <cell r="F2076" t="str">
            <v>اسناد تضميني به نفع شركت</v>
          </cell>
          <cell r="G2076" t="str">
            <v>101438</v>
          </cell>
          <cell r="H2076" t="str">
            <v>كارگاه مهندس هادي</v>
          </cell>
          <cell r="P2076" t="str">
            <v>999</v>
          </cell>
        </row>
        <row r="2077">
          <cell r="A2077">
            <v>9999</v>
          </cell>
          <cell r="B2077" t="str">
            <v>990002101257</v>
          </cell>
          <cell r="C2077" t="str">
            <v>990</v>
          </cell>
          <cell r="D2077" t="str">
            <v>990002</v>
          </cell>
          <cell r="E2077" t="str">
            <v>حسابهاي انتظامي</v>
          </cell>
          <cell r="F2077" t="str">
            <v>اسناد تضميني به نفع شركت</v>
          </cell>
          <cell r="G2077" t="str">
            <v>101257</v>
          </cell>
          <cell r="H2077" t="str">
            <v>كارگاه فرجزاده</v>
          </cell>
          <cell r="P2077" t="str">
            <v>999</v>
          </cell>
        </row>
        <row r="2078">
          <cell r="A2078">
            <v>9999</v>
          </cell>
          <cell r="B2078" t="str">
            <v>990002101259</v>
          </cell>
          <cell r="C2078" t="str">
            <v>990</v>
          </cell>
          <cell r="D2078" t="str">
            <v>990002</v>
          </cell>
          <cell r="E2078" t="str">
            <v>حسابهاي انتظامي</v>
          </cell>
          <cell r="F2078" t="str">
            <v>اسناد تضميني به نفع شركت</v>
          </cell>
          <cell r="G2078" t="str">
            <v>101259</v>
          </cell>
          <cell r="H2078" t="str">
            <v>كارگاه حسينپور خيري</v>
          </cell>
          <cell r="P2078" t="str">
            <v>999</v>
          </cell>
        </row>
        <row r="2079">
          <cell r="A2079">
            <v>9999</v>
          </cell>
          <cell r="B2079" t="str">
            <v>990002101278</v>
          </cell>
          <cell r="C2079" t="str">
            <v>990</v>
          </cell>
          <cell r="D2079" t="str">
            <v>990002</v>
          </cell>
          <cell r="E2079" t="str">
            <v>حسابهاي انتظامي</v>
          </cell>
          <cell r="F2079" t="str">
            <v>اسناد تضميني به نفع شركت</v>
          </cell>
          <cell r="G2079" t="str">
            <v>101278</v>
          </cell>
          <cell r="H2079" t="str">
            <v>صنايع لاستيک ممتاز تهران</v>
          </cell>
          <cell r="P2079" t="str">
            <v>999</v>
          </cell>
        </row>
        <row r="2080">
          <cell r="A2080">
            <v>9999</v>
          </cell>
          <cell r="B2080" t="str">
            <v>990002101337</v>
          </cell>
          <cell r="C2080" t="str">
            <v>990</v>
          </cell>
          <cell r="D2080" t="str">
            <v>990002</v>
          </cell>
          <cell r="E2080" t="str">
            <v>حسابهاي انتظامي</v>
          </cell>
          <cell r="F2080" t="str">
            <v>اسناد تضميني به نفع شركت</v>
          </cell>
          <cell r="G2080" t="str">
            <v>101337</v>
          </cell>
          <cell r="H2080" t="str">
            <v>خليل سلطاني</v>
          </cell>
          <cell r="P2080" t="str">
            <v>999</v>
          </cell>
        </row>
        <row r="2081">
          <cell r="A2081">
            <v>9999</v>
          </cell>
          <cell r="B2081" t="str">
            <v>990002101515</v>
          </cell>
          <cell r="C2081" t="str">
            <v>990</v>
          </cell>
          <cell r="D2081" t="str">
            <v>990002</v>
          </cell>
          <cell r="E2081" t="str">
            <v>حسابهاي انتظامي</v>
          </cell>
          <cell r="F2081" t="str">
            <v>اسناد تضميني به نفع شركت</v>
          </cell>
          <cell r="G2081" t="str">
            <v>101515</v>
          </cell>
          <cell r="H2081" t="str">
            <v>شرکت پارس صنعت تبريز</v>
          </cell>
          <cell r="P2081" t="str">
            <v>999</v>
          </cell>
        </row>
        <row r="2082">
          <cell r="A2082">
            <v>9999</v>
          </cell>
          <cell r="B2082" t="str">
            <v>990002101607</v>
          </cell>
          <cell r="C2082" t="str">
            <v>990</v>
          </cell>
          <cell r="D2082" t="str">
            <v>990002</v>
          </cell>
          <cell r="E2082" t="str">
            <v>حسابهاي انتظامي</v>
          </cell>
          <cell r="F2082" t="str">
            <v>اسناد تضميني به نفع شركت</v>
          </cell>
          <cell r="G2082" t="str">
            <v>101607</v>
          </cell>
          <cell r="H2082" t="str">
            <v>كارگاه صنعتي پالاديم</v>
          </cell>
          <cell r="P2082" t="str">
            <v>999</v>
          </cell>
        </row>
        <row r="2083">
          <cell r="A2083">
            <v>9999</v>
          </cell>
          <cell r="B2083" t="str">
            <v>990002101773</v>
          </cell>
          <cell r="C2083" t="str">
            <v>990</v>
          </cell>
          <cell r="D2083" t="str">
            <v>990002</v>
          </cell>
          <cell r="E2083" t="str">
            <v>حسابهاي انتظامي</v>
          </cell>
          <cell r="F2083" t="str">
            <v>اسناد تضميني به نفع شركت</v>
          </cell>
          <cell r="G2083" t="str">
            <v>101773</v>
          </cell>
          <cell r="H2083" t="str">
            <v>شركت گئنيش زامان</v>
          </cell>
          <cell r="P2083" t="str">
            <v>999</v>
          </cell>
        </row>
        <row r="2084">
          <cell r="A2084">
            <v>9999</v>
          </cell>
          <cell r="B2084" t="str">
            <v>990002101440</v>
          </cell>
          <cell r="C2084" t="str">
            <v>990</v>
          </cell>
          <cell r="D2084" t="str">
            <v>990002</v>
          </cell>
          <cell r="E2084" t="str">
            <v>حسابهاي انتظامي</v>
          </cell>
          <cell r="F2084" t="str">
            <v>اسناد تضميني به نفع شركت</v>
          </cell>
          <cell r="G2084" t="str">
            <v>101440</v>
          </cell>
          <cell r="H2084" t="str">
            <v>پوريا طوس</v>
          </cell>
          <cell r="P2084" t="str">
            <v>999</v>
          </cell>
        </row>
        <row r="2085">
          <cell r="A2085">
            <v>9999</v>
          </cell>
          <cell r="B2085" t="str">
            <v>990002101368</v>
          </cell>
          <cell r="C2085" t="str">
            <v>990</v>
          </cell>
          <cell r="D2085" t="str">
            <v>990002</v>
          </cell>
          <cell r="E2085" t="str">
            <v>حسابهاي انتظامي</v>
          </cell>
          <cell r="F2085" t="str">
            <v>اسناد تضميني به نفع شركت</v>
          </cell>
          <cell r="G2085" t="str">
            <v>101368</v>
          </cell>
          <cell r="H2085" t="str">
            <v>شرکت طراحي مهندسي هميارطرح آذر</v>
          </cell>
          <cell r="P2085" t="str">
            <v>999</v>
          </cell>
        </row>
        <row r="2086">
          <cell r="A2086">
            <v>9999</v>
          </cell>
          <cell r="B2086" t="str">
            <v>990002101387</v>
          </cell>
          <cell r="C2086" t="str">
            <v>990</v>
          </cell>
          <cell r="D2086" t="str">
            <v>990002</v>
          </cell>
          <cell r="E2086" t="str">
            <v>حسابهاي انتظامي</v>
          </cell>
          <cell r="F2086" t="str">
            <v>اسناد تضميني به نفع شركت</v>
          </cell>
          <cell r="G2086" t="str">
            <v>101387</v>
          </cell>
          <cell r="H2086" t="str">
            <v>كارتن سازي سعيد</v>
          </cell>
          <cell r="P2086" t="str">
            <v>999</v>
          </cell>
        </row>
        <row r="2087">
          <cell r="A2087">
            <v>9999</v>
          </cell>
          <cell r="B2087" t="str">
            <v>990002101344</v>
          </cell>
          <cell r="C2087" t="str">
            <v>990</v>
          </cell>
          <cell r="D2087" t="str">
            <v>990002</v>
          </cell>
          <cell r="E2087" t="str">
            <v>حسابهاي انتظامي</v>
          </cell>
          <cell r="F2087" t="str">
            <v>اسناد تضميني به نفع شركت</v>
          </cell>
          <cell r="G2087" t="str">
            <v>101344</v>
          </cell>
          <cell r="H2087" t="str">
            <v>كارگاه فاخري</v>
          </cell>
          <cell r="P2087" t="str">
            <v>999</v>
          </cell>
        </row>
        <row r="2088">
          <cell r="A2088">
            <v>9999</v>
          </cell>
          <cell r="B2088" t="str">
            <v>990002101953</v>
          </cell>
          <cell r="C2088" t="str">
            <v>990</v>
          </cell>
          <cell r="D2088" t="str">
            <v>990002</v>
          </cell>
          <cell r="E2088" t="str">
            <v>حسابهاي انتظامي</v>
          </cell>
          <cell r="F2088" t="str">
            <v>اسناد تضميني به نفع شركت</v>
          </cell>
          <cell r="G2088" t="str">
            <v>101953</v>
          </cell>
          <cell r="H2088" t="str">
            <v>آقاي رضا علي نژاد فرد فخيم</v>
          </cell>
          <cell r="P2088" t="str">
            <v>999</v>
          </cell>
        </row>
        <row r="2089">
          <cell r="A2089">
            <v>9999</v>
          </cell>
          <cell r="B2089" t="str">
            <v>990002101392</v>
          </cell>
          <cell r="C2089" t="str">
            <v>990</v>
          </cell>
          <cell r="D2089" t="str">
            <v>990002</v>
          </cell>
          <cell r="E2089" t="str">
            <v>حسابهاي انتظامي</v>
          </cell>
          <cell r="F2089" t="str">
            <v>اسناد تضميني به نفع شركت</v>
          </cell>
          <cell r="G2089" t="str">
            <v>101392</v>
          </cell>
          <cell r="H2089" t="str">
            <v>شرکت شعله صنعت</v>
          </cell>
          <cell r="P2089" t="str">
            <v>999</v>
          </cell>
        </row>
        <row r="2090">
          <cell r="A2090">
            <v>9999</v>
          </cell>
          <cell r="B2090" t="str">
            <v>990002101342</v>
          </cell>
          <cell r="C2090" t="str">
            <v>990</v>
          </cell>
          <cell r="D2090" t="str">
            <v>990002</v>
          </cell>
          <cell r="E2090" t="str">
            <v>حسابهاي انتظامي</v>
          </cell>
          <cell r="F2090" t="str">
            <v>اسناد تضميني به نفع شركت</v>
          </cell>
          <cell r="G2090" t="str">
            <v>101342</v>
          </cell>
          <cell r="H2090" t="str">
            <v>شرکت راشا</v>
          </cell>
          <cell r="P2090" t="str">
            <v>999</v>
          </cell>
        </row>
        <row r="2091">
          <cell r="A2091">
            <v>9999</v>
          </cell>
          <cell r="B2091" t="str">
            <v>990002101439</v>
          </cell>
          <cell r="C2091" t="str">
            <v>990</v>
          </cell>
          <cell r="D2091" t="str">
            <v>990002</v>
          </cell>
          <cell r="E2091" t="str">
            <v>حسابهاي انتظامي</v>
          </cell>
          <cell r="F2091" t="str">
            <v>اسناد تضميني به نفع شركت</v>
          </cell>
          <cell r="G2091" t="str">
            <v>101439</v>
          </cell>
          <cell r="H2091" t="str">
            <v>تبريز فن آور</v>
          </cell>
          <cell r="P2091" t="str">
            <v>999</v>
          </cell>
        </row>
        <row r="2092">
          <cell r="A2092">
            <v>9999</v>
          </cell>
          <cell r="B2092" t="str">
            <v>990002101949</v>
          </cell>
          <cell r="C2092" t="str">
            <v>990</v>
          </cell>
          <cell r="D2092" t="str">
            <v>990002</v>
          </cell>
          <cell r="E2092" t="str">
            <v>حسابهاي انتظامي</v>
          </cell>
          <cell r="F2092" t="str">
            <v>اسناد تضميني به نفع شركت</v>
          </cell>
          <cell r="G2092" t="str">
            <v>101949</v>
          </cell>
          <cell r="H2092" t="str">
            <v>شركت مهندسي هوشمند صنعت ايمن</v>
          </cell>
          <cell r="P2092" t="str">
            <v>999</v>
          </cell>
        </row>
        <row r="2093">
          <cell r="A2093">
            <v>9999</v>
          </cell>
          <cell r="B2093" t="str">
            <v>990002101369</v>
          </cell>
          <cell r="C2093" t="str">
            <v>990</v>
          </cell>
          <cell r="D2093" t="str">
            <v>990002</v>
          </cell>
          <cell r="E2093" t="str">
            <v>حسابهاي انتظامي</v>
          </cell>
          <cell r="F2093" t="str">
            <v>اسناد تضميني به نفع شركت</v>
          </cell>
          <cell r="G2093" t="str">
            <v>101369</v>
          </cell>
          <cell r="H2093" t="str">
            <v>شرکت سما ميکرو</v>
          </cell>
          <cell r="P2093" t="str">
            <v>999</v>
          </cell>
        </row>
        <row r="2094">
          <cell r="A2094">
            <v>9999</v>
          </cell>
          <cell r="B2094" t="str">
            <v>990002101761</v>
          </cell>
          <cell r="C2094" t="str">
            <v>990</v>
          </cell>
          <cell r="D2094" t="str">
            <v>990002</v>
          </cell>
          <cell r="E2094" t="str">
            <v>حسابهاي انتظامي</v>
          </cell>
          <cell r="F2094" t="str">
            <v>اسناد تضميني به نفع شركت</v>
          </cell>
          <cell r="G2094" t="str">
            <v>101761</v>
          </cell>
          <cell r="H2094" t="str">
            <v>شركت فامور مهرگان</v>
          </cell>
          <cell r="P2094" t="str">
            <v>999</v>
          </cell>
        </row>
        <row r="2095">
          <cell r="A2095">
            <v>9999</v>
          </cell>
          <cell r="B2095" t="str">
            <v>990002101361</v>
          </cell>
          <cell r="C2095" t="str">
            <v>990</v>
          </cell>
          <cell r="D2095" t="str">
            <v>990002</v>
          </cell>
          <cell r="E2095" t="str">
            <v>حسابهاي انتظامي</v>
          </cell>
          <cell r="F2095" t="str">
            <v>اسناد تضميني به نفع شركت</v>
          </cell>
          <cell r="G2095" t="str">
            <v>101361</v>
          </cell>
          <cell r="H2095" t="str">
            <v>شرکت ستاره دانش سيستم قشم</v>
          </cell>
          <cell r="P2095" t="str">
            <v>999</v>
          </cell>
        </row>
        <row r="2096">
          <cell r="A2096">
            <v>9999</v>
          </cell>
          <cell r="B2096" t="str">
            <v>990002101390</v>
          </cell>
          <cell r="C2096" t="str">
            <v>990</v>
          </cell>
          <cell r="D2096" t="str">
            <v>990002</v>
          </cell>
          <cell r="E2096" t="str">
            <v>حسابهاي انتظامي</v>
          </cell>
          <cell r="F2096" t="str">
            <v>اسناد تضميني به نفع شركت</v>
          </cell>
          <cell r="G2096" t="str">
            <v>101390</v>
          </cell>
          <cell r="H2096" t="str">
            <v>شرکت شبيرصنعت</v>
          </cell>
          <cell r="P2096" t="str">
            <v>999</v>
          </cell>
        </row>
        <row r="2097">
          <cell r="A2097">
            <v>9999</v>
          </cell>
          <cell r="B2097" t="str">
            <v>990002101699</v>
          </cell>
          <cell r="C2097" t="str">
            <v>990</v>
          </cell>
          <cell r="D2097" t="str">
            <v>990002</v>
          </cell>
          <cell r="E2097" t="str">
            <v>حسابهاي انتظامي</v>
          </cell>
          <cell r="F2097" t="str">
            <v>اسناد تضميني به نفع شركت</v>
          </cell>
          <cell r="G2097" t="str">
            <v>101699</v>
          </cell>
          <cell r="H2097" t="str">
            <v>متفرقه</v>
          </cell>
          <cell r="P2097" t="str">
            <v>999</v>
          </cell>
        </row>
        <row r="2098">
          <cell r="A2098">
            <v>9999</v>
          </cell>
          <cell r="B2098" t="str">
            <v>990002101391</v>
          </cell>
          <cell r="C2098" t="str">
            <v>990</v>
          </cell>
          <cell r="D2098" t="str">
            <v>990002</v>
          </cell>
          <cell r="E2098" t="str">
            <v>حسابهاي انتظامي</v>
          </cell>
          <cell r="F2098" t="str">
            <v>اسناد تضميني به نفع شركت</v>
          </cell>
          <cell r="G2098" t="str">
            <v>101391</v>
          </cell>
          <cell r="H2098" t="str">
            <v>شرکت ساپ</v>
          </cell>
          <cell r="P2098" t="str">
            <v>999</v>
          </cell>
        </row>
        <row r="2099">
          <cell r="A2099">
            <v>9999</v>
          </cell>
          <cell r="B2099" t="str">
            <v>990002101359</v>
          </cell>
          <cell r="C2099" t="str">
            <v>990</v>
          </cell>
          <cell r="D2099" t="str">
            <v>990002</v>
          </cell>
          <cell r="E2099" t="str">
            <v>حسابهاي انتظامي</v>
          </cell>
          <cell r="F2099" t="str">
            <v>اسناد تضميني به نفع شركت</v>
          </cell>
          <cell r="G2099" t="str">
            <v>101359</v>
          </cell>
          <cell r="H2099" t="str">
            <v>شرکت جهش طب</v>
          </cell>
          <cell r="P2099" t="str">
            <v>999</v>
          </cell>
        </row>
        <row r="2100">
          <cell r="A2100">
            <v>9999</v>
          </cell>
          <cell r="B2100" t="str">
            <v>990002101380</v>
          </cell>
          <cell r="C2100" t="str">
            <v>990</v>
          </cell>
          <cell r="D2100" t="str">
            <v>990002</v>
          </cell>
          <cell r="E2100" t="str">
            <v>حسابهاي انتظامي</v>
          </cell>
          <cell r="F2100" t="str">
            <v>اسناد تضميني به نفع شركت</v>
          </cell>
          <cell r="G2100" t="str">
            <v>101380</v>
          </cell>
          <cell r="H2100" t="str">
            <v>شرکت صنعتي توربين</v>
          </cell>
          <cell r="P2100" t="str">
            <v>999</v>
          </cell>
        </row>
        <row r="2101">
          <cell r="A2101">
            <v>9999</v>
          </cell>
          <cell r="B2101" t="str">
            <v>990002101379</v>
          </cell>
          <cell r="C2101" t="str">
            <v>990</v>
          </cell>
          <cell r="D2101" t="str">
            <v>990002</v>
          </cell>
          <cell r="E2101" t="str">
            <v>حسابهاي انتظامي</v>
          </cell>
          <cell r="F2101" t="str">
            <v>اسناد تضميني به نفع شركت</v>
          </cell>
          <cell r="G2101" t="str">
            <v>101379</v>
          </cell>
          <cell r="H2101" t="str">
            <v>شرکت کاوش</v>
          </cell>
          <cell r="P2101" t="str">
            <v>999</v>
          </cell>
        </row>
        <row r="2102">
          <cell r="A2102">
            <v>9999</v>
          </cell>
          <cell r="B2102" t="str">
            <v>990002101345</v>
          </cell>
          <cell r="C2102" t="str">
            <v>990</v>
          </cell>
          <cell r="D2102" t="str">
            <v>990002</v>
          </cell>
          <cell r="E2102" t="str">
            <v>حسابهاي انتظامي</v>
          </cell>
          <cell r="F2102" t="str">
            <v>اسناد تضميني به نفع شركت</v>
          </cell>
          <cell r="G2102" t="str">
            <v>101345</v>
          </cell>
          <cell r="H2102" t="str">
            <v>تکنوفرم</v>
          </cell>
          <cell r="P2102" t="str">
            <v>999</v>
          </cell>
        </row>
        <row r="2103">
          <cell r="A2103">
            <v>9999</v>
          </cell>
          <cell r="B2103" t="str">
            <v>990002101351</v>
          </cell>
          <cell r="C2103" t="str">
            <v>990</v>
          </cell>
          <cell r="D2103" t="str">
            <v>990002</v>
          </cell>
          <cell r="E2103" t="str">
            <v>حسابهاي انتظامي</v>
          </cell>
          <cell r="F2103" t="str">
            <v>اسناد تضميني به نفع شركت</v>
          </cell>
          <cell r="G2103" t="str">
            <v>101351</v>
          </cell>
          <cell r="H2103" t="str">
            <v>حمل ونقل اطمينان آذرکاران</v>
          </cell>
          <cell r="P2103" t="str">
            <v>999</v>
          </cell>
        </row>
        <row r="2104">
          <cell r="A2104">
            <v>9999</v>
          </cell>
          <cell r="B2104" t="str">
            <v>990002101348</v>
          </cell>
          <cell r="C2104" t="str">
            <v>990</v>
          </cell>
          <cell r="D2104" t="str">
            <v>990002</v>
          </cell>
          <cell r="E2104" t="str">
            <v>حسابهاي انتظامي</v>
          </cell>
          <cell r="F2104" t="str">
            <v>اسناد تضميني به نفع شركت</v>
          </cell>
          <cell r="G2104" t="str">
            <v>101348</v>
          </cell>
          <cell r="H2104" t="str">
            <v>دمير پولاد (آذرکي)</v>
          </cell>
          <cell r="P2104" t="str">
            <v>999</v>
          </cell>
        </row>
        <row r="2105">
          <cell r="A2105">
            <v>9999</v>
          </cell>
          <cell r="B2105" t="str">
            <v>990002101818</v>
          </cell>
          <cell r="C2105" t="str">
            <v>990</v>
          </cell>
          <cell r="D2105" t="str">
            <v>990002</v>
          </cell>
          <cell r="E2105" t="str">
            <v>حسابهاي انتظامي</v>
          </cell>
          <cell r="F2105" t="str">
            <v>اسناد تضميني به نفع شركت</v>
          </cell>
          <cell r="G2105" t="str">
            <v>101818</v>
          </cell>
          <cell r="H2105" t="str">
            <v>آبكاري صدف</v>
          </cell>
          <cell r="P2105" t="str">
            <v>999</v>
          </cell>
        </row>
        <row r="2106">
          <cell r="A2106">
            <v>9999</v>
          </cell>
          <cell r="B2106" t="str">
            <v>990002101460</v>
          </cell>
          <cell r="C2106" t="str">
            <v>990</v>
          </cell>
          <cell r="D2106" t="str">
            <v>990002</v>
          </cell>
          <cell r="E2106" t="str">
            <v>حسابهاي انتظامي</v>
          </cell>
          <cell r="F2106" t="str">
            <v>اسناد تضميني به نفع شركت</v>
          </cell>
          <cell r="G2106" t="str">
            <v>101460</v>
          </cell>
          <cell r="H2106" t="str">
            <v>صنايع مهيار تهران</v>
          </cell>
          <cell r="P2106" t="str">
            <v>999</v>
          </cell>
        </row>
        <row r="2107">
          <cell r="A2107">
            <v>9999</v>
          </cell>
          <cell r="B2107" t="str">
            <v>990002101283</v>
          </cell>
          <cell r="C2107" t="str">
            <v>990</v>
          </cell>
          <cell r="D2107" t="str">
            <v>990002</v>
          </cell>
          <cell r="E2107" t="str">
            <v>حسابهاي انتظامي</v>
          </cell>
          <cell r="F2107" t="str">
            <v>اسناد تضميني به نفع شركت</v>
          </cell>
          <cell r="G2107" t="str">
            <v>101283</v>
          </cell>
          <cell r="H2107" t="str">
            <v>شرکت ايران رابر(حسيني )</v>
          </cell>
          <cell r="P2107" t="str">
            <v>999</v>
          </cell>
        </row>
        <row r="2108">
          <cell r="A2108">
            <v>9999</v>
          </cell>
          <cell r="B2108" t="str">
            <v>990002101349</v>
          </cell>
          <cell r="C2108" t="str">
            <v>990</v>
          </cell>
          <cell r="D2108" t="str">
            <v>990002</v>
          </cell>
          <cell r="E2108" t="str">
            <v>حسابهاي انتظامي</v>
          </cell>
          <cell r="F2108" t="str">
            <v>اسناد تضميني به نفع شركت</v>
          </cell>
          <cell r="G2108" t="str">
            <v>101349</v>
          </cell>
          <cell r="H2108" t="str">
            <v>حاجي مهدي صباغ</v>
          </cell>
          <cell r="P2108" t="str">
            <v>999</v>
          </cell>
        </row>
        <row r="2109">
          <cell r="A2109">
            <v>9999</v>
          </cell>
          <cell r="B2109" t="str">
            <v>990002101347</v>
          </cell>
          <cell r="C2109" t="str">
            <v>990</v>
          </cell>
          <cell r="D2109" t="str">
            <v>990002</v>
          </cell>
          <cell r="E2109" t="str">
            <v>حسابهاي انتظامي</v>
          </cell>
          <cell r="F2109" t="str">
            <v>اسناد تضميني به نفع شركت</v>
          </cell>
          <cell r="G2109" t="str">
            <v>101347</v>
          </cell>
          <cell r="H2109" t="str">
            <v>جواد فرجيان</v>
          </cell>
          <cell r="P2109" t="str">
            <v>999</v>
          </cell>
        </row>
        <row r="2110">
          <cell r="A2110">
            <v>9999</v>
          </cell>
          <cell r="B2110" t="str">
            <v>990002101371</v>
          </cell>
          <cell r="C2110" t="str">
            <v>990</v>
          </cell>
          <cell r="D2110" t="str">
            <v>990002</v>
          </cell>
          <cell r="E2110" t="str">
            <v>حسابهاي انتظامي</v>
          </cell>
          <cell r="F2110" t="str">
            <v>اسناد تضميني به نفع شركت</v>
          </cell>
          <cell r="G2110" t="str">
            <v>101371</v>
          </cell>
          <cell r="H2110" t="str">
            <v>شهاب شمس</v>
          </cell>
          <cell r="P2110" t="str">
            <v>999</v>
          </cell>
        </row>
        <row r="2111">
          <cell r="A2111">
            <v>9999</v>
          </cell>
          <cell r="B2111" t="str">
            <v>990002101374</v>
          </cell>
          <cell r="C2111" t="str">
            <v>990</v>
          </cell>
          <cell r="D2111" t="str">
            <v>990002</v>
          </cell>
          <cell r="E2111" t="str">
            <v>حسابهاي انتظامي</v>
          </cell>
          <cell r="F2111" t="str">
            <v>اسناد تضميني به نفع شركت</v>
          </cell>
          <cell r="G2111" t="str">
            <v>101374</v>
          </cell>
          <cell r="H2111" t="str">
            <v>سنجه سازان</v>
          </cell>
          <cell r="P2111" t="str">
            <v>999</v>
          </cell>
        </row>
        <row r="2112">
          <cell r="A2112">
            <v>9999</v>
          </cell>
          <cell r="B2112" t="str">
            <v>990002101286</v>
          </cell>
          <cell r="C2112" t="str">
            <v>990</v>
          </cell>
          <cell r="D2112" t="str">
            <v>990002</v>
          </cell>
          <cell r="E2112" t="str">
            <v>حسابهاي انتظامي</v>
          </cell>
          <cell r="F2112" t="str">
            <v>اسناد تضميني به نفع شركت</v>
          </cell>
          <cell r="G2112" t="str">
            <v>101286</v>
          </cell>
          <cell r="H2112" t="str">
            <v>كارگاه تبريز پيچ</v>
          </cell>
          <cell r="P2112" t="str">
            <v>999</v>
          </cell>
        </row>
        <row r="2113">
          <cell r="A2113">
            <v>9999</v>
          </cell>
          <cell r="B2113" t="str">
            <v>990002101376</v>
          </cell>
          <cell r="C2113" t="str">
            <v>990</v>
          </cell>
          <cell r="D2113" t="str">
            <v>990002</v>
          </cell>
          <cell r="E2113" t="str">
            <v>حسابهاي انتظامي</v>
          </cell>
          <cell r="F2113" t="str">
            <v>اسناد تضميني به نفع شركت</v>
          </cell>
          <cell r="G2113" t="str">
            <v>101376</v>
          </cell>
          <cell r="H2113" t="str">
            <v>خدمات فني کريستال</v>
          </cell>
          <cell r="P2113" t="str">
            <v>999</v>
          </cell>
        </row>
        <row r="2114">
          <cell r="A2114">
            <v>9999</v>
          </cell>
          <cell r="B2114" t="str">
            <v>990002101388</v>
          </cell>
          <cell r="C2114" t="str">
            <v>990</v>
          </cell>
          <cell r="D2114" t="str">
            <v>990002</v>
          </cell>
          <cell r="E2114" t="str">
            <v>حسابهاي انتظامي</v>
          </cell>
          <cell r="F2114" t="str">
            <v>اسناد تضميني به نفع شركت</v>
          </cell>
          <cell r="G2114" t="str">
            <v>101388</v>
          </cell>
          <cell r="H2114" t="str">
            <v>آقاي بدرنژاد</v>
          </cell>
          <cell r="P2114" t="str">
            <v>999</v>
          </cell>
        </row>
        <row r="2115">
          <cell r="A2115">
            <v>9999</v>
          </cell>
          <cell r="B2115" t="str">
            <v>990002101841</v>
          </cell>
          <cell r="C2115" t="str">
            <v>990</v>
          </cell>
          <cell r="D2115" t="str">
            <v>990002</v>
          </cell>
          <cell r="E2115" t="str">
            <v>حسابهاي انتظامي</v>
          </cell>
          <cell r="F2115" t="str">
            <v>اسناد تضميني به نفع شركت</v>
          </cell>
          <cell r="G2115" t="str">
            <v>101841</v>
          </cell>
          <cell r="H2115" t="str">
            <v>شركت تهيه و توزيع قطعات دانا</v>
          </cell>
          <cell r="P2115" t="str">
            <v>999</v>
          </cell>
        </row>
        <row r="2116">
          <cell r="A2116">
            <v>9999</v>
          </cell>
          <cell r="B2116" t="str">
            <v>990002101436</v>
          </cell>
          <cell r="C2116" t="str">
            <v>990</v>
          </cell>
          <cell r="D2116" t="str">
            <v>990002</v>
          </cell>
          <cell r="E2116" t="str">
            <v>حسابهاي انتظامي</v>
          </cell>
          <cell r="F2116" t="str">
            <v>اسناد تضميني به نفع شركت</v>
          </cell>
          <cell r="G2116" t="str">
            <v>101436</v>
          </cell>
          <cell r="H2116" t="str">
            <v>احد فلاحزاده طرزم</v>
          </cell>
          <cell r="P2116" t="str">
            <v>999</v>
          </cell>
        </row>
        <row r="2117">
          <cell r="A2117">
            <v>9999</v>
          </cell>
          <cell r="B2117" t="str">
            <v>990002101262</v>
          </cell>
          <cell r="C2117" t="str">
            <v>990</v>
          </cell>
          <cell r="D2117" t="str">
            <v>990002</v>
          </cell>
          <cell r="E2117" t="str">
            <v>حسابهاي انتظامي</v>
          </cell>
          <cell r="F2117" t="str">
            <v>اسناد تضميني به نفع شركت</v>
          </cell>
          <cell r="G2117" t="str">
            <v>101262</v>
          </cell>
          <cell r="H2117" t="str">
            <v>شركت صنايع لاستيك توس</v>
          </cell>
          <cell r="P2117" t="str">
            <v>999</v>
          </cell>
        </row>
        <row r="2118">
          <cell r="A2118">
            <v>9999</v>
          </cell>
          <cell r="B2118" t="str">
            <v>990002101389</v>
          </cell>
          <cell r="C2118" t="str">
            <v>990</v>
          </cell>
          <cell r="D2118" t="str">
            <v>990002</v>
          </cell>
          <cell r="E2118" t="str">
            <v>حسابهاي انتظامي</v>
          </cell>
          <cell r="F2118" t="str">
            <v>اسناد تضميني به نفع شركت</v>
          </cell>
          <cell r="G2118" t="str">
            <v>101389</v>
          </cell>
          <cell r="H2118" t="str">
            <v>پرويزخاکپور</v>
          </cell>
          <cell r="P2118" t="str">
            <v>999</v>
          </cell>
        </row>
        <row r="2119">
          <cell r="A2119">
            <v>9999</v>
          </cell>
          <cell r="B2119" t="str">
            <v>990002101382</v>
          </cell>
          <cell r="C2119" t="str">
            <v>990</v>
          </cell>
          <cell r="D2119" t="str">
            <v>990002</v>
          </cell>
          <cell r="E2119" t="str">
            <v>حسابهاي انتظامي</v>
          </cell>
          <cell r="F2119" t="str">
            <v>اسناد تضميني به نفع شركت</v>
          </cell>
          <cell r="G2119" t="str">
            <v>101382</v>
          </cell>
          <cell r="H2119" t="str">
            <v>سروش فيلم</v>
          </cell>
          <cell r="P2119" t="str">
            <v>999</v>
          </cell>
        </row>
        <row r="2120">
          <cell r="A2120">
            <v>9999</v>
          </cell>
          <cell r="B2120" t="str">
            <v>990002101435</v>
          </cell>
          <cell r="C2120" t="str">
            <v>990</v>
          </cell>
          <cell r="D2120" t="str">
            <v>990002</v>
          </cell>
          <cell r="E2120" t="str">
            <v>حسابهاي انتظامي</v>
          </cell>
          <cell r="F2120" t="str">
            <v>اسناد تضميني به نفع شركت</v>
          </cell>
          <cell r="G2120" t="str">
            <v>101435</v>
          </cell>
          <cell r="H2120" t="str">
            <v>فرخ فرشچي</v>
          </cell>
          <cell r="P2120" t="str">
            <v>999</v>
          </cell>
        </row>
        <row r="2121">
          <cell r="A2121">
            <v>9999</v>
          </cell>
          <cell r="B2121" t="str">
            <v>990002101434</v>
          </cell>
          <cell r="C2121" t="str">
            <v>990</v>
          </cell>
          <cell r="D2121" t="str">
            <v>990002</v>
          </cell>
          <cell r="E2121" t="str">
            <v>حسابهاي انتظامي</v>
          </cell>
          <cell r="F2121" t="str">
            <v>اسناد تضميني به نفع شركت</v>
          </cell>
          <cell r="G2121" t="str">
            <v>101434</v>
          </cell>
          <cell r="H2121" t="str">
            <v>بابک شجاعي</v>
          </cell>
          <cell r="P2121" t="str">
            <v>999</v>
          </cell>
        </row>
        <row r="2122">
          <cell r="A2122">
            <v>9999</v>
          </cell>
          <cell r="B2122" t="str">
            <v>990002101383</v>
          </cell>
          <cell r="C2122" t="str">
            <v>990</v>
          </cell>
          <cell r="D2122" t="str">
            <v>990002</v>
          </cell>
          <cell r="E2122" t="str">
            <v>حسابهاي انتظامي</v>
          </cell>
          <cell r="F2122" t="str">
            <v>اسناد تضميني به نفع شركت</v>
          </cell>
          <cell r="G2122" t="str">
            <v>101383</v>
          </cell>
          <cell r="H2122" t="str">
            <v>سيروس رحيمي</v>
          </cell>
          <cell r="P2122" t="str">
            <v>999</v>
          </cell>
        </row>
        <row r="2123">
          <cell r="A2123">
            <v>9999</v>
          </cell>
          <cell r="B2123" t="str">
            <v>990003101400</v>
          </cell>
          <cell r="C2123" t="str">
            <v>990</v>
          </cell>
          <cell r="D2123" t="str">
            <v>990003</v>
          </cell>
          <cell r="E2123" t="str">
            <v>حسابهاي انتظامي</v>
          </cell>
          <cell r="F2123" t="str">
            <v>اسناد اسناد تضميني به عهده شركت</v>
          </cell>
          <cell r="G2123" t="str">
            <v>101400</v>
          </cell>
          <cell r="H2123" t="str">
            <v>شرکت ساپکو</v>
          </cell>
          <cell r="P2123" t="str">
            <v>999</v>
          </cell>
        </row>
        <row r="2124">
          <cell r="A2124">
            <v>9999</v>
          </cell>
          <cell r="B2124" t="str">
            <v>990003101001</v>
          </cell>
          <cell r="C2124" t="str">
            <v>990</v>
          </cell>
          <cell r="D2124" t="str">
            <v>990003</v>
          </cell>
          <cell r="E2124" t="str">
            <v>حسابهاي انتظامي</v>
          </cell>
          <cell r="F2124" t="str">
            <v>اسناد اسناد تضميني به عهده شركت</v>
          </cell>
          <cell r="G2124" t="str">
            <v>101001</v>
          </cell>
          <cell r="H2124" t="str">
            <v>شرکت مگا موتورفروش قطعات خودرو</v>
          </cell>
          <cell r="P2124" t="str">
            <v>999</v>
          </cell>
        </row>
        <row r="2125">
          <cell r="A2125">
            <v>9999</v>
          </cell>
          <cell r="B2125" t="str">
            <v>990003101023</v>
          </cell>
          <cell r="C2125" t="str">
            <v>990</v>
          </cell>
          <cell r="D2125" t="str">
            <v>990003</v>
          </cell>
          <cell r="E2125" t="str">
            <v>حسابهاي انتظامي</v>
          </cell>
          <cell r="F2125" t="str">
            <v>اسناد اسناد تضميني به عهده شركت</v>
          </cell>
          <cell r="G2125" t="str">
            <v>101023</v>
          </cell>
          <cell r="H2125" t="str">
            <v>شركت سايپا يدك</v>
          </cell>
          <cell r="P2125" t="str">
            <v>999</v>
          </cell>
        </row>
        <row r="2126">
          <cell r="A2126">
            <v>9999</v>
          </cell>
          <cell r="B2126" t="str">
            <v>990003100110</v>
          </cell>
          <cell r="C2126" t="str">
            <v>990</v>
          </cell>
          <cell r="D2126" t="str">
            <v>990003</v>
          </cell>
          <cell r="E2126" t="str">
            <v>حسابهاي انتظامي</v>
          </cell>
          <cell r="F2126" t="str">
            <v>اسناد اسناد تضميني به عهده شركت</v>
          </cell>
          <cell r="G2126" t="str">
            <v>100110</v>
          </cell>
          <cell r="H2126" t="str">
            <v>بانك ملت پروين جاري 1464405011 (پشتيبان)</v>
          </cell>
          <cell r="P2126" t="str">
            <v>999</v>
          </cell>
        </row>
        <row r="2127">
          <cell r="A2127">
            <v>9999</v>
          </cell>
          <cell r="B2127" t="str">
            <v>990003101012</v>
          </cell>
          <cell r="C2127" t="str">
            <v>990</v>
          </cell>
          <cell r="D2127" t="str">
            <v>990003</v>
          </cell>
          <cell r="E2127" t="str">
            <v>حسابهاي انتظامي</v>
          </cell>
          <cell r="F2127" t="str">
            <v>اسناد اسناد تضميني به عهده شركت</v>
          </cell>
          <cell r="G2127" t="str">
            <v>101012</v>
          </cell>
          <cell r="H2127" t="str">
            <v>مگاموتور قرارداد اکسل جلو نيسان</v>
          </cell>
          <cell r="P2127" t="str">
            <v>999</v>
          </cell>
        </row>
        <row r="2128">
          <cell r="A2128">
            <v>9999</v>
          </cell>
          <cell r="B2128" t="str">
            <v>990003101480</v>
          </cell>
          <cell r="C2128" t="str">
            <v>990</v>
          </cell>
          <cell r="D2128" t="str">
            <v>990003</v>
          </cell>
          <cell r="E2128" t="str">
            <v>حسابهاي انتظامي</v>
          </cell>
          <cell r="F2128" t="str">
            <v>اسناد اسناد تضميني به عهده شركت</v>
          </cell>
          <cell r="G2128" t="str">
            <v>101480</v>
          </cell>
          <cell r="H2128" t="str">
            <v>اداره دارائي تبريز(عملكرد)</v>
          </cell>
          <cell r="P2128" t="str">
            <v>999</v>
          </cell>
        </row>
        <row r="2129">
          <cell r="A2129">
            <v>9999</v>
          </cell>
          <cell r="B2129" t="str">
            <v>990003101030</v>
          </cell>
          <cell r="C2129" t="str">
            <v>990</v>
          </cell>
          <cell r="D2129" t="str">
            <v>990003</v>
          </cell>
          <cell r="E2129" t="str">
            <v>حسابهاي انتظامي</v>
          </cell>
          <cell r="F2129" t="str">
            <v>اسناد اسناد تضميني به عهده شركت</v>
          </cell>
          <cell r="G2129" t="str">
            <v>101030</v>
          </cell>
          <cell r="H2129" t="str">
            <v>شرکت دسکو قرارداد9917 جعبه فرمان</v>
          </cell>
          <cell r="P2129" t="str">
            <v>999</v>
          </cell>
        </row>
        <row r="2130">
          <cell r="A2130">
            <v>9999</v>
          </cell>
          <cell r="B2130" t="str">
            <v>990003101203</v>
          </cell>
          <cell r="C2130" t="str">
            <v>990</v>
          </cell>
          <cell r="D2130" t="str">
            <v>990003</v>
          </cell>
          <cell r="E2130" t="str">
            <v>حسابهاي انتظامي</v>
          </cell>
          <cell r="F2130" t="str">
            <v>اسناد اسناد تضميني به عهده شركت</v>
          </cell>
          <cell r="G2130" t="str">
            <v>101203</v>
          </cell>
          <cell r="H2130" t="str">
            <v>شرکت توليدي محورخودرو</v>
          </cell>
          <cell r="P2130" t="str">
            <v>999</v>
          </cell>
        </row>
        <row r="2131">
          <cell r="A2131">
            <v>9999</v>
          </cell>
          <cell r="B2131" t="str">
            <v>990003101022</v>
          </cell>
          <cell r="C2131" t="str">
            <v>990</v>
          </cell>
          <cell r="D2131" t="str">
            <v>990003</v>
          </cell>
          <cell r="E2131" t="str">
            <v>حسابهاي انتظامي</v>
          </cell>
          <cell r="F2131" t="str">
            <v>اسناد اسناد تضميني به عهده شركت</v>
          </cell>
          <cell r="G2131" t="str">
            <v>101022</v>
          </cell>
          <cell r="H2131" t="str">
            <v>شرکت توليدي بهران محور سايپا</v>
          </cell>
          <cell r="P2131" t="str">
            <v>999</v>
          </cell>
        </row>
        <row r="2132">
          <cell r="A2132">
            <v>9999</v>
          </cell>
          <cell r="B2132" t="str">
            <v>990003100102</v>
          </cell>
          <cell r="C2132" t="str">
            <v>990</v>
          </cell>
          <cell r="D2132" t="str">
            <v>990003</v>
          </cell>
          <cell r="E2132" t="str">
            <v>حسابهاي انتظامي</v>
          </cell>
          <cell r="F2132" t="str">
            <v>اسناد اسناد تضميني به عهده شركت</v>
          </cell>
          <cell r="G2132" t="str">
            <v>100102</v>
          </cell>
          <cell r="H2132" t="str">
            <v>بانک ملت پروين جاري 26009</v>
          </cell>
          <cell r="P2132" t="str">
            <v>999</v>
          </cell>
        </row>
        <row r="2133">
          <cell r="A2133">
            <v>9999</v>
          </cell>
          <cell r="B2133" t="str">
            <v>990003101689</v>
          </cell>
          <cell r="C2133" t="str">
            <v>990</v>
          </cell>
          <cell r="D2133" t="str">
            <v>990003</v>
          </cell>
          <cell r="E2133" t="str">
            <v>حسابهاي انتظامي</v>
          </cell>
          <cell r="F2133" t="str">
            <v>اسناد اسناد تضميني به عهده شركت</v>
          </cell>
          <cell r="G2133" t="str">
            <v>101689</v>
          </cell>
          <cell r="H2133" t="str">
            <v>صنايع جنگ افزاري تهران</v>
          </cell>
          <cell r="P2133" t="str">
            <v>999</v>
          </cell>
        </row>
        <row r="2134">
          <cell r="A2134">
            <v>9999</v>
          </cell>
          <cell r="B2134" t="str">
            <v>990003101798</v>
          </cell>
          <cell r="C2134" t="str">
            <v>990</v>
          </cell>
          <cell r="D2134" t="str">
            <v>990003</v>
          </cell>
          <cell r="E2134" t="str">
            <v>حسابهاي انتظامي</v>
          </cell>
          <cell r="F2134" t="str">
            <v>اسناد اسناد تضميني به عهده شركت</v>
          </cell>
          <cell r="G2134" t="str">
            <v>101798</v>
          </cell>
          <cell r="H2134" t="str">
            <v>شركت بازرگاني و خدمات همگام خودرو</v>
          </cell>
          <cell r="P2134" t="str">
            <v>999</v>
          </cell>
        </row>
        <row r="2135">
          <cell r="A2135">
            <v>9999</v>
          </cell>
          <cell r="B2135" t="str">
            <v>990003101018</v>
          </cell>
          <cell r="C2135" t="str">
            <v>990</v>
          </cell>
          <cell r="D2135" t="str">
            <v>990003</v>
          </cell>
          <cell r="E2135" t="str">
            <v>حسابهاي انتظامي</v>
          </cell>
          <cell r="F2135" t="str">
            <v>اسناد اسناد تضميني به عهده شركت</v>
          </cell>
          <cell r="G2135" t="str">
            <v>101018</v>
          </cell>
          <cell r="H2135" t="str">
            <v>شرکت مهندسي اجزاء ماشين گستر آرين (امگا)</v>
          </cell>
          <cell r="P2135" t="str">
            <v>999</v>
          </cell>
        </row>
        <row r="2136">
          <cell r="A2136">
            <v>9999</v>
          </cell>
          <cell r="B2136" t="str">
            <v>990003101545</v>
          </cell>
          <cell r="C2136" t="str">
            <v>990</v>
          </cell>
          <cell r="D2136" t="str">
            <v>990003</v>
          </cell>
          <cell r="E2136" t="str">
            <v>حسابهاي انتظامي</v>
          </cell>
          <cell r="F2136" t="str">
            <v>اسناد اسناد تضميني به عهده شركت</v>
          </cell>
          <cell r="G2136" t="str">
            <v>101545</v>
          </cell>
          <cell r="H2136" t="str">
            <v>صنايع شهيد باقري</v>
          </cell>
          <cell r="P2136" t="str">
            <v>999</v>
          </cell>
        </row>
        <row r="2137">
          <cell r="A2137">
            <v>9999</v>
          </cell>
          <cell r="B2137" t="str">
            <v>990003101804</v>
          </cell>
          <cell r="C2137" t="str">
            <v>990</v>
          </cell>
          <cell r="D2137" t="str">
            <v>990003</v>
          </cell>
          <cell r="E2137" t="str">
            <v>حسابهاي انتظامي</v>
          </cell>
          <cell r="F2137" t="str">
            <v>اسناد اسناد تضميني به عهده شركت</v>
          </cell>
          <cell r="G2137" t="str">
            <v>101804</v>
          </cell>
          <cell r="H2137" t="str">
            <v>شركت ريخته گري آلومنيوم ايران خودرو</v>
          </cell>
          <cell r="P2137" t="str">
            <v>999</v>
          </cell>
        </row>
        <row r="2138">
          <cell r="A2138">
            <v>9999</v>
          </cell>
          <cell r="B2138" t="str">
            <v>990003101206</v>
          </cell>
          <cell r="C2138" t="str">
            <v>990</v>
          </cell>
          <cell r="D2138" t="str">
            <v>990003</v>
          </cell>
          <cell r="E2138" t="str">
            <v>حسابهاي انتظامي</v>
          </cell>
          <cell r="F2138" t="str">
            <v>اسناد اسناد تضميني به عهده شركت</v>
          </cell>
          <cell r="G2138" t="str">
            <v>101206</v>
          </cell>
          <cell r="H2138" t="str">
            <v>مجتمع صنعتي شهيد همت</v>
          </cell>
          <cell r="P2138" t="str">
            <v>999</v>
          </cell>
        </row>
        <row r="2139">
          <cell r="A2139">
            <v>9999</v>
          </cell>
          <cell r="B2139" t="str">
            <v>990003101398</v>
          </cell>
          <cell r="C2139" t="str">
            <v>990</v>
          </cell>
          <cell r="D2139" t="str">
            <v>990003</v>
          </cell>
          <cell r="E2139" t="str">
            <v>حسابهاي انتظامي</v>
          </cell>
          <cell r="F2139" t="str">
            <v>اسناد اسناد تضميني به عهده شركت</v>
          </cell>
          <cell r="G2139" t="str">
            <v>101398</v>
          </cell>
          <cell r="H2139" t="str">
            <v>ايران ترمه</v>
          </cell>
          <cell r="P2139" t="str">
            <v>999</v>
          </cell>
        </row>
        <row r="2140">
          <cell r="A2140">
            <v>9999</v>
          </cell>
          <cell r="B2140" t="str">
            <v>990003101270</v>
          </cell>
          <cell r="C2140" t="str">
            <v>990</v>
          </cell>
          <cell r="D2140" t="str">
            <v>990003</v>
          </cell>
          <cell r="E2140" t="str">
            <v>حسابهاي انتظامي</v>
          </cell>
          <cell r="F2140" t="str">
            <v>اسناد اسناد تضميني به عهده شركت</v>
          </cell>
          <cell r="G2140" t="str">
            <v>101270</v>
          </cell>
          <cell r="H2140" t="str">
            <v>شرکت صنعت پژوهان کيا</v>
          </cell>
          <cell r="P2140" t="str">
            <v>999</v>
          </cell>
        </row>
        <row r="2141">
          <cell r="A2141">
            <v>9999</v>
          </cell>
          <cell r="B2141" t="str">
            <v>990003101796</v>
          </cell>
          <cell r="C2141" t="str">
            <v>990</v>
          </cell>
          <cell r="D2141" t="str">
            <v>990003</v>
          </cell>
          <cell r="E2141" t="str">
            <v>حسابهاي انتظامي</v>
          </cell>
          <cell r="F2141" t="str">
            <v>اسناد اسناد تضميني به عهده شركت</v>
          </cell>
          <cell r="G2141" t="str">
            <v>101796</v>
          </cell>
          <cell r="H2141" t="str">
            <v>شركت اوژن صنعت پارس</v>
          </cell>
          <cell r="P2141" t="str">
            <v>999</v>
          </cell>
        </row>
        <row r="2142">
          <cell r="A2142">
            <v>9999</v>
          </cell>
          <cell r="B2142" t="str">
            <v>990003101699</v>
          </cell>
          <cell r="C2142" t="str">
            <v>990</v>
          </cell>
          <cell r="D2142" t="str">
            <v>990003</v>
          </cell>
          <cell r="E2142" t="str">
            <v>حسابهاي انتظامي</v>
          </cell>
          <cell r="F2142" t="str">
            <v>اسناد اسناد تضميني به عهده شركت</v>
          </cell>
          <cell r="G2142" t="str">
            <v>101699</v>
          </cell>
          <cell r="H2142" t="str">
            <v>متفرقه</v>
          </cell>
          <cell r="P2142" t="str">
            <v>999</v>
          </cell>
        </row>
        <row r="2143">
          <cell r="A2143">
            <v>9999</v>
          </cell>
          <cell r="B2143" t="str">
            <v>990003101396</v>
          </cell>
          <cell r="C2143" t="str">
            <v>990</v>
          </cell>
          <cell r="D2143" t="str">
            <v>990003</v>
          </cell>
          <cell r="E2143" t="str">
            <v>حسابهاي انتظامي</v>
          </cell>
          <cell r="F2143" t="str">
            <v>اسناد اسناد تضميني به عهده شركت</v>
          </cell>
          <cell r="G2143" t="str">
            <v>101396</v>
          </cell>
          <cell r="H2143" t="str">
            <v>گسترش شيرسازي</v>
          </cell>
          <cell r="P2143" t="str">
            <v>999</v>
          </cell>
        </row>
        <row r="2144">
          <cell r="A2144">
            <v>9999</v>
          </cell>
          <cell r="B2144" t="str">
            <v>990003101236</v>
          </cell>
          <cell r="C2144" t="str">
            <v>990</v>
          </cell>
          <cell r="D2144" t="str">
            <v>990003</v>
          </cell>
          <cell r="E2144" t="str">
            <v>حسابهاي انتظامي</v>
          </cell>
          <cell r="F2144" t="str">
            <v>اسناد اسناد تضميني به عهده شركت</v>
          </cell>
          <cell r="G2144" t="str">
            <v>101236</v>
          </cell>
          <cell r="H2144" t="str">
            <v>شرکت تراکتور سازي ايران</v>
          </cell>
          <cell r="P2144" t="str">
            <v>999</v>
          </cell>
        </row>
        <row r="2145">
          <cell r="A2145">
            <v>9999</v>
          </cell>
          <cell r="B2145" t="str">
            <v>990003101271</v>
          </cell>
          <cell r="C2145" t="str">
            <v>990</v>
          </cell>
          <cell r="D2145" t="str">
            <v>990003</v>
          </cell>
          <cell r="E2145" t="str">
            <v>حسابهاي انتظامي</v>
          </cell>
          <cell r="F2145" t="str">
            <v>اسناد اسناد تضميني به عهده شركت</v>
          </cell>
          <cell r="G2145" t="str">
            <v>101271</v>
          </cell>
          <cell r="H2145" t="str">
            <v>صنايع الکترو صنام</v>
          </cell>
          <cell r="P2145" t="str">
            <v>999</v>
          </cell>
        </row>
        <row r="2146">
          <cell r="A2146">
            <v>9999</v>
          </cell>
          <cell r="B2146" t="str">
            <v>990003101399</v>
          </cell>
          <cell r="C2146" t="str">
            <v>990</v>
          </cell>
          <cell r="D2146" t="str">
            <v>990003</v>
          </cell>
          <cell r="E2146" t="str">
            <v>حسابهاي انتظامي</v>
          </cell>
          <cell r="F2146" t="str">
            <v>اسناد اسناد تضميني به عهده شركت</v>
          </cell>
          <cell r="G2146" t="str">
            <v>101399</v>
          </cell>
          <cell r="H2146" t="str">
            <v>شرکت ايرالکو</v>
          </cell>
          <cell r="P2146" t="str">
            <v>999</v>
          </cell>
        </row>
        <row r="2147">
          <cell r="A2147">
            <v>9999</v>
          </cell>
          <cell r="B2147" t="str">
            <v>990003101445</v>
          </cell>
          <cell r="C2147" t="str">
            <v>990</v>
          </cell>
          <cell r="D2147" t="str">
            <v>990003</v>
          </cell>
          <cell r="E2147" t="str">
            <v>حسابهاي انتظامي</v>
          </cell>
          <cell r="F2147" t="str">
            <v>اسناد اسناد تضميني به عهده شركت</v>
          </cell>
          <cell r="G2147" t="str">
            <v>101445</v>
          </cell>
          <cell r="H2147" t="str">
            <v>گروه مپنا</v>
          </cell>
          <cell r="P2147" t="str">
            <v>999</v>
          </cell>
        </row>
        <row r="2148">
          <cell r="A2148">
            <v>9999</v>
          </cell>
          <cell r="B2148" t="str">
            <v>990003101031</v>
          </cell>
          <cell r="C2148" t="str">
            <v>990</v>
          </cell>
          <cell r="D2148" t="str">
            <v>990003</v>
          </cell>
          <cell r="E2148" t="str">
            <v>حسابهاي انتظامي</v>
          </cell>
          <cell r="F2148" t="str">
            <v>اسناد اسناد تضميني به عهده شركت</v>
          </cell>
          <cell r="G2148" t="str">
            <v>101031</v>
          </cell>
          <cell r="H2148" t="str">
            <v>شرکت دسکو قرارداد9734پمپ ترمز رنو</v>
          </cell>
          <cell r="P2148" t="str">
            <v>999</v>
          </cell>
        </row>
        <row r="2149">
          <cell r="A2149">
            <v>9999</v>
          </cell>
          <cell r="B2149" t="str">
            <v>990003101303</v>
          </cell>
          <cell r="C2149" t="str">
            <v>990</v>
          </cell>
          <cell r="D2149" t="str">
            <v>990003</v>
          </cell>
          <cell r="E2149" t="str">
            <v>حسابهاي انتظامي</v>
          </cell>
          <cell r="F2149" t="str">
            <v>اسناد اسناد تضميني به عهده شركت</v>
          </cell>
          <cell r="G2149" t="str">
            <v>101303</v>
          </cell>
          <cell r="H2149" t="str">
            <v>صنايع مهمات سازي تهران</v>
          </cell>
          <cell r="P2149" t="str">
            <v>999</v>
          </cell>
        </row>
        <row r="2150">
          <cell r="A2150">
            <v>9999</v>
          </cell>
          <cell r="B2150" t="str">
            <v>990003101393</v>
          </cell>
          <cell r="C2150" t="str">
            <v>990</v>
          </cell>
          <cell r="D2150" t="str">
            <v>990003</v>
          </cell>
          <cell r="E2150" t="str">
            <v>حسابهاي انتظامي</v>
          </cell>
          <cell r="F2150" t="str">
            <v>اسناد اسناد تضميني به عهده شركت</v>
          </cell>
          <cell r="G2150" t="str">
            <v>101393</v>
          </cell>
          <cell r="H2150" t="str">
            <v>شرکت نيرومحرکه</v>
          </cell>
          <cell r="P2150" t="str">
            <v>999</v>
          </cell>
        </row>
        <row r="2151">
          <cell r="A2151">
            <v>9999</v>
          </cell>
          <cell r="B2151" t="str">
            <v>990003101355</v>
          </cell>
          <cell r="C2151" t="str">
            <v>990</v>
          </cell>
          <cell r="D2151" t="str">
            <v>990003</v>
          </cell>
          <cell r="E2151" t="str">
            <v>حسابهاي انتظامي</v>
          </cell>
          <cell r="F2151" t="str">
            <v>اسناد اسناد تضميني به عهده شركت</v>
          </cell>
          <cell r="G2151" t="str">
            <v>101355</v>
          </cell>
          <cell r="H2151" t="str">
            <v>مرکز پژوهش متالوژي رازي</v>
          </cell>
          <cell r="P2151" t="str">
            <v>999</v>
          </cell>
        </row>
        <row r="2152">
          <cell r="A2152">
            <v>9999</v>
          </cell>
          <cell r="B2152" t="str">
            <v>990003101397</v>
          </cell>
          <cell r="C2152" t="str">
            <v>990</v>
          </cell>
          <cell r="D2152" t="str">
            <v>990003</v>
          </cell>
          <cell r="E2152" t="str">
            <v>حسابهاي انتظامي</v>
          </cell>
          <cell r="F2152" t="str">
            <v>اسناد اسناد تضميني به عهده شركت</v>
          </cell>
          <cell r="G2152" t="str">
            <v>101397</v>
          </cell>
          <cell r="H2152" t="str">
            <v>صنايع الکترونيک شيراز</v>
          </cell>
          <cell r="P2152" t="str">
            <v>999</v>
          </cell>
        </row>
        <row r="2153">
          <cell r="A2153">
            <v>9999</v>
          </cell>
          <cell r="B2153" t="str">
            <v>990003101395</v>
          </cell>
          <cell r="C2153" t="str">
            <v>990</v>
          </cell>
          <cell r="D2153" t="str">
            <v>990003</v>
          </cell>
          <cell r="E2153" t="str">
            <v>حسابهاي انتظامي</v>
          </cell>
          <cell r="F2153" t="str">
            <v>اسناد اسناد تضميني به عهده شركت</v>
          </cell>
          <cell r="G2153" t="str">
            <v>101395</v>
          </cell>
          <cell r="H2153" t="str">
            <v>سداد ماشين</v>
          </cell>
          <cell r="P2153" t="str">
            <v>999</v>
          </cell>
        </row>
        <row r="2154">
          <cell r="A2154">
            <v>9999</v>
          </cell>
          <cell r="B2154" t="str">
            <v>990099300157</v>
          </cell>
          <cell r="C2154" t="str">
            <v>990</v>
          </cell>
          <cell r="D2154" t="str">
            <v>990099</v>
          </cell>
          <cell r="E2154" t="str">
            <v>حسابهاي انتظامي</v>
          </cell>
          <cell r="F2154" t="str">
            <v>اسناد تضميني دريافتي از كاركنان</v>
          </cell>
          <cell r="G2154" t="str">
            <v>300157</v>
          </cell>
          <cell r="H2154" t="str">
            <v>معصومي خدايار</v>
          </cell>
          <cell r="P2154" t="str">
            <v>999</v>
          </cell>
        </row>
        <row r="2155">
          <cell r="A2155">
            <v>9999</v>
          </cell>
          <cell r="B2155" t="str">
            <v>990099300090</v>
          </cell>
          <cell r="C2155" t="str">
            <v>990</v>
          </cell>
          <cell r="D2155" t="str">
            <v>990099</v>
          </cell>
          <cell r="E2155" t="str">
            <v>حسابهاي انتظامي</v>
          </cell>
          <cell r="F2155" t="str">
            <v>اسناد تضميني دريافتي از كاركنان</v>
          </cell>
          <cell r="G2155" t="str">
            <v>300090</v>
          </cell>
          <cell r="H2155" t="str">
            <v>شايان مهر ابراهيم</v>
          </cell>
          <cell r="P2155" t="str">
            <v>999</v>
          </cell>
        </row>
        <row r="2156">
          <cell r="A2156">
            <v>9999</v>
          </cell>
          <cell r="B2156" t="str">
            <v>990099300289</v>
          </cell>
          <cell r="C2156" t="str">
            <v>990</v>
          </cell>
          <cell r="D2156" t="str">
            <v>990099</v>
          </cell>
          <cell r="E2156" t="str">
            <v>حسابهاي انتظامي</v>
          </cell>
          <cell r="F2156" t="str">
            <v>اسناد تضميني دريافتي از كاركنان</v>
          </cell>
          <cell r="G2156" t="str">
            <v>300289</v>
          </cell>
          <cell r="H2156" t="str">
            <v>اميني طاژاندره احمد</v>
          </cell>
          <cell r="P2156" t="str">
            <v>999</v>
          </cell>
        </row>
        <row r="2157">
          <cell r="A2157">
            <v>9999</v>
          </cell>
          <cell r="B2157" t="str">
            <v>990099300197</v>
          </cell>
          <cell r="C2157" t="str">
            <v>990</v>
          </cell>
          <cell r="D2157" t="str">
            <v>990099</v>
          </cell>
          <cell r="E2157" t="str">
            <v>حسابهاي انتظامي</v>
          </cell>
          <cell r="F2157" t="str">
            <v>اسناد تضميني دريافتي از كاركنان</v>
          </cell>
          <cell r="G2157" t="str">
            <v>300197</v>
          </cell>
          <cell r="H2157" t="str">
            <v>عمراني عبدالناصر</v>
          </cell>
          <cell r="P2157" t="str">
            <v>999</v>
          </cell>
        </row>
        <row r="2158">
          <cell r="A2158">
            <v>9999</v>
          </cell>
          <cell r="B2158" t="str">
            <v>990099300137</v>
          </cell>
          <cell r="C2158" t="str">
            <v>990</v>
          </cell>
          <cell r="D2158" t="str">
            <v>990099</v>
          </cell>
          <cell r="E2158" t="str">
            <v>حسابهاي انتظامي</v>
          </cell>
          <cell r="F2158" t="str">
            <v>اسناد تضميني دريافتي از كاركنان</v>
          </cell>
          <cell r="G2158" t="str">
            <v>300137</v>
          </cell>
          <cell r="H2158" t="str">
            <v>ستاري ميرهاشم</v>
          </cell>
          <cell r="P2158" t="str">
            <v>999</v>
          </cell>
        </row>
        <row r="2159">
          <cell r="A2159">
            <v>9999</v>
          </cell>
          <cell r="B2159" t="str">
            <v>990099300074</v>
          </cell>
          <cell r="C2159" t="str">
            <v>990</v>
          </cell>
          <cell r="D2159" t="str">
            <v>990099</v>
          </cell>
          <cell r="E2159" t="str">
            <v>حسابهاي انتظامي</v>
          </cell>
          <cell r="F2159" t="str">
            <v>اسناد تضميني دريافتي از كاركنان</v>
          </cell>
          <cell r="G2159" t="str">
            <v>300074</v>
          </cell>
          <cell r="H2159" t="str">
            <v>ميرزا عليزاده پهر آباد فريبا</v>
          </cell>
          <cell r="P2159" t="str">
            <v>999</v>
          </cell>
        </row>
        <row r="2160">
          <cell r="A2160">
            <v>9999</v>
          </cell>
          <cell r="B2160" t="str">
            <v>990099300210</v>
          </cell>
          <cell r="C2160" t="str">
            <v>990</v>
          </cell>
          <cell r="D2160" t="str">
            <v>990099</v>
          </cell>
          <cell r="E2160" t="str">
            <v>حسابهاي انتظامي</v>
          </cell>
          <cell r="F2160" t="str">
            <v>اسناد تضميني دريافتي از كاركنان</v>
          </cell>
          <cell r="G2160" t="str">
            <v>300210</v>
          </cell>
          <cell r="H2160" t="str">
            <v>احمدي نژاد مجيد</v>
          </cell>
          <cell r="P2160" t="str">
            <v>999</v>
          </cell>
        </row>
        <row r="2161">
          <cell r="A2161">
            <v>9999</v>
          </cell>
          <cell r="B2161" t="str">
            <v>990099300114</v>
          </cell>
          <cell r="C2161" t="str">
            <v>990</v>
          </cell>
          <cell r="D2161" t="str">
            <v>990099</v>
          </cell>
          <cell r="E2161" t="str">
            <v>حسابهاي انتظامي</v>
          </cell>
          <cell r="F2161" t="str">
            <v>اسناد تضميني دريافتي از كاركنان</v>
          </cell>
          <cell r="G2161" t="str">
            <v>300114</v>
          </cell>
          <cell r="H2161" t="str">
            <v>عزيزي جهانگير</v>
          </cell>
          <cell r="P2161" t="str">
            <v>999</v>
          </cell>
        </row>
        <row r="2162">
          <cell r="A2162">
            <v>9999</v>
          </cell>
          <cell r="B2162" t="str">
            <v>990099300057</v>
          </cell>
          <cell r="C2162" t="str">
            <v>990</v>
          </cell>
          <cell r="D2162" t="str">
            <v>990099</v>
          </cell>
          <cell r="E2162" t="str">
            <v>حسابهاي انتظامي</v>
          </cell>
          <cell r="F2162" t="str">
            <v>اسناد تضميني دريافتي از كاركنان</v>
          </cell>
          <cell r="G2162" t="str">
            <v>300057</v>
          </cell>
          <cell r="H2162" t="str">
            <v>سلطاني حميد</v>
          </cell>
          <cell r="P2162" t="str">
            <v>999</v>
          </cell>
        </row>
        <row r="2163">
          <cell r="A2163">
            <v>9999</v>
          </cell>
          <cell r="B2163" t="str">
            <v>990099300110</v>
          </cell>
          <cell r="C2163" t="str">
            <v>990</v>
          </cell>
          <cell r="D2163" t="str">
            <v>990099</v>
          </cell>
          <cell r="E2163" t="str">
            <v>حسابهاي انتظامي</v>
          </cell>
          <cell r="F2163" t="str">
            <v>اسناد تضميني دريافتي از كاركنان</v>
          </cell>
          <cell r="G2163" t="str">
            <v>300110</v>
          </cell>
          <cell r="H2163" t="str">
            <v>فروغي زهرا</v>
          </cell>
          <cell r="P2163" t="str">
            <v>999</v>
          </cell>
        </row>
        <row r="2164">
          <cell r="A2164">
            <v>9999</v>
          </cell>
          <cell r="B2164" t="str">
            <v>990099300084</v>
          </cell>
          <cell r="C2164" t="str">
            <v>990</v>
          </cell>
          <cell r="D2164" t="str">
            <v>990099</v>
          </cell>
          <cell r="E2164" t="str">
            <v>حسابهاي انتظامي</v>
          </cell>
          <cell r="F2164" t="str">
            <v>اسناد تضميني دريافتي از كاركنان</v>
          </cell>
          <cell r="G2164" t="str">
            <v>300084</v>
          </cell>
          <cell r="H2164" t="str">
            <v>نوري حسين</v>
          </cell>
          <cell r="P2164" t="str">
            <v>999</v>
          </cell>
        </row>
        <row r="2165">
          <cell r="A2165">
            <v>9999</v>
          </cell>
          <cell r="B2165" t="str">
            <v>990099300228</v>
          </cell>
          <cell r="C2165" t="str">
            <v>990</v>
          </cell>
          <cell r="D2165" t="str">
            <v>990099</v>
          </cell>
          <cell r="E2165" t="str">
            <v>حسابهاي انتظامي</v>
          </cell>
          <cell r="F2165" t="str">
            <v>اسناد تضميني دريافتي از كاركنان</v>
          </cell>
          <cell r="G2165" t="str">
            <v>300228</v>
          </cell>
          <cell r="H2165" t="str">
            <v>غلامرضا بهراميان</v>
          </cell>
          <cell r="P2165" t="str">
            <v>999</v>
          </cell>
        </row>
        <row r="2166">
          <cell r="A2166">
            <v>9999</v>
          </cell>
          <cell r="B2166" t="str">
            <v>990099300103</v>
          </cell>
          <cell r="C2166" t="str">
            <v>990</v>
          </cell>
          <cell r="D2166" t="str">
            <v>990099</v>
          </cell>
          <cell r="E2166" t="str">
            <v>حسابهاي انتظامي</v>
          </cell>
          <cell r="F2166" t="str">
            <v>اسناد تضميني دريافتي از كاركنان</v>
          </cell>
          <cell r="G2166" t="str">
            <v>300103</v>
          </cell>
          <cell r="H2166" t="str">
            <v>چابك شاهرخ</v>
          </cell>
          <cell r="P2166" t="str">
            <v>999</v>
          </cell>
        </row>
        <row r="2167">
          <cell r="A2167">
            <v>9999</v>
          </cell>
          <cell r="B2167" t="str">
            <v>990099300253</v>
          </cell>
          <cell r="C2167" t="str">
            <v>990</v>
          </cell>
          <cell r="D2167" t="str">
            <v>990099</v>
          </cell>
          <cell r="E2167" t="str">
            <v>حسابهاي انتظامي</v>
          </cell>
          <cell r="F2167" t="str">
            <v>اسناد تضميني دريافتي از كاركنان</v>
          </cell>
          <cell r="G2167" t="str">
            <v>300253</v>
          </cell>
          <cell r="H2167" t="str">
            <v>جعفريان حسن</v>
          </cell>
          <cell r="P2167" t="str">
            <v>999</v>
          </cell>
        </row>
        <row r="2168">
          <cell r="A2168">
            <v>9999</v>
          </cell>
          <cell r="B2168" t="str">
            <v>990099300261</v>
          </cell>
          <cell r="C2168" t="str">
            <v>990</v>
          </cell>
          <cell r="D2168" t="str">
            <v>990099</v>
          </cell>
          <cell r="E2168" t="str">
            <v>حسابهاي انتظامي</v>
          </cell>
          <cell r="F2168" t="str">
            <v>اسناد تضميني دريافتي از كاركنان</v>
          </cell>
          <cell r="G2168" t="str">
            <v>300261</v>
          </cell>
          <cell r="H2168" t="str">
            <v>دليري اقدم وحيد</v>
          </cell>
          <cell r="P2168" t="str">
            <v>999</v>
          </cell>
        </row>
        <row r="2169">
          <cell r="A2169">
            <v>9999</v>
          </cell>
          <cell r="B2169" t="str">
            <v>990099300130</v>
          </cell>
          <cell r="C2169" t="str">
            <v>990</v>
          </cell>
          <cell r="D2169" t="str">
            <v>990099</v>
          </cell>
          <cell r="E2169" t="str">
            <v>حسابهاي انتظامي</v>
          </cell>
          <cell r="F2169" t="str">
            <v>اسناد تضميني دريافتي از كاركنان</v>
          </cell>
          <cell r="G2169" t="str">
            <v>300130</v>
          </cell>
          <cell r="H2169" t="str">
            <v>نوري علي</v>
          </cell>
          <cell r="P2169" t="str">
            <v>999</v>
          </cell>
        </row>
        <row r="2170">
          <cell r="A2170">
            <v>9999</v>
          </cell>
          <cell r="B2170" t="str">
            <v>990099300131</v>
          </cell>
          <cell r="C2170" t="str">
            <v>990</v>
          </cell>
          <cell r="D2170" t="str">
            <v>990099</v>
          </cell>
          <cell r="E2170" t="str">
            <v>حسابهاي انتظامي</v>
          </cell>
          <cell r="F2170" t="str">
            <v>اسناد تضميني دريافتي از كاركنان</v>
          </cell>
          <cell r="G2170" t="str">
            <v>300131</v>
          </cell>
          <cell r="H2170" t="str">
            <v>شكوهي علي</v>
          </cell>
          <cell r="P2170" t="str">
            <v>999</v>
          </cell>
        </row>
        <row r="2171">
          <cell r="A2171">
            <v>9999</v>
          </cell>
          <cell r="B2171" t="str">
            <v>990099300259</v>
          </cell>
          <cell r="C2171" t="str">
            <v>990</v>
          </cell>
          <cell r="D2171" t="str">
            <v>990099</v>
          </cell>
          <cell r="E2171" t="str">
            <v>حسابهاي انتظامي</v>
          </cell>
          <cell r="F2171" t="str">
            <v>اسناد تضميني دريافتي از كاركنان</v>
          </cell>
          <cell r="G2171" t="str">
            <v>300259</v>
          </cell>
          <cell r="H2171" t="str">
            <v>ميلي علي</v>
          </cell>
          <cell r="P2171" t="str">
            <v>999</v>
          </cell>
        </row>
        <row r="2172">
          <cell r="A2172">
            <v>9999</v>
          </cell>
          <cell r="B2172" t="str">
            <v>990099300123</v>
          </cell>
          <cell r="C2172" t="str">
            <v>990</v>
          </cell>
          <cell r="D2172" t="str">
            <v>990099</v>
          </cell>
          <cell r="E2172" t="str">
            <v>حسابهاي انتظامي</v>
          </cell>
          <cell r="F2172" t="str">
            <v>اسناد تضميني دريافتي از كاركنان</v>
          </cell>
          <cell r="G2172" t="str">
            <v>300123</v>
          </cell>
          <cell r="H2172" t="str">
            <v>فخيمي نجفي ناصر</v>
          </cell>
          <cell r="P2172" t="str">
            <v>999</v>
          </cell>
        </row>
        <row r="2173">
          <cell r="A2173">
            <v>9999</v>
          </cell>
          <cell r="B2173" t="str">
            <v>990099300203</v>
          </cell>
          <cell r="C2173" t="str">
            <v>990</v>
          </cell>
          <cell r="D2173" t="str">
            <v>990099</v>
          </cell>
          <cell r="E2173" t="str">
            <v>حسابهاي انتظامي</v>
          </cell>
          <cell r="F2173" t="str">
            <v>اسناد تضميني دريافتي از كاركنان</v>
          </cell>
          <cell r="G2173" t="str">
            <v>300203</v>
          </cell>
          <cell r="H2173" t="str">
            <v>ابوالفضل باباپور ورزقان</v>
          </cell>
          <cell r="P2173" t="str">
            <v>999</v>
          </cell>
        </row>
        <row r="2174">
          <cell r="A2174">
            <v>9999</v>
          </cell>
          <cell r="B2174" t="str">
            <v>990099300129</v>
          </cell>
          <cell r="C2174" t="str">
            <v>990</v>
          </cell>
          <cell r="D2174" t="str">
            <v>990099</v>
          </cell>
          <cell r="E2174" t="str">
            <v>حسابهاي انتظامي</v>
          </cell>
          <cell r="F2174" t="str">
            <v>اسناد تضميني دريافتي از كاركنان</v>
          </cell>
          <cell r="G2174" t="str">
            <v>300129</v>
          </cell>
          <cell r="H2174" t="str">
            <v>بهاري ناصر</v>
          </cell>
          <cell r="P2174" t="str">
            <v>999</v>
          </cell>
        </row>
        <row r="2175">
          <cell r="A2175">
            <v>9999</v>
          </cell>
          <cell r="B2175" t="str">
            <v>990099300142</v>
          </cell>
          <cell r="C2175" t="str">
            <v>990</v>
          </cell>
          <cell r="D2175" t="str">
            <v>990099</v>
          </cell>
          <cell r="E2175" t="str">
            <v>حسابهاي انتظامي</v>
          </cell>
          <cell r="F2175" t="str">
            <v>اسناد تضميني دريافتي از كاركنان</v>
          </cell>
          <cell r="G2175" t="str">
            <v>300142</v>
          </cell>
          <cell r="H2175" t="str">
            <v>فروتني قهرماني احمد</v>
          </cell>
          <cell r="P2175" t="str">
            <v>999</v>
          </cell>
        </row>
        <row r="2176">
          <cell r="A2176">
            <v>9999</v>
          </cell>
          <cell r="B2176" t="str">
            <v>990099300021</v>
          </cell>
          <cell r="C2176" t="str">
            <v>990</v>
          </cell>
          <cell r="D2176" t="str">
            <v>990099</v>
          </cell>
          <cell r="E2176" t="str">
            <v>حسابهاي انتظامي</v>
          </cell>
          <cell r="F2176" t="str">
            <v>اسناد تضميني دريافتي از كاركنان</v>
          </cell>
          <cell r="G2176" t="str">
            <v>300021</v>
          </cell>
          <cell r="H2176" t="str">
            <v>حسين کفشنوچي خياباني</v>
          </cell>
          <cell r="P2176" t="str">
            <v>999</v>
          </cell>
        </row>
        <row r="2177">
          <cell r="A2177">
            <v>9999</v>
          </cell>
          <cell r="B2177" t="str">
            <v>990099300993</v>
          </cell>
          <cell r="C2177" t="str">
            <v>990</v>
          </cell>
          <cell r="D2177" t="str">
            <v>990099</v>
          </cell>
          <cell r="E2177" t="str">
            <v>حسابهاي انتظامي</v>
          </cell>
          <cell r="F2177" t="str">
            <v>اسناد تضميني دريافتي از كاركنان</v>
          </cell>
          <cell r="G2177" t="str">
            <v>300993</v>
          </cell>
          <cell r="H2177" t="str">
            <v>محمود آسيابلر</v>
          </cell>
          <cell r="P2177" t="str">
            <v>999</v>
          </cell>
        </row>
        <row r="2178">
          <cell r="A2178">
            <v>9999</v>
          </cell>
          <cell r="B2178" t="str">
            <v>990099300125</v>
          </cell>
          <cell r="C2178" t="str">
            <v>990</v>
          </cell>
          <cell r="D2178" t="str">
            <v>990099</v>
          </cell>
          <cell r="E2178" t="str">
            <v>حسابهاي انتظامي</v>
          </cell>
          <cell r="F2178" t="str">
            <v>اسناد تضميني دريافتي از كاركنان</v>
          </cell>
          <cell r="G2178" t="str">
            <v>300125</v>
          </cell>
          <cell r="H2178" t="str">
            <v>سلطاني حسين</v>
          </cell>
          <cell r="P2178" t="str">
            <v>999</v>
          </cell>
        </row>
        <row r="2179">
          <cell r="A2179">
            <v>9999</v>
          </cell>
          <cell r="B2179" t="str">
            <v>990099300263</v>
          </cell>
          <cell r="C2179" t="str">
            <v>990</v>
          </cell>
          <cell r="D2179" t="str">
            <v>990099</v>
          </cell>
          <cell r="E2179" t="str">
            <v>حسابهاي انتظامي</v>
          </cell>
          <cell r="F2179" t="str">
            <v>اسناد تضميني دريافتي از كاركنان</v>
          </cell>
          <cell r="G2179" t="str">
            <v>300263</v>
          </cell>
          <cell r="H2179" t="str">
            <v>خدائي محمودي رضا</v>
          </cell>
          <cell r="P2179" t="str">
            <v>999</v>
          </cell>
        </row>
        <row r="2180">
          <cell r="A2180">
            <v>9999</v>
          </cell>
          <cell r="B2180" t="str">
            <v>990099300265</v>
          </cell>
          <cell r="C2180" t="str">
            <v>990</v>
          </cell>
          <cell r="D2180" t="str">
            <v>990099</v>
          </cell>
          <cell r="E2180" t="str">
            <v>حسابهاي انتظامي</v>
          </cell>
          <cell r="F2180" t="str">
            <v>اسناد تضميني دريافتي از كاركنان</v>
          </cell>
          <cell r="G2180" t="str">
            <v>300265</v>
          </cell>
          <cell r="H2180" t="str">
            <v>اورنگي حسن نژاد عادل</v>
          </cell>
          <cell r="P2180" t="str">
            <v>999</v>
          </cell>
        </row>
        <row r="2181">
          <cell r="A2181">
            <v>9999</v>
          </cell>
          <cell r="B2181" t="str">
            <v>990099300077</v>
          </cell>
          <cell r="C2181" t="str">
            <v>990</v>
          </cell>
          <cell r="D2181" t="str">
            <v>990099</v>
          </cell>
          <cell r="E2181" t="str">
            <v>حسابهاي انتظامي</v>
          </cell>
          <cell r="F2181" t="str">
            <v>اسناد تضميني دريافتي از كاركنان</v>
          </cell>
          <cell r="G2181" t="str">
            <v>300077</v>
          </cell>
          <cell r="H2181" t="str">
            <v>واحديان وحيد</v>
          </cell>
          <cell r="P2181" t="str">
            <v>999</v>
          </cell>
        </row>
        <row r="2182">
          <cell r="A2182">
            <v>9999</v>
          </cell>
          <cell r="B2182" t="str">
            <v>990099300067</v>
          </cell>
          <cell r="C2182" t="str">
            <v>990</v>
          </cell>
          <cell r="D2182" t="str">
            <v>990099</v>
          </cell>
          <cell r="E2182" t="str">
            <v>حسابهاي انتظامي</v>
          </cell>
          <cell r="F2182" t="str">
            <v>اسناد تضميني دريافتي از كاركنان</v>
          </cell>
          <cell r="G2182" t="str">
            <v>300067</v>
          </cell>
          <cell r="H2182" t="str">
            <v>صباغي جديد حسن</v>
          </cell>
          <cell r="P2182" t="str">
            <v>999</v>
          </cell>
        </row>
        <row r="2183">
          <cell r="A2183">
            <v>9999</v>
          </cell>
          <cell r="B2183" t="str">
            <v>990099300160</v>
          </cell>
          <cell r="C2183" t="str">
            <v>990</v>
          </cell>
          <cell r="D2183" t="str">
            <v>990099</v>
          </cell>
          <cell r="E2183" t="str">
            <v>حسابهاي انتظامي</v>
          </cell>
          <cell r="F2183" t="str">
            <v>اسناد تضميني دريافتي از كاركنان</v>
          </cell>
          <cell r="G2183" t="str">
            <v>300160</v>
          </cell>
          <cell r="H2183" t="str">
            <v>عالم وحيد</v>
          </cell>
          <cell r="P2183" t="str">
            <v>999</v>
          </cell>
        </row>
        <row r="2184">
          <cell r="A2184">
            <v>9999</v>
          </cell>
          <cell r="B2184" t="str">
            <v>990099300047</v>
          </cell>
          <cell r="C2184" t="str">
            <v>990</v>
          </cell>
          <cell r="D2184" t="str">
            <v>990099</v>
          </cell>
          <cell r="E2184" t="str">
            <v>حسابهاي انتظامي</v>
          </cell>
          <cell r="F2184" t="str">
            <v>اسناد تضميني دريافتي از كاركنان</v>
          </cell>
          <cell r="G2184" t="str">
            <v>300047</v>
          </cell>
          <cell r="H2184" t="str">
            <v>محمد حسين فعال اسکوئي</v>
          </cell>
          <cell r="P2184" t="str">
            <v>999</v>
          </cell>
        </row>
        <row r="2185">
          <cell r="A2185">
            <v>9999</v>
          </cell>
          <cell r="B2185" t="str">
            <v>990099300994</v>
          </cell>
          <cell r="C2185" t="str">
            <v>990</v>
          </cell>
          <cell r="D2185" t="str">
            <v>990099</v>
          </cell>
          <cell r="E2185" t="str">
            <v>حسابهاي انتظامي</v>
          </cell>
          <cell r="F2185" t="str">
            <v>اسناد تضميني دريافتي از كاركنان</v>
          </cell>
          <cell r="G2185" t="str">
            <v>300994</v>
          </cell>
          <cell r="H2185" t="str">
            <v>كريم عليزاد پورسعيدي</v>
          </cell>
          <cell r="P2185" t="str">
            <v>999</v>
          </cell>
        </row>
        <row r="2186">
          <cell r="A2186">
            <v>9999</v>
          </cell>
          <cell r="B2186" t="str">
            <v>990099300145</v>
          </cell>
          <cell r="C2186" t="str">
            <v>990</v>
          </cell>
          <cell r="D2186" t="str">
            <v>990099</v>
          </cell>
          <cell r="E2186" t="str">
            <v>حسابهاي انتظامي</v>
          </cell>
          <cell r="F2186" t="str">
            <v>اسناد تضميني دريافتي از كاركنان</v>
          </cell>
          <cell r="G2186" t="str">
            <v>300145</v>
          </cell>
          <cell r="H2186" t="str">
            <v>طريقت نيا يعقوب</v>
          </cell>
          <cell r="P2186" t="str">
            <v>999</v>
          </cell>
        </row>
        <row r="2187">
          <cell r="A2187">
            <v>9999</v>
          </cell>
          <cell r="B2187" t="str">
            <v>990099300226</v>
          </cell>
          <cell r="C2187" t="str">
            <v>990</v>
          </cell>
          <cell r="D2187" t="str">
            <v>990099</v>
          </cell>
          <cell r="E2187" t="str">
            <v>حسابهاي انتظامي</v>
          </cell>
          <cell r="F2187" t="str">
            <v>اسناد تضميني دريافتي از كاركنان</v>
          </cell>
          <cell r="G2187" t="str">
            <v>300226</v>
          </cell>
          <cell r="H2187" t="str">
            <v>طاهباز هادي</v>
          </cell>
          <cell r="P2187" t="str">
            <v>999</v>
          </cell>
        </row>
        <row r="2188">
          <cell r="A2188">
            <v>9999</v>
          </cell>
          <cell r="B2188" t="str">
            <v>990099300006</v>
          </cell>
          <cell r="C2188" t="str">
            <v>990</v>
          </cell>
          <cell r="D2188" t="str">
            <v>990099</v>
          </cell>
          <cell r="E2188" t="str">
            <v>حسابهاي انتظامي</v>
          </cell>
          <cell r="F2188" t="str">
            <v>اسناد تضميني دريافتي از كاركنان</v>
          </cell>
          <cell r="G2188" t="str">
            <v>300006</v>
          </cell>
          <cell r="H2188" t="str">
            <v>حميد طباطبائي رئيسي</v>
          </cell>
          <cell r="P2188" t="str">
            <v>999</v>
          </cell>
        </row>
        <row r="2189">
          <cell r="A2189">
            <v>9999</v>
          </cell>
          <cell r="B2189" t="str">
            <v>990099300078</v>
          </cell>
          <cell r="C2189" t="str">
            <v>990</v>
          </cell>
          <cell r="D2189" t="str">
            <v>990099</v>
          </cell>
          <cell r="E2189" t="str">
            <v>حسابهاي انتظامي</v>
          </cell>
          <cell r="F2189" t="str">
            <v>اسناد تضميني دريافتي از كاركنان</v>
          </cell>
          <cell r="G2189" t="str">
            <v>300078</v>
          </cell>
          <cell r="H2189" t="str">
            <v>رويا نوراني زنوز</v>
          </cell>
          <cell r="P2189" t="str">
            <v>999</v>
          </cell>
        </row>
        <row r="2190">
          <cell r="A2190">
            <v>9999</v>
          </cell>
          <cell r="B2190" t="str">
            <v>990099300113</v>
          </cell>
          <cell r="C2190" t="str">
            <v>990</v>
          </cell>
          <cell r="D2190" t="str">
            <v>990099</v>
          </cell>
          <cell r="E2190" t="str">
            <v>حسابهاي انتظامي</v>
          </cell>
          <cell r="F2190" t="str">
            <v>اسناد تضميني دريافتي از كاركنان</v>
          </cell>
          <cell r="G2190" t="str">
            <v>300113</v>
          </cell>
          <cell r="H2190" t="str">
            <v>باغباني خضرلو منوچهر</v>
          </cell>
          <cell r="P2190" t="str">
            <v>999</v>
          </cell>
        </row>
        <row r="2191">
          <cell r="A2191">
            <v>9999</v>
          </cell>
          <cell r="B2191" t="str">
            <v>990099300234</v>
          </cell>
          <cell r="C2191" t="str">
            <v>990</v>
          </cell>
          <cell r="D2191" t="str">
            <v>990099</v>
          </cell>
          <cell r="E2191" t="str">
            <v>حسابهاي انتظامي</v>
          </cell>
          <cell r="F2191" t="str">
            <v>اسناد تضميني دريافتي از كاركنان</v>
          </cell>
          <cell r="G2191" t="str">
            <v>300234</v>
          </cell>
          <cell r="H2191" t="str">
            <v>عبداله ميرشكارلو عليرضا</v>
          </cell>
          <cell r="P2191" t="str">
            <v>999</v>
          </cell>
        </row>
        <row r="2192">
          <cell r="A2192">
            <v>9999</v>
          </cell>
          <cell r="B2192" t="str">
            <v>990099300107</v>
          </cell>
          <cell r="C2192" t="str">
            <v>990</v>
          </cell>
          <cell r="D2192" t="str">
            <v>990099</v>
          </cell>
          <cell r="E2192" t="str">
            <v>حسابهاي انتظامي</v>
          </cell>
          <cell r="F2192" t="str">
            <v>اسناد تضميني دريافتي از كاركنان</v>
          </cell>
          <cell r="G2192" t="str">
            <v>300107</v>
          </cell>
          <cell r="H2192" t="str">
            <v>روحي مهر سياوش</v>
          </cell>
          <cell r="P2192" t="str">
            <v>999</v>
          </cell>
        </row>
        <row r="2193">
          <cell r="A2193">
            <v>9999</v>
          </cell>
          <cell r="B2193" t="str">
            <v>990099300055</v>
          </cell>
          <cell r="C2193" t="str">
            <v>990</v>
          </cell>
          <cell r="D2193" t="str">
            <v>990099</v>
          </cell>
          <cell r="E2193" t="str">
            <v>حسابهاي انتظامي</v>
          </cell>
          <cell r="F2193" t="str">
            <v>اسناد تضميني دريافتي از كاركنان</v>
          </cell>
          <cell r="G2193" t="str">
            <v>300055</v>
          </cell>
          <cell r="H2193" t="str">
            <v>نبوي علمداري شاپور</v>
          </cell>
          <cell r="P2193" t="str">
            <v>999</v>
          </cell>
        </row>
        <row r="2194">
          <cell r="A2194">
            <v>9999</v>
          </cell>
          <cell r="B2194" t="str">
            <v>990099300134</v>
          </cell>
          <cell r="C2194" t="str">
            <v>990</v>
          </cell>
          <cell r="D2194" t="str">
            <v>990099</v>
          </cell>
          <cell r="E2194" t="str">
            <v>حسابهاي انتظامي</v>
          </cell>
          <cell r="F2194" t="str">
            <v>اسناد تضميني دريافتي از كاركنان</v>
          </cell>
          <cell r="G2194" t="str">
            <v>300134</v>
          </cell>
          <cell r="H2194" t="str">
            <v>نكوئي فائق</v>
          </cell>
          <cell r="P2194" t="str">
            <v>999</v>
          </cell>
        </row>
        <row r="2195">
          <cell r="A2195">
            <v>9999</v>
          </cell>
          <cell r="B2195" t="str">
            <v>990099300149</v>
          </cell>
          <cell r="C2195" t="str">
            <v>990</v>
          </cell>
          <cell r="D2195" t="str">
            <v>990099</v>
          </cell>
          <cell r="E2195" t="str">
            <v>حسابهاي انتظامي</v>
          </cell>
          <cell r="F2195" t="str">
            <v>اسناد تضميني دريافتي از كاركنان</v>
          </cell>
          <cell r="G2195" t="str">
            <v>300149</v>
          </cell>
          <cell r="H2195" t="str">
            <v>مردان پور دامن آباد خسرو</v>
          </cell>
          <cell r="P2195" t="str">
            <v>999</v>
          </cell>
        </row>
        <row r="2196">
          <cell r="A2196">
            <v>9999</v>
          </cell>
          <cell r="B2196" t="str">
            <v>990099300209</v>
          </cell>
          <cell r="C2196" t="str">
            <v>990</v>
          </cell>
          <cell r="D2196" t="str">
            <v>990099</v>
          </cell>
          <cell r="E2196" t="str">
            <v>حسابهاي انتظامي</v>
          </cell>
          <cell r="F2196" t="str">
            <v>اسناد تضميني دريافتي از كاركنان</v>
          </cell>
          <cell r="G2196" t="str">
            <v>300209</v>
          </cell>
          <cell r="H2196" t="str">
            <v>علي اکبر موثقي</v>
          </cell>
          <cell r="P2196" t="str">
            <v>999</v>
          </cell>
        </row>
        <row r="2197">
          <cell r="A2197">
            <v>9999</v>
          </cell>
          <cell r="B2197" t="str">
            <v>990099300991</v>
          </cell>
          <cell r="C2197" t="str">
            <v>990</v>
          </cell>
          <cell r="D2197" t="str">
            <v>990099</v>
          </cell>
          <cell r="E2197" t="str">
            <v>حسابهاي انتظامي</v>
          </cell>
          <cell r="F2197" t="str">
            <v>اسناد تضميني دريافتي از كاركنان</v>
          </cell>
          <cell r="G2197" t="str">
            <v>300991</v>
          </cell>
          <cell r="H2197" t="str">
            <v>سعيد زارعي چايکندي</v>
          </cell>
          <cell r="P2197" t="str">
            <v>999</v>
          </cell>
        </row>
        <row r="2198">
          <cell r="A2198">
            <v>9999</v>
          </cell>
          <cell r="B2198" t="str">
            <v>990099300081</v>
          </cell>
          <cell r="C2198" t="str">
            <v>990</v>
          </cell>
          <cell r="D2198" t="str">
            <v>990099</v>
          </cell>
          <cell r="E2198" t="str">
            <v>حسابهاي انتظامي</v>
          </cell>
          <cell r="F2198" t="str">
            <v>اسناد تضميني دريافتي از كاركنان</v>
          </cell>
          <cell r="G2198" t="str">
            <v>300081</v>
          </cell>
          <cell r="H2198" t="str">
            <v>بهاري قراجه مرادعلي</v>
          </cell>
          <cell r="P2198" t="str">
            <v>999</v>
          </cell>
        </row>
        <row r="2199">
          <cell r="A2199">
            <v>9999</v>
          </cell>
          <cell r="B2199" t="str">
            <v>990099300094</v>
          </cell>
          <cell r="C2199" t="str">
            <v>990</v>
          </cell>
          <cell r="D2199" t="str">
            <v>990099</v>
          </cell>
          <cell r="E2199" t="str">
            <v>حسابهاي انتظامي</v>
          </cell>
          <cell r="F2199" t="str">
            <v>اسناد تضميني دريافتي از كاركنان</v>
          </cell>
          <cell r="G2199" t="str">
            <v>300094</v>
          </cell>
          <cell r="H2199" t="str">
            <v>محمود شريعتي مهرداد</v>
          </cell>
          <cell r="P2199" t="str">
            <v>999</v>
          </cell>
        </row>
        <row r="2200">
          <cell r="A2200">
            <v>9999</v>
          </cell>
          <cell r="B2200" t="str">
            <v>990099300060</v>
          </cell>
          <cell r="C2200" t="str">
            <v>990</v>
          </cell>
          <cell r="D2200" t="str">
            <v>990099</v>
          </cell>
          <cell r="E2200" t="str">
            <v>حسابهاي انتظامي</v>
          </cell>
          <cell r="F2200" t="str">
            <v>اسناد تضميني دريافتي از كاركنان</v>
          </cell>
          <cell r="G2200" t="str">
            <v>300060</v>
          </cell>
          <cell r="H2200" t="str">
            <v>بخشي حكمعلي</v>
          </cell>
          <cell r="P2200" t="str">
            <v>999</v>
          </cell>
        </row>
        <row r="2201">
          <cell r="A2201">
            <v>9999</v>
          </cell>
          <cell r="B2201" t="str">
            <v>990099300189</v>
          </cell>
          <cell r="C2201" t="str">
            <v>990</v>
          </cell>
          <cell r="D2201" t="str">
            <v>990099</v>
          </cell>
          <cell r="E2201" t="str">
            <v>حسابهاي انتظامي</v>
          </cell>
          <cell r="F2201" t="str">
            <v>اسناد تضميني دريافتي از كاركنان</v>
          </cell>
          <cell r="G2201" t="str">
            <v>300189</v>
          </cell>
          <cell r="H2201" t="str">
            <v>داناي يوسف</v>
          </cell>
          <cell r="P2201" t="str">
            <v>999</v>
          </cell>
        </row>
        <row r="2202">
          <cell r="A2202">
            <v>9999</v>
          </cell>
          <cell r="B2202" t="str">
            <v>990099300200</v>
          </cell>
          <cell r="C2202" t="str">
            <v>990</v>
          </cell>
          <cell r="D2202" t="str">
            <v>990099</v>
          </cell>
          <cell r="E2202" t="str">
            <v>حسابهاي انتظامي</v>
          </cell>
          <cell r="F2202" t="str">
            <v>اسناد تضميني دريافتي از كاركنان</v>
          </cell>
          <cell r="G2202" t="str">
            <v>300200</v>
          </cell>
          <cell r="H2202" t="str">
            <v>محمد كريمي حامد</v>
          </cell>
          <cell r="P2202" t="str">
            <v>999</v>
          </cell>
        </row>
        <row r="2203">
          <cell r="A2203">
            <v>9999</v>
          </cell>
          <cell r="B2203" t="str">
            <v>990099300254</v>
          </cell>
          <cell r="C2203" t="str">
            <v>990</v>
          </cell>
          <cell r="D2203" t="str">
            <v>990099</v>
          </cell>
          <cell r="E2203" t="str">
            <v>حسابهاي انتظامي</v>
          </cell>
          <cell r="F2203" t="str">
            <v>اسناد تضميني دريافتي از كاركنان</v>
          </cell>
          <cell r="G2203" t="str">
            <v>300254</v>
          </cell>
          <cell r="H2203" t="str">
            <v>زمانلو مهدي</v>
          </cell>
          <cell r="P2203" t="str">
            <v>999</v>
          </cell>
        </row>
        <row r="2204">
          <cell r="A2204">
            <v>9999</v>
          </cell>
          <cell r="B2204" t="str">
            <v>990099300274</v>
          </cell>
          <cell r="C2204" t="str">
            <v>990</v>
          </cell>
          <cell r="D2204" t="str">
            <v>990099</v>
          </cell>
          <cell r="E2204" t="str">
            <v>حسابهاي انتظامي</v>
          </cell>
          <cell r="F2204" t="str">
            <v>اسناد تضميني دريافتي از كاركنان</v>
          </cell>
          <cell r="G2204" t="str">
            <v>300274</v>
          </cell>
          <cell r="H2204" t="str">
            <v>مومني ميرمسعود</v>
          </cell>
          <cell r="P2204" t="str">
            <v>999</v>
          </cell>
        </row>
        <row r="2205">
          <cell r="A2205">
            <v>9999</v>
          </cell>
          <cell r="B2205" t="str">
            <v>990099300306</v>
          </cell>
          <cell r="C2205" t="str">
            <v>990</v>
          </cell>
          <cell r="D2205" t="str">
            <v>990099</v>
          </cell>
          <cell r="E2205" t="str">
            <v>حسابهاي انتظامي</v>
          </cell>
          <cell r="F2205" t="str">
            <v>اسناد تضميني دريافتي از كاركنان</v>
          </cell>
          <cell r="G2205" t="str">
            <v>300306</v>
          </cell>
          <cell r="H2205" t="str">
            <v>نوري بهروز</v>
          </cell>
          <cell r="P2205" t="str">
            <v>999</v>
          </cell>
        </row>
        <row r="2206">
          <cell r="A2206">
            <v>9999</v>
          </cell>
          <cell r="B2206" t="str">
            <v>990099300116</v>
          </cell>
          <cell r="C2206" t="str">
            <v>990</v>
          </cell>
          <cell r="D2206" t="str">
            <v>990099</v>
          </cell>
          <cell r="E2206" t="str">
            <v>حسابهاي انتظامي</v>
          </cell>
          <cell r="F2206" t="str">
            <v>اسناد تضميني دريافتي از كاركنان</v>
          </cell>
          <cell r="G2206" t="str">
            <v>300116</v>
          </cell>
          <cell r="H2206" t="str">
            <v>شهاب زاده حسين</v>
          </cell>
          <cell r="P2206" t="str">
            <v>999</v>
          </cell>
        </row>
        <row r="2207">
          <cell r="A2207">
            <v>9999</v>
          </cell>
          <cell r="B2207" t="str">
            <v>990099300135</v>
          </cell>
          <cell r="C2207" t="str">
            <v>990</v>
          </cell>
          <cell r="D2207" t="str">
            <v>990099</v>
          </cell>
          <cell r="E2207" t="str">
            <v>حسابهاي انتظامي</v>
          </cell>
          <cell r="F2207" t="str">
            <v>اسناد تضميني دريافتي از كاركنان</v>
          </cell>
          <cell r="G2207" t="str">
            <v>300135</v>
          </cell>
          <cell r="H2207" t="str">
            <v>سيفي ديزناب ابراهيم</v>
          </cell>
          <cell r="P2207" t="str">
            <v>999</v>
          </cell>
        </row>
        <row r="2208">
          <cell r="A2208">
            <v>9999</v>
          </cell>
          <cell r="B2208" t="str">
            <v>990099300151</v>
          </cell>
          <cell r="C2208" t="str">
            <v>990</v>
          </cell>
          <cell r="D2208" t="str">
            <v>990099</v>
          </cell>
          <cell r="E2208" t="str">
            <v>حسابهاي انتظامي</v>
          </cell>
          <cell r="F2208" t="str">
            <v>اسناد تضميني دريافتي از كاركنان</v>
          </cell>
          <cell r="G2208" t="str">
            <v>300151</v>
          </cell>
          <cell r="H2208" t="str">
            <v>امجدي رحيم</v>
          </cell>
          <cell r="P2208" t="str">
            <v>999</v>
          </cell>
        </row>
        <row r="2209">
          <cell r="A2209">
            <v>9999</v>
          </cell>
          <cell r="B2209" t="str">
            <v>990099300126</v>
          </cell>
          <cell r="C2209" t="str">
            <v>990</v>
          </cell>
          <cell r="D2209" t="str">
            <v>990099</v>
          </cell>
          <cell r="E2209" t="str">
            <v>حسابهاي انتظامي</v>
          </cell>
          <cell r="F2209" t="str">
            <v>اسناد تضميني دريافتي از كاركنان</v>
          </cell>
          <cell r="G2209" t="str">
            <v>300126</v>
          </cell>
          <cell r="H2209" t="str">
            <v>جهاني رحيم</v>
          </cell>
          <cell r="P2209" t="str">
            <v>999</v>
          </cell>
        </row>
        <row r="2210">
          <cell r="A2210">
            <v>9999</v>
          </cell>
          <cell r="B2210" t="str">
            <v>990099300156</v>
          </cell>
          <cell r="C2210" t="str">
            <v>990</v>
          </cell>
          <cell r="D2210" t="str">
            <v>990099</v>
          </cell>
          <cell r="E2210" t="str">
            <v>حسابهاي انتظامي</v>
          </cell>
          <cell r="F2210" t="str">
            <v>اسناد تضميني دريافتي از كاركنان</v>
          </cell>
          <cell r="G2210" t="str">
            <v>300156</v>
          </cell>
          <cell r="H2210" t="str">
            <v>حسينيان سيروس</v>
          </cell>
          <cell r="P2210" t="str">
            <v>999</v>
          </cell>
        </row>
        <row r="2211">
          <cell r="A2211">
            <v>9999</v>
          </cell>
          <cell r="B2211" t="str">
            <v>990099300058</v>
          </cell>
          <cell r="C2211" t="str">
            <v>990</v>
          </cell>
          <cell r="D2211" t="str">
            <v>990099</v>
          </cell>
          <cell r="E2211" t="str">
            <v>حسابهاي انتظامي</v>
          </cell>
          <cell r="F2211" t="str">
            <v>اسناد تضميني دريافتي از كاركنان</v>
          </cell>
          <cell r="G2211" t="str">
            <v>300058</v>
          </cell>
          <cell r="H2211" t="str">
            <v>علي فريد جعفريان</v>
          </cell>
          <cell r="P2211" t="str">
            <v>999</v>
          </cell>
        </row>
        <row r="2212">
          <cell r="A2212">
            <v>9999</v>
          </cell>
          <cell r="B2212" t="str">
            <v>990099300071</v>
          </cell>
          <cell r="C2212" t="str">
            <v>990</v>
          </cell>
          <cell r="D2212" t="str">
            <v>990099</v>
          </cell>
          <cell r="E2212" t="str">
            <v>حسابهاي انتظامي</v>
          </cell>
          <cell r="F2212" t="str">
            <v>اسناد تضميني دريافتي از كاركنان</v>
          </cell>
          <cell r="G2212" t="str">
            <v>300071</v>
          </cell>
          <cell r="H2212" t="str">
            <v>ضياء سرابي اكبر</v>
          </cell>
          <cell r="P2212" t="str">
            <v>999</v>
          </cell>
        </row>
        <row r="2213">
          <cell r="A2213">
            <v>9999</v>
          </cell>
          <cell r="B2213" t="str">
            <v>990099300169</v>
          </cell>
          <cell r="C2213" t="str">
            <v>990</v>
          </cell>
          <cell r="D2213" t="str">
            <v>990099</v>
          </cell>
          <cell r="E2213" t="str">
            <v>حسابهاي انتظامي</v>
          </cell>
          <cell r="F2213" t="str">
            <v>اسناد تضميني دريافتي از كاركنان</v>
          </cell>
          <cell r="G2213" t="str">
            <v>300169</v>
          </cell>
          <cell r="H2213" t="str">
            <v>منظر خسروشاهي اميرعلي</v>
          </cell>
          <cell r="P2213" t="str">
            <v>999</v>
          </cell>
        </row>
        <row r="2214">
          <cell r="A2214">
            <v>9999</v>
          </cell>
          <cell r="B2214" t="str">
            <v>990099300264</v>
          </cell>
          <cell r="C2214" t="str">
            <v>990</v>
          </cell>
          <cell r="D2214" t="str">
            <v>990099</v>
          </cell>
          <cell r="E2214" t="str">
            <v>حسابهاي انتظامي</v>
          </cell>
          <cell r="F2214" t="str">
            <v>اسناد تضميني دريافتي از كاركنان</v>
          </cell>
          <cell r="G2214" t="str">
            <v>300264</v>
          </cell>
          <cell r="H2214" t="str">
            <v>جليل پور صابرجوي حسين</v>
          </cell>
          <cell r="P2214" t="str">
            <v>999</v>
          </cell>
        </row>
        <row r="2215">
          <cell r="A2215">
            <v>9999</v>
          </cell>
          <cell r="B2215" t="str">
            <v>990099300096</v>
          </cell>
          <cell r="C2215" t="str">
            <v>990</v>
          </cell>
          <cell r="D2215" t="str">
            <v>990099</v>
          </cell>
          <cell r="E2215" t="str">
            <v>حسابهاي انتظامي</v>
          </cell>
          <cell r="F2215" t="str">
            <v>اسناد تضميني دريافتي از كاركنان</v>
          </cell>
          <cell r="G2215" t="str">
            <v>300096</v>
          </cell>
          <cell r="H2215" t="str">
            <v>امتحاني علي اكبر</v>
          </cell>
          <cell r="P2215" t="str">
            <v>999</v>
          </cell>
        </row>
        <row r="2216">
          <cell r="A2216">
            <v>9999</v>
          </cell>
          <cell r="B2216" t="str">
            <v>990099300054</v>
          </cell>
          <cell r="C2216" t="str">
            <v>990</v>
          </cell>
          <cell r="D2216" t="str">
            <v>990099</v>
          </cell>
          <cell r="E2216" t="str">
            <v>حسابهاي انتظامي</v>
          </cell>
          <cell r="F2216" t="str">
            <v>اسناد تضميني دريافتي از كاركنان</v>
          </cell>
          <cell r="G2216" t="str">
            <v>300054</v>
          </cell>
          <cell r="H2216" t="str">
            <v>اميرحقيان يعقوب</v>
          </cell>
          <cell r="P2216" t="str">
            <v>999</v>
          </cell>
        </row>
        <row r="2217">
          <cell r="A2217">
            <v>9999</v>
          </cell>
          <cell r="B2217" t="str">
            <v>990099300139</v>
          </cell>
          <cell r="C2217" t="str">
            <v>990</v>
          </cell>
          <cell r="D2217" t="str">
            <v>990099</v>
          </cell>
          <cell r="E2217" t="str">
            <v>حسابهاي انتظامي</v>
          </cell>
          <cell r="F2217" t="str">
            <v>اسناد تضميني دريافتي از كاركنان</v>
          </cell>
          <cell r="G2217" t="str">
            <v>300139</v>
          </cell>
          <cell r="H2217" t="str">
            <v>هادي قشلاق محمد</v>
          </cell>
          <cell r="P2217" t="str">
            <v>999</v>
          </cell>
        </row>
        <row r="2218">
          <cell r="A2218">
            <v>9999</v>
          </cell>
          <cell r="B2218" t="str">
            <v>990099300144</v>
          </cell>
          <cell r="C2218" t="str">
            <v>990</v>
          </cell>
          <cell r="D2218" t="str">
            <v>990099</v>
          </cell>
          <cell r="E2218" t="str">
            <v>حسابهاي انتظامي</v>
          </cell>
          <cell r="F2218" t="str">
            <v>اسناد تضميني دريافتي از كاركنان</v>
          </cell>
          <cell r="G2218" t="str">
            <v>300144</v>
          </cell>
          <cell r="H2218" t="str">
            <v>آقائي كومله نادر</v>
          </cell>
          <cell r="P2218" t="str">
            <v>999</v>
          </cell>
        </row>
        <row r="2219">
          <cell r="A2219">
            <v>9999</v>
          </cell>
          <cell r="B2219" t="str">
            <v>990099300119</v>
          </cell>
          <cell r="C2219" t="str">
            <v>990</v>
          </cell>
          <cell r="D2219" t="str">
            <v>990099</v>
          </cell>
          <cell r="E2219" t="str">
            <v>حسابهاي انتظامي</v>
          </cell>
          <cell r="F2219" t="str">
            <v>اسناد تضميني دريافتي از كاركنان</v>
          </cell>
          <cell r="G2219" t="str">
            <v>300119</v>
          </cell>
          <cell r="H2219" t="str">
            <v>رستم پور مشكنبر حسن</v>
          </cell>
          <cell r="P2219" t="str">
            <v>999</v>
          </cell>
        </row>
        <row r="2220">
          <cell r="A2220">
            <v>9999</v>
          </cell>
          <cell r="B2220" t="str">
            <v>990099300029</v>
          </cell>
          <cell r="C2220" t="str">
            <v>990</v>
          </cell>
          <cell r="D2220" t="str">
            <v>990099</v>
          </cell>
          <cell r="E2220" t="str">
            <v>حسابهاي انتظامي</v>
          </cell>
          <cell r="F2220" t="str">
            <v>اسناد تضميني دريافتي از كاركنان</v>
          </cell>
          <cell r="G2220" t="str">
            <v>300029</v>
          </cell>
          <cell r="H2220" t="str">
            <v>فلاحي اميد علي</v>
          </cell>
          <cell r="P2220" t="str">
            <v>999</v>
          </cell>
        </row>
        <row r="2221">
          <cell r="A2221">
            <v>9999</v>
          </cell>
          <cell r="B2221" t="str">
            <v>990099300075</v>
          </cell>
          <cell r="C2221" t="str">
            <v>990</v>
          </cell>
          <cell r="D2221" t="str">
            <v>990099</v>
          </cell>
          <cell r="E2221" t="str">
            <v>حسابهاي انتظامي</v>
          </cell>
          <cell r="F2221" t="str">
            <v>اسناد تضميني دريافتي از كاركنان</v>
          </cell>
          <cell r="G2221" t="str">
            <v>300075</v>
          </cell>
          <cell r="H2221" t="str">
            <v>نظامي سقين سرا يوسف</v>
          </cell>
          <cell r="P2221" t="str">
            <v>999</v>
          </cell>
        </row>
        <row r="2222">
          <cell r="A2222">
            <v>9999</v>
          </cell>
          <cell r="B2222" t="str">
            <v>990099300227</v>
          </cell>
          <cell r="C2222" t="str">
            <v>990</v>
          </cell>
          <cell r="D2222" t="str">
            <v>990099</v>
          </cell>
          <cell r="E2222" t="str">
            <v>حسابهاي انتظامي</v>
          </cell>
          <cell r="F2222" t="str">
            <v>اسناد تضميني دريافتي از كاركنان</v>
          </cell>
          <cell r="G2222" t="str">
            <v>300227</v>
          </cell>
          <cell r="H2222" t="str">
            <v>فربد مصافي</v>
          </cell>
          <cell r="P2222" t="str">
            <v>999</v>
          </cell>
        </row>
        <row r="2223">
          <cell r="A2223">
            <v>9999</v>
          </cell>
          <cell r="B2223" t="str">
            <v>990099300027</v>
          </cell>
          <cell r="C2223" t="str">
            <v>990</v>
          </cell>
          <cell r="D2223" t="str">
            <v>990099</v>
          </cell>
          <cell r="E2223" t="str">
            <v>حسابهاي انتظامي</v>
          </cell>
          <cell r="F2223" t="str">
            <v>اسناد تضميني دريافتي از كاركنان</v>
          </cell>
          <cell r="G2223" t="str">
            <v>300027</v>
          </cell>
          <cell r="H2223" t="str">
            <v>سيد جعفر ديبازر حسيني</v>
          </cell>
          <cell r="P2223" t="str">
            <v>999</v>
          </cell>
        </row>
        <row r="2224">
          <cell r="A2224">
            <v>9999</v>
          </cell>
          <cell r="B2224" t="str">
            <v>990099300088</v>
          </cell>
          <cell r="C2224" t="str">
            <v>990</v>
          </cell>
          <cell r="D2224" t="str">
            <v>990099</v>
          </cell>
          <cell r="E2224" t="str">
            <v>حسابهاي انتظامي</v>
          </cell>
          <cell r="F2224" t="str">
            <v>اسناد تضميني دريافتي از كاركنان</v>
          </cell>
          <cell r="G2224" t="str">
            <v>300088</v>
          </cell>
          <cell r="H2224" t="str">
            <v>فرشباف شترباني مرتضي</v>
          </cell>
          <cell r="P2224" t="str">
            <v>999</v>
          </cell>
        </row>
        <row r="2225">
          <cell r="A2225">
            <v>9999</v>
          </cell>
          <cell r="B2225" t="str">
            <v>990099300101</v>
          </cell>
          <cell r="C2225" t="str">
            <v>990</v>
          </cell>
          <cell r="D2225" t="str">
            <v>990099</v>
          </cell>
          <cell r="E2225" t="str">
            <v>حسابهاي انتظامي</v>
          </cell>
          <cell r="F2225" t="str">
            <v>اسناد تضميني دريافتي از كاركنان</v>
          </cell>
          <cell r="G2225" t="str">
            <v>300101</v>
          </cell>
          <cell r="H2225" t="str">
            <v>شكري جليل</v>
          </cell>
          <cell r="P2225" t="str">
            <v>999</v>
          </cell>
        </row>
        <row r="2226">
          <cell r="A2226">
            <v>9999</v>
          </cell>
          <cell r="B2226" t="str">
            <v>990099300085</v>
          </cell>
          <cell r="C2226" t="str">
            <v>990</v>
          </cell>
          <cell r="D2226" t="str">
            <v>990099</v>
          </cell>
          <cell r="E2226" t="str">
            <v>حسابهاي انتظامي</v>
          </cell>
          <cell r="F2226" t="str">
            <v>اسناد تضميني دريافتي از كاركنان</v>
          </cell>
          <cell r="G2226" t="str">
            <v>300085</v>
          </cell>
          <cell r="H2226" t="str">
            <v>جبارپور يوسف</v>
          </cell>
          <cell r="P2226" t="str">
            <v>999</v>
          </cell>
        </row>
        <row r="2227">
          <cell r="A2227">
            <v>9999</v>
          </cell>
          <cell r="B2227" t="str">
            <v>990099300080</v>
          </cell>
          <cell r="C2227" t="str">
            <v>990</v>
          </cell>
          <cell r="D2227" t="str">
            <v>990099</v>
          </cell>
          <cell r="E2227" t="str">
            <v>حسابهاي انتظامي</v>
          </cell>
          <cell r="F2227" t="str">
            <v>اسناد تضميني دريافتي از كاركنان</v>
          </cell>
          <cell r="G2227" t="str">
            <v>300080</v>
          </cell>
          <cell r="H2227" t="str">
            <v>ابراهيمي مهر آور رحيم</v>
          </cell>
          <cell r="P2227" t="str">
            <v>999</v>
          </cell>
        </row>
        <row r="2228">
          <cell r="A2228">
            <v>9999</v>
          </cell>
          <cell r="B2228" t="str">
            <v>990099300237</v>
          </cell>
          <cell r="C2228" t="str">
            <v>990</v>
          </cell>
          <cell r="D2228" t="str">
            <v>990099</v>
          </cell>
          <cell r="E2228" t="str">
            <v>حسابهاي انتظامي</v>
          </cell>
          <cell r="F2228" t="str">
            <v>اسناد تضميني دريافتي از كاركنان</v>
          </cell>
          <cell r="G2228" t="str">
            <v>300237</v>
          </cell>
          <cell r="H2228" t="str">
            <v>رمضاني فريد مريم</v>
          </cell>
          <cell r="P2228" t="str">
            <v>999</v>
          </cell>
        </row>
        <row r="2229">
          <cell r="A2229">
            <v>9999</v>
          </cell>
          <cell r="B2229" t="str">
            <v>990099300257</v>
          </cell>
          <cell r="C2229" t="str">
            <v>990</v>
          </cell>
          <cell r="D2229" t="str">
            <v>990099</v>
          </cell>
          <cell r="E2229" t="str">
            <v>حسابهاي انتظامي</v>
          </cell>
          <cell r="F2229" t="str">
            <v>اسناد تضميني دريافتي از كاركنان</v>
          </cell>
          <cell r="G2229" t="str">
            <v>300257</v>
          </cell>
          <cell r="H2229" t="str">
            <v>برادران حسن زاده وحيد</v>
          </cell>
          <cell r="P2229" t="str">
            <v>999</v>
          </cell>
        </row>
        <row r="2230">
          <cell r="A2230">
            <v>9999</v>
          </cell>
          <cell r="B2230" t="str">
            <v>990099300288</v>
          </cell>
          <cell r="C2230" t="str">
            <v>990</v>
          </cell>
          <cell r="D2230" t="str">
            <v>990099</v>
          </cell>
          <cell r="E2230" t="str">
            <v>حسابهاي انتظامي</v>
          </cell>
          <cell r="F2230" t="str">
            <v>اسناد تضميني دريافتي از كاركنان</v>
          </cell>
          <cell r="G2230" t="str">
            <v>300288</v>
          </cell>
          <cell r="H2230" t="str">
            <v>حاتملو محمد</v>
          </cell>
          <cell r="P2230" t="str">
            <v>999</v>
          </cell>
        </row>
        <row r="2231">
          <cell r="A2231">
            <v>9999</v>
          </cell>
          <cell r="B2231" t="str">
            <v>990099300298</v>
          </cell>
          <cell r="C2231" t="str">
            <v>990</v>
          </cell>
          <cell r="D2231" t="str">
            <v>990099</v>
          </cell>
          <cell r="E2231" t="str">
            <v>حسابهاي انتظامي</v>
          </cell>
          <cell r="F2231" t="str">
            <v>اسناد تضميني دريافتي از كاركنان</v>
          </cell>
          <cell r="G2231" t="str">
            <v>300298</v>
          </cell>
          <cell r="H2231" t="str">
            <v>جبرئيلي اميد</v>
          </cell>
          <cell r="P2231" t="str">
            <v>999</v>
          </cell>
        </row>
        <row r="2232">
          <cell r="A2232">
            <v>9999</v>
          </cell>
          <cell r="B2232" t="str">
            <v>990099300303</v>
          </cell>
          <cell r="C2232" t="str">
            <v>990</v>
          </cell>
          <cell r="D2232" t="str">
            <v>990099</v>
          </cell>
          <cell r="E2232" t="str">
            <v>حسابهاي انتظامي</v>
          </cell>
          <cell r="F2232" t="str">
            <v>اسناد تضميني دريافتي از كاركنان</v>
          </cell>
          <cell r="G2232" t="str">
            <v>300303</v>
          </cell>
          <cell r="H2232" t="str">
            <v>جمال نيا ولي اله</v>
          </cell>
          <cell r="P2232" t="str">
            <v>999</v>
          </cell>
        </row>
        <row r="2233">
          <cell r="A2233">
            <v>9999</v>
          </cell>
          <cell r="B2233" t="str">
            <v>990099300183</v>
          </cell>
          <cell r="C2233" t="str">
            <v>990</v>
          </cell>
          <cell r="D2233" t="str">
            <v>990099</v>
          </cell>
          <cell r="E2233" t="str">
            <v>حسابهاي انتظامي</v>
          </cell>
          <cell r="F2233" t="str">
            <v>اسناد تضميني دريافتي از كاركنان</v>
          </cell>
          <cell r="G2233" t="str">
            <v>300183</v>
          </cell>
          <cell r="H2233" t="str">
            <v>سليماني رضا</v>
          </cell>
          <cell r="P2233" t="str">
            <v>999</v>
          </cell>
        </row>
        <row r="2234">
          <cell r="A2234">
            <v>9999</v>
          </cell>
          <cell r="B2234" t="str">
            <v>990099300102</v>
          </cell>
          <cell r="C2234" t="str">
            <v>990</v>
          </cell>
          <cell r="D2234" t="str">
            <v>990099</v>
          </cell>
          <cell r="E2234" t="str">
            <v>حسابهاي انتظامي</v>
          </cell>
          <cell r="F2234" t="str">
            <v>اسناد تضميني دريافتي از كاركنان</v>
          </cell>
          <cell r="G2234" t="str">
            <v>300102</v>
          </cell>
          <cell r="H2234" t="str">
            <v>صفري آذر جعفر</v>
          </cell>
          <cell r="P2234" t="str">
            <v>999</v>
          </cell>
        </row>
        <row r="2235">
          <cell r="A2235">
            <v>9999</v>
          </cell>
          <cell r="B2235" t="str">
            <v>990099300204</v>
          </cell>
          <cell r="C2235" t="str">
            <v>990</v>
          </cell>
          <cell r="D2235" t="str">
            <v>990099</v>
          </cell>
          <cell r="E2235" t="str">
            <v>حسابهاي انتظامي</v>
          </cell>
          <cell r="F2235" t="str">
            <v>اسناد تضميني دريافتي از كاركنان</v>
          </cell>
          <cell r="G2235" t="str">
            <v>300204</v>
          </cell>
          <cell r="H2235" t="str">
            <v>قازانچائي جواد</v>
          </cell>
          <cell r="P2235" t="str">
            <v>999</v>
          </cell>
        </row>
        <row r="2236">
          <cell r="A2236">
            <v>9999</v>
          </cell>
          <cell r="B2236" t="str">
            <v>990099300133</v>
          </cell>
          <cell r="C2236" t="str">
            <v>990</v>
          </cell>
          <cell r="D2236" t="str">
            <v>990099</v>
          </cell>
          <cell r="E2236" t="str">
            <v>حسابهاي انتظامي</v>
          </cell>
          <cell r="F2236" t="str">
            <v>اسناد تضميني دريافتي از كاركنان</v>
          </cell>
          <cell r="G2236" t="str">
            <v>300133</v>
          </cell>
          <cell r="H2236" t="str">
            <v>عليپور كمال</v>
          </cell>
          <cell r="P2236" t="str">
            <v>999</v>
          </cell>
        </row>
        <row r="2237">
          <cell r="A2237">
            <v>9999</v>
          </cell>
          <cell r="B2237" t="str">
            <v>990099300999</v>
          </cell>
          <cell r="C2237" t="str">
            <v>990</v>
          </cell>
          <cell r="D2237" t="str">
            <v>990099</v>
          </cell>
          <cell r="E2237" t="str">
            <v>حسابهاي انتظامي</v>
          </cell>
          <cell r="F2237" t="str">
            <v>اسناد تضميني دريافتي از كاركنان</v>
          </cell>
          <cell r="G2237" t="str">
            <v>300999</v>
          </cell>
          <cell r="H2237" t="str">
            <v>متفرقه و عمومي</v>
          </cell>
          <cell r="P2237" t="str">
            <v>999</v>
          </cell>
        </row>
        <row r="2238">
          <cell r="A2238">
            <v>9999</v>
          </cell>
          <cell r="B2238" t="str">
            <v>990099300300</v>
          </cell>
          <cell r="C2238" t="str">
            <v>990</v>
          </cell>
          <cell r="D2238" t="str">
            <v>990099</v>
          </cell>
          <cell r="E2238" t="str">
            <v>حسابهاي انتظامي</v>
          </cell>
          <cell r="F2238" t="str">
            <v>اسناد تضميني دريافتي از كاركنان</v>
          </cell>
          <cell r="G2238" t="str">
            <v>300300</v>
          </cell>
          <cell r="H2238" t="str">
            <v>مهراب فلاحي تاج</v>
          </cell>
          <cell r="P2238" t="str">
            <v>999</v>
          </cell>
        </row>
        <row r="2239">
          <cell r="A2239">
            <v>9999</v>
          </cell>
          <cell r="B2239" t="str">
            <v>990099300092</v>
          </cell>
          <cell r="C2239" t="str">
            <v>990</v>
          </cell>
          <cell r="D2239" t="str">
            <v>990099</v>
          </cell>
          <cell r="E2239" t="str">
            <v>حسابهاي انتظامي</v>
          </cell>
          <cell r="F2239" t="str">
            <v>اسناد تضميني دريافتي از كاركنان</v>
          </cell>
          <cell r="G2239" t="str">
            <v>300092</v>
          </cell>
          <cell r="H2239" t="str">
            <v>كولاب محمدحسين</v>
          </cell>
          <cell r="P2239" t="str">
            <v>999</v>
          </cell>
        </row>
        <row r="2240">
          <cell r="A2240">
            <v>9999</v>
          </cell>
          <cell r="B2240" t="str">
            <v>990099300247</v>
          </cell>
          <cell r="C2240" t="str">
            <v>990</v>
          </cell>
          <cell r="D2240" t="str">
            <v>990099</v>
          </cell>
          <cell r="E2240" t="str">
            <v>حسابهاي انتظامي</v>
          </cell>
          <cell r="F2240" t="str">
            <v>اسناد تضميني دريافتي از كاركنان</v>
          </cell>
          <cell r="G2240" t="str">
            <v>300247</v>
          </cell>
          <cell r="H2240" t="str">
            <v>حسن زاده علي بيك كندي مطلب</v>
          </cell>
          <cell r="P2240" t="str">
            <v>999</v>
          </cell>
        </row>
        <row r="2241">
          <cell r="A2241">
            <v>9999</v>
          </cell>
          <cell r="B2241" t="str">
            <v>990099300008</v>
          </cell>
          <cell r="C2241" t="str">
            <v>990</v>
          </cell>
          <cell r="D2241" t="str">
            <v>990099</v>
          </cell>
          <cell r="E2241" t="str">
            <v>حسابهاي انتظامي</v>
          </cell>
          <cell r="F2241" t="str">
            <v>اسناد تضميني دريافتي از كاركنان</v>
          </cell>
          <cell r="G2241" t="str">
            <v>300008</v>
          </cell>
          <cell r="H2241" t="str">
            <v>واحد ابراهيم</v>
          </cell>
          <cell r="P2241" t="str">
            <v>999</v>
          </cell>
        </row>
        <row r="2242">
          <cell r="A2242">
            <v>9999</v>
          </cell>
          <cell r="B2242" t="str">
            <v>990099300249</v>
          </cell>
          <cell r="C2242" t="str">
            <v>990</v>
          </cell>
          <cell r="D2242" t="str">
            <v>990099</v>
          </cell>
          <cell r="E2242" t="str">
            <v>حسابهاي انتظامي</v>
          </cell>
          <cell r="F2242" t="str">
            <v>اسناد تضميني دريافتي از كاركنان</v>
          </cell>
          <cell r="G2242" t="str">
            <v>300249</v>
          </cell>
          <cell r="H2242" t="str">
            <v>آقاداداش كرامتي داود</v>
          </cell>
          <cell r="P2242" t="str">
            <v>999</v>
          </cell>
        </row>
        <row r="2243">
          <cell r="A2243">
            <v>9999</v>
          </cell>
          <cell r="B2243" t="str">
            <v>990099300052</v>
          </cell>
          <cell r="C2243" t="str">
            <v>990</v>
          </cell>
          <cell r="D2243" t="str">
            <v>990099</v>
          </cell>
          <cell r="E2243" t="str">
            <v>حسابهاي انتظامي</v>
          </cell>
          <cell r="F2243" t="str">
            <v>اسناد تضميني دريافتي از كاركنان</v>
          </cell>
          <cell r="G2243" t="str">
            <v>300052</v>
          </cell>
          <cell r="H2243" t="str">
            <v>بخش پور خيراله</v>
          </cell>
          <cell r="P2243" t="str">
            <v>999</v>
          </cell>
        </row>
        <row r="2244">
          <cell r="A2244">
            <v>9999</v>
          </cell>
          <cell r="B2244" t="str">
            <v>990099300095</v>
          </cell>
          <cell r="C2244" t="str">
            <v>990</v>
          </cell>
          <cell r="D2244" t="str">
            <v>990099</v>
          </cell>
          <cell r="E2244" t="str">
            <v>حسابهاي انتظامي</v>
          </cell>
          <cell r="F2244" t="str">
            <v>اسناد تضميني دريافتي از كاركنان</v>
          </cell>
          <cell r="G2244" t="str">
            <v>300095</v>
          </cell>
          <cell r="H2244" t="str">
            <v>حسين پور فيضي محمد</v>
          </cell>
          <cell r="P2244" t="str">
            <v>999</v>
          </cell>
        </row>
        <row r="2245">
          <cell r="A2245">
            <v>9999</v>
          </cell>
          <cell r="B2245" t="str">
            <v>990099300106</v>
          </cell>
          <cell r="C2245" t="str">
            <v>990</v>
          </cell>
          <cell r="D2245" t="str">
            <v>990099</v>
          </cell>
          <cell r="E2245" t="str">
            <v>حسابهاي انتظامي</v>
          </cell>
          <cell r="F2245" t="str">
            <v>اسناد تضميني دريافتي از كاركنان</v>
          </cell>
          <cell r="G2245" t="str">
            <v>300106</v>
          </cell>
          <cell r="H2245" t="str">
            <v>محمد باطومچي</v>
          </cell>
          <cell r="P2245" t="str">
            <v>999</v>
          </cell>
        </row>
        <row r="2246">
          <cell r="A2246">
            <v>9999</v>
          </cell>
          <cell r="B2246" t="str">
            <v>990099300168</v>
          </cell>
          <cell r="C2246" t="str">
            <v>990</v>
          </cell>
          <cell r="D2246" t="str">
            <v>990099</v>
          </cell>
          <cell r="E2246" t="str">
            <v>حسابهاي انتظامي</v>
          </cell>
          <cell r="F2246" t="str">
            <v>اسناد تضميني دريافتي از كاركنان</v>
          </cell>
          <cell r="G2246" t="str">
            <v>300168</v>
          </cell>
          <cell r="H2246" t="str">
            <v>بابكان ياشار</v>
          </cell>
          <cell r="P2246" t="str">
            <v>999</v>
          </cell>
        </row>
        <row r="2247">
          <cell r="A2247">
            <v>9999</v>
          </cell>
          <cell r="B2247" t="str">
            <v>990099300216</v>
          </cell>
          <cell r="C2247" t="str">
            <v>990</v>
          </cell>
          <cell r="D2247" t="str">
            <v>990099</v>
          </cell>
          <cell r="E2247" t="str">
            <v>حسابهاي انتظامي</v>
          </cell>
          <cell r="F2247" t="str">
            <v>اسناد تضميني دريافتي از كاركنان</v>
          </cell>
          <cell r="G2247" t="str">
            <v>300216</v>
          </cell>
          <cell r="H2247" t="str">
            <v>علي زاده اقبالي نژاد محمدباقر</v>
          </cell>
          <cell r="P2247" t="str">
            <v>999</v>
          </cell>
        </row>
        <row r="2248">
          <cell r="A2248">
            <v>9999</v>
          </cell>
          <cell r="B2248" t="str">
            <v>990099300241</v>
          </cell>
          <cell r="C2248" t="str">
            <v>990</v>
          </cell>
          <cell r="D2248" t="str">
            <v>990099</v>
          </cell>
          <cell r="E2248" t="str">
            <v>حسابهاي انتظامي</v>
          </cell>
          <cell r="F2248" t="str">
            <v>اسناد تضميني دريافتي از كاركنان</v>
          </cell>
          <cell r="G2248" t="str">
            <v>300241</v>
          </cell>
          <cell r="H2248" t="str">
            <v>همتي قراملكي عليرضا</v>
          </cell>
          <cell r="P2248" t="str">
            <v>999</v>
          </cell>
        </row>
        <row r="2249">
          <cell r="A2249">
            <v>9999</v>
          </cell>
          <cell r="B2249" t="str">
            <v>990099300272</v>
          </cell>
          <cell r="C2249" t="str">
            <v>990</v>
          </cell>
          <cell r="D2249" t="str">
            <v>990099</v>
          </cell>
          <cell r="E2249" t="str">
            <v>حسابهاي انتظامي</v>
          </cell>
          <cell r="F2249" t="str">
            <v>اسناد تضميني دريافتي از كاركنان</v>
          </cell>
          <cell r="G2249" t="str">
            <v>300272</v>
          </cell>
          <cell r="H2249" t="str">
            <v>حاجيلاري محمدتقي</v>
          </cell>
          <cell r="P2249" t="str">
            <v>999</v>
          </cell>
        </row>
        <row r="2250">
          <cell r="A2250">
            <v>9999</v>
          </cell>
          <cell r="B2250" t="str">
            <v>990099300001</v>
          </cell>
          <cell r="C2250" t="str">
            <v>990</v>
          </cell>
          <cell r="D2250" t="str">
            <v>990099</v>
          </cell>
          <cell r="E2250" t="str">
            <v>حسابهاي انتظامي</v>
          </cell>
          <cell r="F2250" t="str">
            <v>اسناد تضميني دريافتي از كاركنان</v>
          </cell>
          <cell r="G2250" t="str">
            <v>300001</v>
          </cell>
          <cell r="H2250" t="str">
            <v>فتاحي رسول</v>
          </cell>
          <cell r="P2250" t="str">
            <v>999</v>
          </cell>
        </row>
        <row r="2251">
          <cell r="A2251">
            <v>9999</v>
          </cell>
          <cell r="B2251" t="str">
            <v>990099300016</v>
          </cell>
          <cell r="C2251" t="str">
            <v>990</v>
          </cell>
          <cell r="D2251" t="str">
            <v>990099</v>
          </cell>
          <cell r="E2251" t="str">
            <v>حسابهاي انتظامي</v>
          </cell>
          <cell r="F2251" t="str">
            <v>اسناد تضميني دريافتي از كاركنان</v>
          </cell>
          <cell r="G2251" t="str">
            <v>300016</v>
          </cell>
          <cell r="H2251" t="str">
            <v>سيد جعفر سيد يزدي</v>
          </cell>
          <cell r="P2251" t="str">
            <v>999</v>
          </cell>
        </row>
        <row r="2252">
          <cell r="A2252">
            <v>9999</v>
          </cell>
          <cell r="B2252" t="str">
            <v>990099300148</v>
          </cell>
          <cell r="C2252" t="str">
            <v>990</v>
          </cell>
          <cell r="D2252" t="str">
            <v>990099</v>
          </cell>
          <cell r="E2252" t="str">
            <v>حسابهاي انتظامي</v>
          </cell>
          <cell r="F2252" t="str">
            <v>اسناد تضميني دريافتي از كاركنان</v>
          </cell>
          <cell r="G2252" t="str">
            <v>300148</v>
          </cell>
          <cell r="H2252" t="str">
            <v>شفيعي عنصرودي داريوش</v>
          </cell>
          <cell r="P2252" t="str">
            <v>999</v>
          </cell>
        </row>
        <row r="2253">
          <cell r="A2253">
            <v>9999</v>
          </cell>
          <cell r="B2253" t="str">
            <v>990099300154</v>
          </cell>
          <cell r="C2253" t="str">
            <v>990</v>
          </cell>
          <cell r="D2253" t="str">
            <v>990099</v>
          </cell>
          <cell r="E2253" t="str">
            <v>حسابهاي انتظامي</v>
          </cell>
          <cell r="F2253" t="str">
            <v>اسناد تضميني دريافتي از كاركنان</v>
          </cell>
          <cell r="G2253" t="str">
            <v>300154</v>
          </cell>
          <cell r="H2253" t="str">
            <v>زارعي ارزيل مصطفي</v>
          </cell>
          <cell r="P2253" t="str">
            <v>999</v>
          </cell>
        </row>
        <row r="2254">
          <cell r="A2254">
            <v>9999</v>
          </cell>
          <cell r="B2254" t="str">
            <v>990099300010</v>
          </cell>
          <cell r="C2254" t="str">
            <v>990</v>
          </cell>
          <cell r="D2254" t="str">
            <v>990099</v>
          </cell>
          <cell r="E2254" t="str">
            <v>حسابهاي انتظامي</v>
          </cell>
          <cell r="F2254" t="str">
            <v>اسناد تضميني دريافتي از كاركنان</v>
          </cell>
          <cell r="G2254" t="str">
            <v>300010</v>
          </cell>
          <cell r="H2254" t="str">
            <v>صمد اميردادي</v>
          </cell>
          <cell r="P2254" t="str">
            <v>999</v>
          </cell>
        </row>
        <row r="2255">
          <cell r="A2255">
            <v>9999</v>
          </cell>
          <cell r="B2255" t="str">
            <v>990099300056</v>
          </cell>
          <cell r="C2255" t="str">
            <v>990</v>
          </cell>
          <cell r="D2255" t="str">
            <v>990099</v>
          </cell>
          <cell r="E2255" t="str">
            <v>حسابهاي انتظامي</v>
          </cell>
          <cell r="F2255" t="str">
            <v>اسناد تضميني دريافتي از كاركنان</v>
          </cell>
          <cell r="G2255" t="str">
            <v>300056</v>
          </cell>
          <cell r="H2255" t="str">
            <v>حسين زاده گورچين اكبر</v>
          </cell>
          <cell r="P2255" t="str">
            <v>999</v>
          </cell>
        </row>
        <row r="2256">
          <cell r="A2256">
            <v>9999</v>
          </cell>
          <cell r="B2256" t="str">
            <v>990099300118</v>
          </cell>
          <cell r="C2256" t="str">
            <v>990</v>
          </cell>
          <cell r="D2256" t="str">
            <v>990099</v>
          </cell>
          <cell r="E2256" t="str">
            <v>حسابهاي انتظامي</v>
          </cell>
          <cell r="F2256" t="str">
            <v>اسناد تضميني دريافتي از كاركنان</v>
          </cell>
          <cell r="G2256" t="str">
            <v>300118</v>
          </cell>
          <cell r="H2256" t="str">
            <v>جعفرزاده بهروز</v>
          </cell>
          <cell r="P2256" t="str">
            <v>999</v>
          </cell>
        </row>
        <row r="2257">
          <cell r="A2257">
            <v>9999</v>
          </cell>
          <cell r="B2257" t="str">
            <v>990099300031</v>
          </cell>
          <cell r="C2257" t="str">
            <v>990</v>
          </cell>
          <cell r="D2257" t="str">
            <v>990099</v>
          </cell>
          <cell r="E2257" t="str">
            <v>حسابهاي انتظامي</v>
          </cell>
          <cell r="F2257" t="str">
            <v>اسناد تضميني دريافتي از كاركنان</v>
          </cell>
          <cell r="G2257" t="str">
            <v>300031</v>
          </cell>
          <cell r="H2257" t="str">
            <v>اسماعيل لو محمدصادق</v>
          </cell>
          <cell r="P2257" t="str">
            <v>999</v>
          </cell>
        </row>
        <row r="2258">
          <cell r="A2258">
            <v>9999</v>
          </cell>
          <cell r="B2258" t="str">
            <v>990099300218</v>
          </cell>
          <cell r="C2258" t="str">
            <v>990</v>
          </cell>
          <cell r="D2258" t="str">
            <v>990099</v>
          </cell>
          <cell r="E2258" t="str">
            <v>حسابهاي انتظامي</v>
          </cell>
          <cell r="F2258" t="str">
            <v>اسناد تضميني دريافتي از كاركنان</v>
          </cell>
          <cell r="G2258" t="str">
            <v>300218</v>
          </cell>
          <cell r="H2258" t="str">
            <v>يحيي پور داخل مرتضي</v>
          </cell>
          <cell r="P2258" t="str">
            <v>999</v>
          </cell>
        </row>
        <row r="2259">
          <cell r="A2259">
            <v>9999</v>
          </cell>
          <cell r="B2259" t="str">
            <v>990099300020</v>
          </cell>
          <cell r="C2259" t="str">
            <v>990</v>
          </cell>
          <cell r="D2259" t="str">
            <v>990099</v>
          </cell>
          <cell r="E2259" t="str">
            <v>حسابهاي انتظامي</v>
          </cell>
          <cell r="F2259" t="str">
            <v>اسناد تضميني دريافتي از كاركنان</v>
          </cell>
          <cell r="G2259" t="str">
            <v>300020</v>
          </cell>
          <cell r="H2259" t="str">
            <v>نورپورينگجه جعفر</v>
          </cell>
          <cell r="P2259" t="str">
            <v>999</v>
          </cell>
        </row>
        <row r="2260">
          <cell r="A2260">
            <v>9999</v>
          </cell>
          <cell r="B2260" t="str">
            <v>990099300059</v>
          </cell>
          <cell r="C2260" t="str">
            <v>990</v>
          </cell>
          <cell r="D2260" t="str">
            <v>990099</v>
          </cell>
          <cell r="E2260" t="str">
            <v>حسابهاي انتظامي</v>
          </cell>
          <cell r="F2260" t="str">
            <v>اسناد تضميني دريافتي از كاركنان</v>
          </cell>
          <cell r="G2260" t="str">
            <v>300059</v>
          </cell>
          <cell r="H2260" t="str">
            <v>همايون قيصر</v>
          </cell>
          <cell r="P2260" t="str">
            <v>999</v>
          </cell>
        </row>
        <row r="2261">
          <cell r="A2261">
            <v>9999</v>
          </cell>
          <cell r="B2261" t="str">
            <v>990099300083</v>
          </cell>
          <cell r="C2261" t="str">
            <v>990</v>
          </cell>
          <cell r="D2261" t="str">
            <v>990099</v>
          </cell>
          <cell r="E2261" t="str">
            <v>حسابهاي انتظامي</v>
          </cell>
          <cell r="F2261" t="str">
            <v>اسناد تضميني دريافتي از كاركنان</v>
          </cell>
          <cell r="G2261" t="str">
            <v>300083</v>
          </cell>
          <cell r="H2261" t="str">
            <v>ميرزالو جواد</v>
          </cell>
          <cell r="P2261" t="str">
            <v>999</v>
          </cell>
        </row>
        <row r="2262">
          <cell r="A2262">
            <v>9999</v>
          </cell>
          <cell r="B2262" t="str">
            <v>990099300093</v>
          </cell>
          <cell r="C2262" t="str">
            <v>990</v>
          </cell>
          <cell r="D2262" t="str">
            <v>990099</v>
          </cell>
          <cell r="E2262" t="str">
            <v>حسابهاي انتظامي</v>
          </cell>
          <cell r="F2262" t="str">
            <v>اسناد تضميني دريافتي از كاركنان</v>
          </cell>
          <cell r="G2262" t="str">
            <v>300093</v>
          </cell>
          <cell r="H2262" t="str">
            <v>علي زاده اقبالي نژاد قربان</v>
          </cell>
          <cell r="P2262" t="str">
            <v>999</v>
          </cell>
        </row>
        <row r="2263">
          <cell r="A2263">
            <v>9999</v>
          </cell>
          <cell r="B2263" t="str">
            <v>990099300136</v>
          </cell>
          <cell r="C2263" t="str">
            <v>990</v>
          </cell>
          <cell r="D2263" t="str">
            <v>990099</v>
          </cell>
          <cell r="E2263" t="str">
            <v>حسابهاي انتظامي</v>
          </cell>
          <cell r="F2263" t="str">
            <v>اسناد تضميني دريافتي از كاركنان</v>
          </cell>
          <cell r="G2263" t="str">
            <v>300136</v>
          </cell>
          <cell r="H2263" t="str">
            <v>تقي پور كهاني محمدرضا</v>
          </cell>
          <cell r="P2263" t="str">
            <v>999</v>
          </cell>
        </row>
        <row r="2264">
          <cell r="A2264">
            <v>9999</v>
          </cell>
          <cell r="B2264" t="str">
            <v>990099300153</v>
          </cell>
          <cell r="C2264" t="str">
            <v>990</v>
          </cell>
          <cell r="D2264" t="str">
            <v>990099</v>
          </cell>
          <cell r="E2264" t="str">
            <v>حسابهاي انتظامي</v>
          </cell>
          <cell r="F2264" t="str">
            <v>اسناد تضميني دريافتي از كاركنان</v>
          </cell>
          <cell r="G2264" t="str">
            <v>300153</v>
          </cell>
          <cell r="H2264" t="str">
            <v>محمدپور مهدوي احمدرضا</v>
          </cell>
          <cell r="P2264" t="str">
            <v>999</v>
          </cell>
        </row>
        <row r="2265">
          <cell r="A2265">
            <v>9999</v>
          </cell>
          <cell r="B2265" t="str">
            <v>990099300181</v>
          </cell>
          <cell r="C2265" t="str">
            <v>990</v>
          </cell>
          <cell r="D2265" t="str">
            <v>990099</v>
          </cell>
          <cell r="E2265" t="str">
            <v>حسابهاي انتظامي</v>
          </cell>
          <cell r="F2265" t="str">
            <v>اسناد تضميني دريافتي از كاركنان</v>
          </cell>
          <cell r="G2265" t="str">
            <v>300181</v>
          </cell>
          <cell r="H2265" t="str">
            <v>وظيفه واثق مهدي</v>
          </cell>
          <cell r="P2265" t="str">
            <v>999</v>
          </cell>
        </row>
        <row r="2266">
          <cell r="A2266">
            <v>9999</v>
          </cell>
          <cell r="B2266" t="str">
            <v>990099300195</v>
          </cell>
          <cell r="C2266" t="str">
            <v>990</v>
          </cell>
          <cell r="D2266" t="str">
            <v>990099</v>
          </cell>
          <cell r="E2266" t="str">
            <v>حسابهاي انتظامي</v>
          </cell>
          <cell r="F2266" t="str">
            <v>اسناد تضميني دريافتي از كاركنان</v>
          </cell>
          <cell r="G2266" t="str">
            <v>300195</v>
          </cell>
          <cell r="H2266" t="str">
            <v>حريري كهنموئي علي</v>
          </cell>
          <cell r="P2266" t="str">
            <v>999</v>
          </cell>
        </row>
        <row r="2267">
          <cell r="A2267">
            <v>9999</v>
          </cell>
          <cell r="B2267" t="str">
            <v>990099300219</v>
          </cell>
          <cell r="C2267" t="str">
            <v>990</v>
          </cell>
          <cell r="D2267" t="str">
            <v>990099</v>
          </cell>
          <cell r="E2267" t="str">
            <v>حسابهاي انتظامي</v>
          </cell>
          <cell r="F2267" t="str">
            <v>اسناد تضميني دريافتي از كاركنان</v>
          </cell>
          <cell r="G2267" t="str">
            <v>300219</v>
          </cell>
          <cell r="H2267" t="str">
            <v>سلماني كريم</v>
          </cell>
          <cell r="P2267" t="str">
            <v>999</v>
          </cell>
        </row>
        <row r="2268">
          <cell r="A2268">
            <v>9999</v>
          </cell>
          <cell r="B2268" t="str">
            <v>990099300231</v>
          </cell>
          <cell r="C2268" t="str">
            <v>990</v>
          </cell>
          <cell r="D2268" t="str">
            <v>990099</v>
          </cell>
          <cell r="E2268" t="str">
            <v>حسابهاي انتظامي</v>
          </cell>
          <cell r="F2268" t="str">
            <v>اسناد تضميني دريافتي از كاركنان</v>
          </cell>
          <cell r="G2268" t="str">
            <v>300231</v>
          </cell>
          <cell r="H2268" t="str">
            <v>تمدن خشكناب رضا</v>
          </cell>
          <cell r="P2268" t="str">
            <v>999</v>
          </cell>
        </row>
        <row r="2269">
          <cell r="A2269">
            <v>9999</v>
          </cell>
          <cell r="B2269" t="str">
            <v>990099300235</v>
          </cell>
          <cell r="C2269" t="str">
            <v>990</v>
          </cell>
          <cell r="D2269" t="str">
            <v>990099</v>
          </cell>
          <cell r="E2269" t="str">
            <v>حسابهاي انتظامي</v>
          </cell>
          <cell r="F2269" t="str">
            <v>اسناد تضميني دريافتي از كاركنان</v>
          </cell>
          <cell r="G2269" t="str">
            <v>300235</v>
          </cell>
          <cell r="H2269" t="str">
            <v>حدادپوربدر محمدرضا</v>
          </cell>
          <cell r="P2269" t="str">
            <v>999</v>
          </cell>
        </row>
        <row r="2270">
          <cell r="A2270">
            <v>9999</v>
          </cell>
          <cell r="B2270" t="str">
            <v>990099300307</v>
          </cell>
          <cell r="C2270" t="str">
            <v>990</v>
          </cell>
          <cell r="D2270" t="str">
            <v>990099</v>
          </cell>
          <cell r="E2270" t="str">
            <v>حسابهاي انتظامي</v>
          </cell>
          <cell r="F2270" t="str">
            <v>اسناد تضميني دريافتي از كاركنان</v>
          </cell>
          <cell r="G2270" t="str">
            <v>300307</v>
          </cell>
          <cell r="H2270" t="str">
            <v>سعيدي قراملكي حسين</v>
          </cell>
          <cell r="P2270" t="str">
            <v>999</v>
          </cell>
        </row>
        <row r="2271">
          <cell r="A2271">
            <v>9999</v>
          </cell>
          <cell r="B2271" t="str">
            <v>990099300308</v>
          </cell>
          <cell r="C2271" t="str">
            <v>990</v>
          </cell>
          <cell r="D2271" t="str">
            <v>990099</v>
          </cell>
          <cell r="E2271" t="str">
            <v>حسابهاي انتظامي</v>
          </cell>
          <cell r="F2271" t="str">
            <v>اسناد تضميني دريافتي از كاركنان</v>
          </cell>
          <cell r="G2271" t="str">
            <v>300308</v>
          </cell>
          <cell r="H2271" t="str">
            <v>شاه قاسمي مهرداد</v>
          </cell>
          <cell r="P2271" t="str">
            <v>999</v>
          </cell>
        </row>
        <row r="2272">
          <cell r="A2272">
            <v>9999</v>
          </cell>
          <cell r="B2272" t="str">
            <v>990099300985</v>
          </cell>
          <cell r="C2272" t="str">
            <v>990</v>
          </cell>
          <cell r="D2272" t="str">
            <v>990099</v>
          </cell>
          <cell r="E2272" t="str">
            <v>حسابهاي انتظامي</v>
          </cell>
          <cell r="F2272" t="str">
            <v>اسناد تضميني دريافتي از كاركنان</v>
          </cell>
          <cell r="G2272" t="str">
            <v>300985</v>
          </cell>
          <cell r="H2272" t="str">
            <v>احمد اوجان</v>
          </cell>
          <cell r="P2272" t="str">
            <v>999</v>
          </cell>
        </row>
        <row r="2273">
          <cell r="A2273">
            <v>9999</v>
          </cell>
          <cell r="B2273" t="str">
            <v>990099300108</v>
          </cell>
          <cell r="C2273" t="str">
            <v>990</v>
          </cell>
          <cell r="D2273" t="str">
            <v>990099</v>
          </cell>
          <cell r="E2273" t="str">
            <v>حسابهاي انتظامي</v>
          </cell>
          <cell r="F2273" t="str">
            <v>اسناد تضميني دريافتي از كاركنان</v>
          </cell>
          <cell r="G2273" t="str">
            <v>300108</v>
          </cell>
          <cell r="H2273" t="str">
            <v>رسول محمدزادگان</v>
          </cell>
          <cell r="P2273" t="str">
            <v>999</v>
          </cell>
        </row>
        <row r="2274">
          <cell r="A2274">
            <v>9999</v>
          </cell>
          <cell r="B2274" t="str">
            <v>990099300070</v>
          </cell>
          <cell r="C2274" t="str">
            <v>990</v>
          </cell>
          <cell r="D2274" t="str">
            <v>990099</v>
          </cell>
          <cell r="E2274" t="str">
            <v>حسابهاي انتظامي</v>
          </cell>
          <cell r="F2274" t="str">
            <v>اسناد تضميني دريافتي از كاركنان</v>
          </cell>
          <cell r="G2274" t="str">
            <v>300070</v>
          </cell>
          <cell r="H2274" t="str">
            <v>فريدي نسب كريم</v>
          </cell>
          <cell r="P2274" t="str">
            <v>999</v>
          </cell>
        </row>
        <row r="2275">
          <cell r="A2275">
            <v>9999</v>
          </cell>
          <cell r="B2275" t="str">
            <v>990099300042</v>
          </cell>
          <cell r="C2275" t="str">
            <v>990</v>
          </cell>
          <cell r="D2275" t="str">
            <v>990099</v>
          </cell>
          <cell r="E2275" t="str">
            <v>حسابهاي انتظامي</v>
          </cell>
          <cell r="F2275" t="str">
            <v>اسناد تضميني دريافتي از كاركنان</v>
          </cell>
          <cell r="G2275" t="str">
            <v>300042</v>
          </cell>
          <cell r="H2275" t="str">
            <v>زينالي بهمن</v>
          </cell>
          <cell r="P2275" t="str">
            <v>999</v>
          </cell>
        </row>
        <row r="2276">
          <cell r="A2276">
            <v>9999</v>
          </cell>
          <cell r="B2276" t="str">
            <v>990099300128</v>
          </cell>
          <cell r="C2276" t="str">
            <v>990</v>
          </cell>
          <cell r="D2276" t="str">
            <v>990099</v>
          </cell>
          <cell r="E2276" t="str">
            <v>حسابهاي انتظامي</v>
          </cell>
          <cell r="F2276" t="str">
            <v>اسناد تضميني دريافتي از كاركنان</v>
          </cell>
          <cell r="G2276" t="str">
            <v>300128</v>
          </cell>
          <cell r="H2276" t="str">
            <v>محمدباقري لاهوت كريم</v>
          </cell>
          <cell r="P2276" t="str">
            <v>999</v>
          </cell>
        </row>
        <row r="2277">
          <cell r="A2277">
            <v>9999</v>
          </cell>
          <cell r="B2277" t="str">
            <v>990099300176</v>
          </cell>
          <cell r="C2277" t="str">
            <v>990</v>
          </cell>
          <cell r="D2277" t="str">
            <v>990099</v>
          </cell>
          <cell r="E2277" t="str">
            <v>حسابهاي انتظامي</v>
          </cell>
          <cell r="F2277" t="str">
            <v>اسناد تضميني دريافتي از كاركنان</v>
          </cell>
          <cell r="G2277" t="str">
            <v>300176</v>
          </cell>
          <cell r="H2277" t="str">
            <v>قليپور قراجه بهروز</v>
          </cell>
          <cell r="P2277" t="str">
            <v>999</v>
          </cell>
        </row>
        <row r="2278">
          <cell r="A2278">
            <v>9999</v>
          </cell>
          <cell r="B2278" t="str">
            <v>990099300187</v>
          </cell>
          <cell r="C2278" t="str">
            <v>990</v>
          </cell>
          <cell r="D2278" t="str">
            <v>990099</v>
          </cell>
          <cell r="E2278" t="str">
            <v>حسابهاي انتظامي</v>
          </cell>
          <cell r="F2278" t="str">
            <v>اسناد تضميني دريافتي از كاركنان</v>
          </cell>
          <cell r="G2278" t="str">
            <v>300187</v>
          </cell>
          <cell r="H2278" t="str">
            <v>حاجي حيدري ممقاني مهدي</v>
          </cell>
          <cell r="P2278" t="str">
            <v>999</v>
          </cell>
        </row>
        <row r="2279">
          <cell r="A2279">
            <v>9999</v>
          </cell>
          <cell r="B2279" t="str">
            <v>990099300250</v>
          </cell>
          <cell r="C2279" t="str">
            <v>990</v>
          </cell>
          <cell r="D2279" t="str">
            <v>990099</v>
          </cell>
          <cell r="E2279" t="str">
            <v>حسابهاي انتظامي</v>
          </cell>
          <cell r="F2279" t="str">
            <v>اسناد تضميني دريافتي از كاركنان</v>
          </cell>
          <cell r="G2279" t="str">
            <v>300250</v>
          </cell>
          <cell r="H2279" t="str">
            <v>برزگر قراملكي محمد</v>
          </cell>
          <cell r="P2279" t="str">
            <v>999</v>
          </cell>
        </row>
        <row r="2280">
          <cell r="A2280">
            <v>9999</v>
          </cell>
          <cell r="B2280" t="str">
            <v>990099300990</v>
          </cell>
          <cell r="C2280" t="str">
            <v>990</v>
          </cell>
          <cell r="D2280" t="str">
            <v>990099</v>
          </cell>
          <cell r="E2280" t="str">
            <v>حسابهاي انتظامي</v>
          </cell>
          <cell r="F2280" t="str">
            <v>اسناد تضميني دريافتي از كاركنان</v>
          </cell>
          <cell r="G2280" t="str">
            <v>300990</v>
          </cell>
          <cell r="H2280" t="str">
            <v>محمد علي حسن مشهور ناصرالفقراء</v>
          </cell>
          <cell r="P2280" t="str">
            <v>999</v>
          </cell>
        </row>
        <row r="2281">
          <cell r="A2281">
            <v>9999</v>
          </cell>
          <cell r="B2281" t="str">
            <v>990099300051</v>
          </cell>
          <cell r="C2281" t="str">
            <v>990</v>
          </cell>
          <cell r="D2281" t="str">
            <v>990099</v>
          </cell>
          <cell r="E2281" t="str">
            <v>حسابهاي انتظامي</v>
          </cell>
          <cell r="F2281" t="str">
            <v>اسناد تضميني دريافتي از كاركنان</v>
          </cell>
          <cell r="G2281" t="str">
            <v>300051</v>
          </cell>
          <cell r="H2281" t="str">
            <v>فتحي نصرت</v>
          </cell>
          <cell r="P2281" t="str">
            <v>999</v>
          </cell>
        </row>
        <row r="2282">
          <cell r="A2282">
            <v>9999</v>
          </cell>
          <cell r="B2282" t="str">
            <v>990099300043</v>
          </cell>
          <cell r="C2282" t="str">
            <v>990</v>
          </cell>
          <cell r="D2282" t="str">
            <v>990099</v>
          </cell>
          <cell r="E2282" t="str">
            <v>حسابهاي انتظامي</v>
          </cell>
          <cell r="F2282" t="str">
            <v>اسناد تضميني دريافتي از كاركنان</v>
          </cell>
          <cell r="G2282" t="str">
            <v>300043</v>
          </cell>
          <cell r="H2282" t="str">
            <v>هاشم پور چرخي عليرضا</v>
          </cell>
          <cell r="P2282" t="str">
            <v>999</v>
          </cell>
        </row>
        <row r="2283">
          <cell r="A2283">
            <v>9999</v>
          </cell>
          <cell r="B2283" t="str">
            <v>990099300012</v>
          </cell>
          <cell r="C2283" t="str">
            <v>990</v>
          </cell>
          <cell r="D2283" t="str">
            <v>990099</v>
          </cell>
          <cell r="E2283" t="str">
            <v>حسابهاي انتظامي</v>
          </cell>
          <cell r="F2283" t="str">
            <v>اسناد تضميني دريافتي از كاركنان</v>
          </cell>
          <cell r="G2283" t="str">
            <v>300012</v>
          </cell>
          <cell r="H2283" t="str">
            <v>صمد ابرهيم پور مقدس</v>
          </cell>
          <cell r="P2283" t="str">
            <v>999</v>
          </cell>
        </row>
        <row r="2284">
          <cell r="A2284">
            <v>9999</v>
          </cell>
          <cell r="B2284" t="str">
            <v>990099300155</v>
          </cell>
          <cell r="C2284" t="str">
            <v>990</v>
          </cell>
          <cell r="D2284" t="str">
            <v>990099</v>
          </cell>
          <cell r="E2284" t="str">
            <v>حسابهاي انتظامي</v>
          </cell>
          <cell r="F2284" t="str">
            <v>اسناد تضميني دريافتي از كاركنان</v>
          </cell>
          <cell r="G2284" t="str">
            <v>300155</v>
          </cell>
          <cell r="H2284" t="str">
            <v>قليپور سفيداني حسين</v>
          </cell>
          <cell r="P2284" t="str">
            <v>999</v>
          </cell>
        </row>
        <row r="2285">
          <cell r="A2285">
            <v>9999</v>
          </cell>
          <cell r="B2285" t="str">
            <v>990099300046</v>
          </cell>
          <cell r="C2285" t="str">
            <v>990</v>
          </cell>
          <cell r="D2285" t="str">
            <v>990099</v>
          </cell>
          <cell r="E2285" t="str">
            <v>حسابهاي انتظامي</v>
          </cell>
          <cell r="F2285" t="str">
            <v>اسناد تضميني دريافتي از كاركنان</v>
          </cell>
          <cell r="G2285" t="str">
            <v>300046</v>
          </cell>
          <cell r="H2285" t="str">
            <v>عباسي ابوالفضل</v>
          </cell>
          <cell r="P2285" t="str">
            <v>999</v>
          </cell>
        </row>
        <row r="2286">
          <cell r="A2286">
            <v>9999</v>
          </cell>
          <cell r="B2286" t="str">
            <v>990099300049</v>
          </cell>
          <cell r="C2286" t="str">
            <v>990</v>
          </cell>
          <cell r="D2286" t="str">
            <v>990099</v>
          </cell>
          <cell r="E2286" t="str">
            <v>حسابهاي انتظامي</v>
          </cell>
          <cell r="F2286" t="str">
            <v>اسناد تضميني دريافتي از كاركنان</v>
          </cell>
          <cell r="G2286" t="str">
            <v>300049</v>
          </cell>
          <cell r="H2286" t="str">
            <v>احد احمدي نژاد</v>
          </cell>
          <cell r="P2286" t="str">
            <v>999</v>
          </cell>
        </row>
        <row r="2287">
          <cell r="A2287">
            <v>9999</v>
          </cell>
          <cell r="B2287" t="str">
            <v>990099300068</v>
          </cell>
          <cell r="C2287" t="str">
            <v>990</v>
          </cell>
          <cell r="D2287" t="str">
            <v>990099</v>
          </cell>
          <cell r="E2287" t="str">
            <v>حسابهاي انتظامي</v>
          </cell>
          <cell r="F2287" t="str">
            <v>اسناد تضميني دريافتي از كاركنان</v>
          </cell>
          <cell r="G2287" t="str">
            <v>300068</v>
          </cell>
          <cell r="H2287" t="str">
            <v>صادق زاده سيد محمود</v>
          </cell>
          <cell r="P2287" t="str">
            <v>999</v>
          </cell>
        </row>
        <row r="2288">
          <cell r="A2288">
            <v>9999</v>
          </cell>
          <cell r="B2288" t="str">
            <v>990099300239</v>
          </cell>
          <cell r="C2288" t="str">
            <v>990</v>
          </cell>
          <cell r="D2288" t="str">
            <v>990099</v>
          </cell>
          <cell r="E2288" t="str">
            <v>حسابهاي انتظامي</v>
          </cell>
          <cell r="F2288" t="str">
            <v>اسناد تضميني دريافتي از كاركنان</v>
          </cell>
          <cell r="G2288" t="str">
            <v>300239</v>
          </cell>
          <cell r="H2288" t="str">
            <v>بهرامي قراملكي محمدعلي</v>
          </cell>
          <cell r="P2288" t="str">
            <v>999</v>
          </cell>
        </row>
        <row r="2289">
          <cell r="A2289">
            <v>9999</v>
          </cell>
          <cell r="B2289" t="str">
            <v>990099300024</v>
          </cell>
          <cell r="C2289" t="str">
            <v>990</v>
          </cell>
          <cell r="D2289" t="str">
            <v>990099</v>
          </cell>
          <cell r="E2289" t="str">
            <v>حسابهاي انتظامي</v>
          </cell>
          <cell r="F2289" t="str">
            <v>اسناد تضميني دريافتي از كاركنان</v>
          </cell>
          <cell r="G2289" t="str">
            <v>300024</v>
          </cell>
          <cell r="H2289" t="str">
            <v>رزمي آتميانلو عليرضا</v>
          </cell>
          <cell r="P2289" t="str">
            <v>999</v>
          </cell>
        </row>
        <row r="2290">
          <cell r="A2290">
            <v>9999</v>
          </cell>
          <cell r="B2290" t="str">
            <v>990099300044</v>
          </cell>
          <cell r="C2290" t="str">
            <v>990</v>
          </cell>
          <cell r="D2290" t="str">
            <v>990099</v>
          </cell>
          <cell r="E2290" t="str">
            <v>حسابهاي انتظامي</v>
          </cell>
          <cell r="F2290" t="str">
            <v>اسناد تضميني دريافتي از كاركنان</v>
          </cell>
          <cell r="G2290" t="str">
            <v>300044</v>
          </cell>
          <cell r="H2290" t="str">
            <v>مغيطي قادر</v>
          </cell>
          <cell r="P2290" t="str">
            <v>999</v>
          </cell>
        </row>
        <row r="2291">
          <cell r="A2291">
            <v>9999</v>
          </cell>
          <cell r="B2291" t="str">
            <v>990099300050</v>
          </cell>
          <cell r="C2291" t="str">
            <v>990</v>
          </cell>
          <cell r="D2291" t="str">
            <v>990099</v>
          </cell>
          <cell r="E2291" t="str">
            <v>حسابهاي انتظامي</v>
          </cell>
          <cell r="F2291" t="str">
            <v>اسناد تضميني دريافتي از كاركنان</v>
          </cell>
          <cell r="G2291" t="str">
            <v>300050</v>
          </cell>
          <cell r="H2291" t="str">
            <v>شاهد قراملكي علي</v>
          </cell>
          <cell r="P2291" t="str">
            <v>999</v>
          </cell>
        </row>
        <row r="2292">
          <cell r="A2292">
            <v>9999</v>
          </cell>
          <cell r="B2292" t="str">
            <v>990099300053</v>
          </cell>
          <cell r="C2292" t="str">
            <v>990</v>
          </cell>
          <cell r="D2292" t="str">
            <v>990099</v>
          </cell>
          <cell r="E2292" t="str">
            <v>حسابهاي انتظامي</v>
          </cell>
          <cell r="F2292" t="str">
            <v>اسناد تضميني دريافتي از كاركنان</v>
          </cell>
          <cell r="G2292" t="str">
            <v>300053</v>
          </cell>
          <cell r="H2292" t="str">
            <v>خالقي عليرضا</v>
          </cell>
          <cell r="P2292" t="str">
            <v>999</v>
          </cell>
        </row>
        <row r="2293">
          <cell r="A2293">
            <v>9999</v>
          </cell>
          <cell r="B2293" t="str">
            <v>990099300061</v>
          </cell>
          <cell r="C2293" t="str">
            <v>990</v>
          </cell>
          <cell r="D2293" t="str">
            <v>990099</v>
          </cell>
          <cell r="E2293" t="str">
            <v>حسابهاي انتظامي</v>
          </cell>
          <cell r="F2293" t="str">
            <v>اسناد تضميني دريافتي از كاركنان</v>
          </cell>
          <cell r="G2293" t="str">
            <v>300061</v>
          </cell>
          <cell r="H2293" t="str">
            <v>نادر براعتي</v>
          </cell>
          <cell r="P2293" t="str">
            <v>999</v>
          </cell>
        </row>
        <row r="2294">
          <cell r="A2294">
            <v>9999</v>
          </cell>
          <cell r="B2294" t="str">
            <v>990099300064</v>
          </cell>
          <cell r="C2294" t="str">
            <v>990</v>
          </cell>
          <cell r="D2294" t="str">
            <v>990099</v>
          </cell>
          <cell r="E2294" t="str">
            <v>حسابهاي انتظامي</v>
          </cell>
          <cell r="F2294" t="str">
            <v>اسناد تضميني دريافتي از كاركنان</v>
          </cell>
          <cell r="G2294" t="str">
            <v>300064</v>
          </cell>
          <cell r="H2294" t="str">
            <v>عباس زاده باويل سفلائي حسن</v>
          </cell>
          <cell r="P2294" t="str">
            <v>999</v>
          </cell>
        </row>
        <row r="2295">
          <cell r="A2295">
            <v>9999</v>
          </cell>
          <cell r="B2295" t="str">
            <v>990099300066</v>
          </cell>
          <cell r="C2295" t="str">
            <v>990</v>
          </cell>
          <cell r="D2295" t="str">
            <v>990099</v>
          </cell>
          <cell r="E2295" t="str">
            <v>حسابهاي انتظامي</v>
          </cell>
          <cell r="F2295" t="str">
            <v>اسناد تضميني دريافتي از كاركنان</v>
          </cell>
          <cell r="G2295" t="str">
            <v>300066</v>
          </cell>
          <cell r="H2295" t="str">
            <v>نيرومند يعقوب</v>
          </cell>
          <cell r="P2295" t="str">
            <v>999</v>
          </cell>
        </row>
        <row r="2296">
          <cell r="A2296">
            <v>9999</v>
          </cell>
          <cell r="B2296" t="str">
            <v>990099300076</v>
          </cell>
          <cell r="C2296" t="str">
            <v>990</v>
          </cell>
          <cell r="D2296" t="str">
            <v>990099</v>
          </cell>
          <cell r="E2296" t="str">
            <v>حسابهاي انتظامي</v>
          </cell>
          <cell r="F2296" t="str">
            <v>اسناد تضميني دريافتي از كاركنان</v>
          </cell>
          <cell r="G2296" t="str">
            <v>300076</v>
          </cell>
          <cell r="H2296" t="str">
            <v>همتي مسعود</v>
          </cell>
          <cell r="P2296" t="str">
            <v>999</v>
          </cell>
        </row>
        <row r="2297">
          <cell r="A2297">
            <v>9999</v>
          </cell>
          <cell r="B2297" t="str">
            <v>990099300124</v>
          </cell>
          <cell r="C2297" t="str">
            <v>990</v>
          </cell>
          <cell r="D2297" t="str">
            <v>990099</v>
          </cell>
          <cell r="E2297" t="str">
            <v>حسابهاي انتظامي</v>
          </cell>
          <cell r="F2297" t="str">
            <v>اسناد تضميني دريافتي از كاركنان</v>
          </cell>
          <cell r="G2297" t="str">
            <v>300124</v>
          </cell>
          <cell r="H2297" t="str">
            <v>محب حق رحيم</v>
          </cell>
          <cell r="P2297" t="str">
            <v>999</v>
          </cell>
        </row>
        <row r="2298">
          <cell r="A2298">
            <v>9999</v>
          </cell>
          <cell r="B2298" t="str">
            <v>990099300132</v>
          </cell>
          <cell r="C2298" t="str">
            <v>990</v>
          </cell>
          <cell r="D2298" t="str">
            <v>990099</v>
          </cell>
          <cell r="E2298" t="str">
            <v>حسابهاي انتظامي</v>
          </cell>
          <cell r="F2298" t="str">
            <v>اسناد تضميني دريافتي از كاركنان</v>
          </cell>
          <cell r="G2298" t="str">
            <v>300132</v>
          </cell>
          <cell r="H2298" t="str">
            <v>مهرابي افشار عباس</v>
          </cell>
          <cell r="P2298" t="str">
            <v>999</v>
          </cell>
        </row>
        <row r="2299">
          <cell r="A2299">
            <v>9999</v>
          </cell>
          <cell r="B2299" t="str">
            <v>990099300141</v>
          </cell>
          <cell r="C2299" t="str">
            <v>990</v>
          </cell>
          <cell r="D2299" t="str">
            <v>990099</v>
          </cell>
          <cell r="E2299" t="str">
            <v>حسابهاي انتظامي</v>
          </cell>
          <cell r="F2299" t="str">
            <v>اسناد تضميني دريافتي از كاركنان</v>
          </cell>
          <cell r="G2299" t="str">
            <v>300141</v>
          </cell>
          <cell r="H2299" t="str">
            <v>سالك علي اصغر</v>
          </cell>
          <cell r="P2299" t="str">
            <v>999</v>
          </cell>
        </row>
        <row r="2300">
          <cell r="A2300">
            <v>9999</v>
          </cell>
          <cell r="B2300" t="str">
            <v>990099300146</v>
          </cell>
          <cell r="C2300" t="str">
            <v>990</v>
          </cell>
          <cell r="D2300" t="str">
            <v>990099</v>
          </cell>
          <cell r="E2300" t="str">
            <v>حسابهاي انتظامي</v>
          </cell>
          <cell r="F2300" t="str">
            <v>اسناد تضميني دريافتي از كاركنان</v>
          </cell>
          <cell r="G2300" t="str">
            <v>300146</v>
          </cell>
          <cell r="H2300" t="str">
            <v>شمس آذر ميرعلي</v>
          </cell>
          <cell r="P2300" t="str">
            <v>999</v>
          </cell>
        </row>
        <row r="2301">
          <cell r="A2301">
            <v>9999</v>
          </cell>
          <cell r="B2301" t="str">
            <v>990099300152</v>
          </cell>
          <cell r="C2301" t="str">
            <v>990</v>
          </cell>
          <cell r="D2301" t="str">
            <v>990099</v>
          </cell>
          <cell r="E2301" t="str">
            <v>حسابهاي انتظامي</v>
          </cell>
          <cell r="F2301" t="str">
            <v>اسناد تضميني دريافتي از كاركنان</v>
          </cell>
          <cell r="G2301" t="str">
            <v>300152</v>
          </cell>
          <cell r="H2301" t="str">
            <v>حسن زاده حميد</v>
          </cell>
          <cell r="P2301" t="str">
            <v>999</v>
          </cell>
        </row>
        <row r="2302">
          <cell r="A2302">
            <v>9999</v>
          </cell>
          <cell r="B2302" t="str">
            <v>990099300163</v>
          </cell>
          <cell r="C2302" t="str">
            <v>990</v>
          </cell>
          <cell r="D2302" t="str">
            <v>990099</v>
          </cell>
          <cell r="E2302" t="str">
            <v>حسابهاي انتظامي</v>
          </cell>
          <cell r="F2302" t="str">
            <v>اسناد تضميني دريافتي از كاركنان</v>
          </cell>
          <cell r="G2302" t="str">
            <v>300163</v>
          </cell>
          <cell r="H2302" t="str">
            <v>روشناس شهرام</v>
          </cell>
          <cell r="P2302" t="str">
            <v>999</v>
          </cell>
        </row>
        <row r="2303">
          <cell r="A2303">
            <v>9999</v>
          </cell>
          <cell r="B2303" t="str">
            <v>990099300172</v>
          </cell>
          <cell r="C2303" t="str">
            <v>990</v>
          </cell>
          <cell r="D2303" t="str">
            <v>990099</v>
          </cell>
          <cell r="E2303" t="str">
            <v>حسابهاي انتظامي</v>
          </cell>
          <cell r="F2303" t="str">
            <v>اسناد تضميني دريافتي از كاركنان</v>
          </cell>
          <cell r="G2303" t="str">
            <v>300172</v>
          </cell>
          <cell r="H2303" t="str">
            <v>عليزاد پورسعيدي حامد</v>
          </cell>
          <cell r="P2303" t="str">
            <v>999</v>
          </cell>
        </row>
        <row r="2304">
          <cell r="A2304">
            <v>9999</v>
          </cell>
          <cell r="B2304" t="str">
            <v>990099300174</v>
          </cell>
          <cell r="C2304" t="str">
            <v>990</v>
          </cell>
          <cell r="D2304" t="str">
            <v>990099</v>
          </cell>
          <cell r="E2304" t="str">
            <v>حسابهاي انتظامي</v>
          </cell>
          <cell r="F2304" t="str">
            <v>اسناد تضميني دريافتي از كاركنان</v>
          </cell>
          <cell r="G2304" t="str">
            <v>300174</v>
          </cell>
          <cell r="H2304" t="str">
            <v>سراجي عنصرودي محمد</v>
          </cell>
          <cell r="P2304" t="str">
            <v>999</v>
          </cell>
        </row>
        <row r="2305">
          <cell r="A2305">
            <v>9999</v>
          </cell>
          <cell r="B2305" t="str">
            <v>990099300177</v>
          </cell>
          <cell r="C2305" t="str">
            <v>990</v>
          </cell>
          <cell r="D2305" t="str">
            <v>990099</v>
          </cell>
          <cell r="E2305" t="str">
            <v>حسابهاي انتظامي</v>
          </cell>
          <cell r="F2305" t="str">
            <v>اسناد تضميني دريافتي از كاركنان</v>
          </cell>
          <cell r="G2305" t="str">
            <v>300177</v>
          </cell>
          <cell r="H2305" t="str">
            <v>كاظم پور احمد</v>
          </cell>
          <cell r="P2305" t="str">
            <v>999</v>
          </cell>
        </row>
        <row r="2306">
          <cell r="A2306">
            <v>9999</v>
          </cell>
          <cell r="B2306" t="str">
            <v>990099300182</v>
          </cell>
          <cell r="C2306" t="str">
            <v>990</v>
          </cell>
          <cell r="D2306" t="str">
            <v>990099</v>
          </cell>
          <cell r="E2306" t="str">
            <v>حسابهاي انتظامي</v>
          </cell>
          <cell r="F2306" t="str">
            <v>اسناد تضميني دريافتي از كاركنان</v>
          </cell>
          <cell r="G2306" t="str">
            <v>300182</v>
          </cell>
          <cell r="H2306" t="str">
            <v>اصلاني مقدم علي</v>
          </cell>
          <cell r="P2306" t="str">
            <v>999</v>
          </cell>
        </row>
        <row r="2307">
          <cell r="A2307">
            <v>9999</v>
          </cell>
          <cell r="B2307" t="str">
            <v>990099300192</v>
          </cell>
          <cell r="C2307" t="str">
            <v>990</v>
          </cell>
          <cell r="D2307" t="str">
            <v>990099</v>
          </cell>
          <cell r="E2307" t="str">
            <v>حسابهاي انتظامي</v>
          </cell>
          <cell r="F2307" t="str">
            <v>اسناد تضميني دريافتي از كاركنان</v>
          </cell>
          <cell r="G2307" t="str">
            <v>300192</v>
          </cell>
          <cell r="H2307" t="str">
            <v>علي آريان پور</v>
          </cell>
          <cell r="P2307" t="str">
            <v>999</v>
          </cell>
        </row>
        <row r="2308">
          <cell r="A2308">
            <v>9999</v>
          </cell>
          <cell r="B2308" t="str">
            <v>990099300199</v>
          </cell>
          <cell r="C2308" t="str">
            <v>990</v>
          </cell>
          <cell r="D2308" t="str">
            <v>990099</v>
          </cell>
          <cell r="E2308" t="str">
            <v>حسابهاي انتظامي</v>
          </cell>
          <cell r="F2308" t="str">
            <v>اسناد تضميني دريافتي از كاركنان</v>
          </cell>
          <cell r="G2308" t="str">
            <v>300199</v>
          </cell>
          <cell r="H2308" t="str">
            <v>ناصح قراملكي مهدي</v>
          </cell>
          <cell r="P2308" t="str">
            <v>999</v>
          </cell>
        </row>
        <row r="2309">
          <cell r="A2309">
            <v>9999</v>
          </cell>
          <cell r="B2309" t="str">
            <v>990099300202</v>
          </cell>
          <cell r="C2309" t="str">
            <v>990</v>
          </cell>
          <cell r="D2309" t="str">
            <v>990099</v>
          </cell>
          <cell r="E2309" t="str">
            <v>حسابهاي انتظامي</v>
          </cell>
          <cell r="F2309" t="str">
            <v>اسناد تضميني دريافتي از كاركنان</v>
          </cell>
          <cell r="G2309" t="str">
            <v>300202</v>
          </cell>
          <cell r="H2309" t="str">
            <v>لك جواد</v>
          </cell>
          <cell r="P2309" t="str">
            <v>999</v>
          </cell>
        </row>
        <row r="2310">
          <cell r="A2310">
            <v>9999</v>
          </cell>
          <cell r="B2310" t="str">
            <v>990099300206</v>
          </cell>
          <cell r="C2310" t="str">
            <v>990</v>
          </cell>
          <cell r="D2310" t="str">
            <v>990099</v>
          </cell>
          <cell r="E2310" t="str">
            <v>حسابهاي انتظامي</v>
          </cell>
          <cell r="F2310" t="str">
            <v>اسناد تضميني دريافتي از كاركنان</v>
          </cell>
          <cell r="G2310" t="str">
            <v>300206</v>
          </cell>
          <cell r="H2310" t="str">
            <v>كامران هزه بران محمدرضا</v>
          </cell>
          <cell r="P2310" t="str">
            <v>999</v>
          </cell>
        </row>
        <row r="2311">
          <cell r="A2311">
            <v>9999</v>
          </cell>
          <cell r="B2311" t="str">
            <v>990099300208</v>
          </cell>
          <cell r="C2311" t="str">
            <v>990</v>
          </cell>
          <cell r="D2311" t="str">
            <v>990099</v>
          </cell>
          <cell r="E2311" t="str">
            <v>حسابهاي انتظامي</v>
          </cell>
          <cell r="F2311" t="str">
            <v>اسناد تضميني دريافتي از كاركنان</v>
          </cell>
          <cell r="G2311" t="str">
            <v>300208</v>
          </cell>
          <cell r="H2311" t="str">
            <v>جعفرزاده رسول</v>
          </cell>
          <cell r="P2311" t="str">
            <v>999</v>
          </cell>
        </row>
        <row r="2312">
          <cell r="A2312">
            <v>9999</v>
          </cell>
          <cell r="B2312" t="str">
            <v>990099300213</v>
          </cell>
          <cell r="C2312" t="str">
            <v>990</v>
          </cell>
          <cell r="D2312" t="str">
            <v>990099</v>
          </cell>
          <cell r="E2312" t="str">
            <v>حسابهاي انتظامي</v>
          </cell>
          <cell r="F2312" t="str">
            <v>اسناد تضميني دريافتي از كاركنان</v>
          </cell>
          <cell r="G2312" t="str">
            <v>300213</v>
          </cell>
          <cell r="H2312" t="str">
            <v>وطني رضا</v>
          </cell>
          <cell r="P2312" t="str">
            <v>999</v>
          </cell>
        </row>
        <row r="2313">
          <cell r="A2313">
            <v>9999</v>
          </cell>
          <cell r="B2313" t="str">
            <v>990099300214</v>
          </cell>
          <cell r="C2313" t="str">
            <v>990</v>
          </cell>
          <cell r="D2313" t="str">
            <v>990099</v>
          </cell>
          <cell r="E2313" t="str">
            <v>حسابهاي انتظامي</v>
          </cell>
          <cell r="F2313" t="str">
            <v>اسناد تضميني دريافتي از كاركنان</v>
          </cell>
          <cell r="G2313" t="str">
            <v>300214</v>
          </cell>
          <cell r="H2313" t="str">
            <v>صنعتي قراملكي عليرضا</v>
          </cell>
          <cell r="P2313" t="str">
            <v>999</v>
          </cell>
        </row>
        <row r="2314">
          <cell r="A2314">
            <v>9999</v>
          </cell>
          <cell r="B2314" t="str">
            <v>990099300221</v>
          </cell>
          <cell r="C2314" t="str">
            <v>990</v>
          </cell>
          <cell r="D2314" t="str">
            <v>990099</v>
          </cell>
          <cell r="E2314" t="str">
            <v>حسابهاي انتظامي</v>
          </cell>
          <cell r="F2314" t="str">
            <v>اسناد تضميني دريافتي از كاركنان</v>
          </cell>
          <cell r="G2314" t="str">
            <v>300221</v>
          </cell>
          <cell r="H2314" t="str">
            <v>هادي خدائيان</v>
          </cell>
          <cell r="P2314" t="str">
            <v>999</v>
          </cell>
        </row>
        <row r="2315">
          <cell r="A2315">
            <v>9999</v>
          </cell>
          <cell r="B2315" t="str">
            <v>990099300222</v>
          </cell>
          <cell r="C2315" t="str">
            <v>990</v>
          </cell>
          <cell r="D2315" t="str">
            <v>990099</v>
          </cell>
          <cell r="E2315" t="str">
            <v>حسابهاي انتظامي</v>
          </cell>
          <cell r="F2315" t="str">
            <v>اسناد تضميني دريافتي از كاركنان</v>
          </cell>
          <cell r="G2315" t="str">
            <v>300222</v>
          </cell>
          <cell r="H2315" t="str">
            <v>شكري احمد</v>
          </cell>
          <cell r="P2315" t="str">
            <v>999</v>
          </cell>
        </row>
        <row r="2316">
          <cell r="A2316">
            <v>9999</v>
          </cell>
          <cell r="B2316" t="str">
            <v>990099300225</v>
          </cell>
          <cell r="C2316" t="str">
            <v>990</v>
          </cell>
          <cell r="D2316" t="str">
            <v>990099</v>
          </cell>
          <cell r="E2316" t="str">
            <v>حسابهاي انتظامي</v>
          </cell>
          <cell r="F2316" t="str">
            <v>اسناد تضميني دريافتي از كاركنان</v>
          </cell>
          <cell r="G2316" t="str">
            <v>300225</v>
          </cell>
          <cell r="H2316" t="str">
            <v>نيك پور رسول</v>
          </cell>
          <cell r="P2316" t="str">
            <v>999</v>
          </cell>
        </row>
        <row r="2317">
          <cell r="A2317">
            <v>9999</v>
          </cell>
          <cell r="B2317" t="str">
            <v>990099300242</v>
          </cell>
          <cell r="C2317" t="str">
            <v>990</v>
          </cell>
          <cell r="D2317" t="str">
            <v>990099</v>
          </cell>
          <cell r="E2317" t="str">
            <v>حسابهاي انتظامي</v>
          </cell>
          <cell r="F2317" t="str">
            <v>اسناد تضميني دريافتي از كاركنان</v>
          </cell>
          <cell r="G2317" t="str">
            <v>300242</v>
          </cell>
          <cell r="H2317" t="str">
            <v>زبردست قراملكي حسن</v>
          </cell>
          <cell r="P2317" t="str">
            <v>999</v>
          </cell>
        </row>
        <row r="2318">
          <cell r="A2318">
            <v>9999</v>
          </cell>
          <cell r="B2318" t="str">
            <v>990099300244</v>
          </cell>
          <cell r="C2318" t="str">
            <v>990</v>
          </cell>
          <cell r="D2318" t="str">
            <v>990099</v>
          </cell>
          <cell r="E2318" t="str">
            <v>حسابهاي انتظامي</v>
          </cell>
          <cell r="F2318" t="str">
            <v>اسناد تضميني دريافتي از كاركنان</v>
          </cell>
          <cell r="G2318" t="str">
            <v>300244</v>
          </cell>
          <cell r="H2318" t="str">
            <v>بزمي حسن</v>
          </cell>
          <cell r="P2318" t="str">
            <v>999</v>
          </cell>
        </row>
        <row r="2319">
          <cell r="A2319">
            <v>9999</v>
          </cell>
          <cell r="B2319" t="str">
            <v>990099300252</v>
          </cell>
          <cell r="C2319" t="str">
            <v>990</v>
          </cell>
          <cell r="D2319" t="str">
            <v>990099</v>
          </cell>
          <cell r="E2319" t="str">
            <v>حسابهاي انتظامي</v>
          </cell>
          <cell r="F2319" t="str">
            <v>اسناد تضميني دريافتي از كاركنان</v>
          </cell>
          <cell r="G2319" t="str">
            <v>300252</v>
          </cell>
          <cell r="H2319" t="str">
            <v>رنجبران عين الدين محمدرضا</v>
          </cell>
          <cell r="P2319" t="str">
            <v>999</v>
          </cell>
        </row>
        <row r="2320">
          <cell r="A2320">
            <v>9999</v>
          </cell>
          <cell r="B2320" t="str">
            <v>990099300037</v>
          </cell>
          <cell r="C2320" t="str">
            <v>990</v>
          </cell>
          <cell r="D2320" t="str">
            <v>990099</v>
          </cell>
          <cell r="E2320" t="str">
            <v>حسابهاي انتظامي</v>
          </cell>
          <cell r="F2320" t="str">
            <v>اسناد تضميني دريافتي از كاركنان</v>
          </cell>
          <cell r="G2320" t="str">
            <v>300037</v>
          </cell>
          <cell r="H2320" t="str">
            <v>ناصر بيداري علمداري</v>
          </cell>
          <cell r="P2320" t="str">
            <v>999</v>
          </cell>
        </row>
        <row r="2321">
          <cell r="A2321">
            <v>9999</v>
          </cell>
          <cell r="B2321" t="str">
            <v>990099300038</v>
          </cell>
          <cell r="C2321" t="str">
            <v>990</v>
          </cell>
          <cell r="D2321" t="str">
            <v>990099</v>
          </cell>
          <cell r="E2321" t="str">
            <v>حسابهاي انتظامي</v>
          </cell>
          <cell r="F2321" t="str">
            <v>اسناد تضميني دريافتي از كاركنان</v>
          </cell>
          <cell r="G2321" t="str">
            <v>300038</v>
          </cell>
          <cell r="H2321" t="str">
            <v>مكرمي جمال</v>
          </cell>
          <cell r="P2321" t="str">
            <v>999</v>
          </cell>
        </row>
        <row r="2322">
          <cell r="A2322">
            <v>9999</v>
          </cell>
          <cell r="B2322" t="str">
            <v>990099300104</v>
          </cell>
          <cell r="C2322" t="str">
            <v>990</v>
          </cell>
          <cell r="D2322" t="str">
            <v>990099</v>
          </cell>
          <cell r="E2322" t="str">
            <v>حسابهاي انتظامي</v>
          </cell>
          <cell r="F2322" t="str">
            <v>اسناد تضميني دريافتي از كاركنان</v>
          </cell>
          <cell r="G2322" t="str">
            <v>300104</v>
          </cell>
          <cell r="H2322" t="str">
            <v>پور گل محمد جواد</v>
          </cell>
          <cell r="P2322" t="str">
            <v>999</v>
          </cell>
        </row>
        <row r="2323">
          <cell r="A2323">
            <v>9999</v>
          </cell>
          <cell r="B2323" t="str">
            <v>990099300170</v>
          </cell>
          <cell r="C2323" t="str">
            <v>990</v>
          </cell>
          <cell r="D2323" t="str">
            <v>990099</v>
          </cell>
          <cell r="E2323" t="str">
            <v>حسابهاي انتظامي</v>
          </cell>
          <cell r="F2323" t="str">
            <v>اسناد تضميني دريافتي از كاركنان</v>
          </cell>
          <cell r="G2323" t="str">
            <v>300170</v>
          </cell>
          <cell r="H2323" t="str">
            <v>فتحي سياوش</v>
          </cell>
          <cell r="P2323" t="str">
            <v>999</v>
          </cell>
        </row>
        <row r="2324">
          <cell r="A2324">
            <v>9999</v>
          </cell>
          <cell r="B2324" t="str">
            <v>990099300171</v>
          </cell>
          <cell r="C2324" t="str">
            <v>990</v>
          </cell>
          <cell r="D2324" t="str">
            <v>990099</v>
          </cell>
          <cell r="E2324" t="str">
            <v>حسابهاي انتظامي</v>
          </cell>
          <cell r="F2324" t="str">
            <v>اسناد تضميني دريافتي از كاركنان</v>
          </cell>
          <cell r="G2324" t="str">
            <v>300171</v>
          </cell>
          <cell r="H2324" t="str">
            <v>اميرحقيان سعيد</v>
          </cell>
          <cell r="P2324" t="str">
            <v>999</v>
          </cell>
        </row>
        <row r="2325">
          <cell r="A2325">
            <v>9999</v>
          </cell>
          <cell r="B2325" t="str">
            <v>990099300196</v>
          </cell>
          <cell r="C2325" t="str">
            <v>990</v>
          </cell>
          <cell r="D2325" t="str">
            <v>990099</v>
          </cell>
          <cell r="E2325" t="str">
            <v>حسابهاي انتظامي</v>
          </cell>
          <cell r="F2325" t="str">
            <v>اسناد تضميني دريافتي از كاركنان</v>
          </cell>
          <cell r="G2325" t="str">
            <v>300196</v>
          </cell>
          <cell r="H2325" t="str">
            <v>حسيني سيد جواد</v>
          </cell>
          <cell r="P2325" t="str">
            <v>999</v>
          </cell>
        </row>
        <row r="2326">
          <cell r="A2326">
            <v>9999</v>
          </cell>
          <cell r="B2326" t="str">
            <v>990099300986</v>
          </cell>
          <cell r="C2326" t="str">
            <v>990</v>
          </cell>
          <cell r="D2326" t="str">
            <v>990099</v>
          </cell>
          <cell r="E2326" t="str">
            <v>حسابهاي انتظامي</v>
          </cell>
          <cell r="F2326" t="str">
            <v>اسناد تضميني دريافتي از كاركنان</v>
          </cell>
          <cell r="G2326" t="str">
            <v>300986</v>
          </cell>
          <cell r="H2326" t="str">
            <v>صفر علي پيري ياورکندي</v>
          </cell>
          <cell r="P2326" t="str">
            <v>999</v>
          </cell>
        </row>
        <row r="2327">
          <cell r="A2327">
            <v>9999</v>
          </cell>
          <cell r="B2327" t="str">
            <v>990099300039</v>
          </cell>
          <cell r="C2327" t="str">
            <v>990</v>
          </cell>
          <cell r="D2327" t="str">
            <v>990099</v>
          </cell>
          <cell r="E2327" t="str">
            <v>حسابهاي انتظامي</v>
          </cell>
          <cell r="F2327" t="str">
            <v>اسناد تضميني دريافتي از كاركنان</v>
          </cell>
          <cell r="G2327" t="str">
            <v>300039</v>
          </cell>
          <cell r="H2327" t="str">
            <v>جواد اصلاني</v>
          </cell>
          <cell r="P2327" t="str">
            <v>999</v>
          </cell>
        </row>
        <row r="2328">
          <cell r="A2328">
            <v>9999</v>
          </cell>
          <cell r="B2328" t="str">
            <v>990099300040</v>
          </cell>
          <cell r="C2328" t="str">
            <v>990</v>
          </cell>
          <cell r="D2328" t="str">
            <v>990099</v>
          </cell>
          <cell r="E2328" t="str">
            <v>حسابهاي انتظامي</v>
          </cell>
          <cell r="F2328" t="str">
            <v>اسناد تضميني دريافتي از كاركنان</v>
          </cell>
          <cell r="G2328" t="str">
            <v>300040</v>
          </cell>
          <cell r="H2328" t="str">
            <v>كريمي بخشايش علي</v>
          </cell>
          <cell r="P2328" t="str">
            <v>999</v>
          </cell>
        </row>
        <row r="2329">
          <cell r="A2329">
            <v>9999</v>
          </cell>
          <cell r="B2329" t="str">
            <v>990099300041</v>
          </cell>
          <cell r="C2329" t="str">
            <v>990</v>
          </cell>
          <cell r="D2329" t="str">
            <v>990099</v>
          </cell>
          <cell r="E2329" t="str">
            <v>حسابهاي انتظامي</v>
          </cell>
          <cell r="F2329" t="str">
            <v>اسناد تضميني دريافتي از كاركنان</v>
          </cell>
          <cell r="G2329" t="str">
            <v>300041</v>
          </cell>
          <cell r="H2329" t="str">
            <v>علي ظريفي</v>
          </cell>
          <cell r="P2329" t="str">
            <v>999</v>
          </cell>
        </row>
        <row r="2330">
          <cell r="A2330">
            <v>9999</v>
          </cell>
          <cell r="B2330" t="str">
            <v>990099300062</v>
          </cell>
          <cell r="C2330" t="str">
            <v>990</v>
          </cell>
          <cell r="D2330" t="str">
            <v>990099</v>
          </cell>
          <cell r="E2330" t="str">
            <v>حسابهاي انتظامي</v>
          </cell>
          <cell r="F2330" t="str">
            <v>اسناد تضميني دريافتي از كاركنان</v>
          </cell>
          <cell r="G2330" t="str">
            <v>300062</v>
          </cell>
          <cell r="H2330" t="str">
            <v>شاه رسالي صالح</v>
          </cell>
          <cell r="P2330" t="str">
            <v>999</v>
          </cell>
        </row>
        <row r="2331">
          <cell r="A2331">
            <v>9999</v>
          </cell>
          <cell r="B2331" t="str">
            <v>990099300082</v>
          </cell>
          <cell r="C2331" t="str">
            <v>990</v>
          </cell>
          <cell r="D2331" t="str">
            <v>990099</v>
          </cell>
          <cell r="E2331" t="str">
            <v>حسابهاي انتظامي</v>
          </cell>
          <cell r="F2331" t="str">
            <v>اسناد تضميني دريافتي از كاركنان</v>
          </cell>
          <cell r="G2331" t="str">
            <v>300082</v>
          </cell>
          <cell r="H2331" t="str">
            <v>روحي خطيبي محمدرضا</v>
          </cell>
          <cell r="P2331" t="str">
            <v>999</v>
          </cell>
        </row>
        <row r="2332">
          <cell r="A2332">
            <v>9999</v>
          </cell>
          <cell r="B2332" t="str">
            <v>990099300140</v>
          </cell>
          <cell r="C2332" t="str">
            <v>990</v>
          </cell>
          <cell r="D2332" t="str">
            <v>990099</v>
          </cell>
          <cell r="E2332" t="str">
            <v>حسابهاي انتظامي</v>
          </cell>
          <cell r="F2332" t="str">
            <v>اسناد تضميني دريافتي از كاركنان</v>
          </cell>
          <cell r="G2332" t="str">
            <v>300140</v>
          </cell>
          <cell r="H2332" t="str">
            <v>بلالكه ناصر</v>
          </cell>
          <cell r="P2332" t="str">
            <v>999</v>
          </cell>
        </row>
        <row r="2333">
          <cell r="A2333">
            <v>9999</v>
          </cell>
          <cell r="B2333" t="str">
            <v>990099300147</v>
          </cell>
          <cell r="C2333" t="str">
            <v>990</v>
          </cell>
          <cell r="D2333" t="str">
            <v>990099</v>
          </cell>
          <cell r="E2333" t="str">
            <v>حسابهاي انتظامي</v>
          </cell>
          <cell r="F2333" t="str">
            <v>اسناد تضميني دريافتي از كاركنان</v>
          </cell>
          <cell r="G2333" t="str">
            <v>300147</v>
          </cell>
          <cell r="H2333" t="str">
            <v>فرشباف عبهري يوسف</v>
          </cell>
          <cell r="P2333" t="str">
            <v>999</v>
          </cell>
        </row>
        <row r="2334">
          <cell r="A2334">
            <v>9999</v>
          </cell>
          <cell r="B2334" t="str">
            <v>990099300162</v>
          </cell>
          <cell r="C2334" t="str">
            <v>990</v>
          </cell>
          <cell r="D2334" t="str">
            <v>990099</v>
          </cell>
          <cell r="E2334" t="str">
            <v>حسابهاي انتظامي</v>
          </cell>
          <cell r="F2334" t="str">
            <v>اسناد تضميني دريافتي از كاركنان</v>
          </cell>
          <cell r="G2334" t="str">
            <v>300162</v>
          </cell>
          <cell r="H2334" t="str">
            <v>محمدي جابر</v>
          </cell>
          <cell r="P2334" t="str">
            <v>999</v>
          </cell>
        </row>
        <row r="2335">
          <cell r="A2335">
            <v>9999</v>
          </cell>
          <cell r="B2335" t="str">
            <v>990099300173</v>
          </cell>
          <cell r="C2335" t="str">
            <v>990</v>
          </cell>
          <cell r="D2335" t="str">
            <v>990099</v>
          </cell>
          <cell r="E2335" t="str">
            <v>حسابهاي انتظامي</v>
          </cell>
          <cell r="F2335" t="str">
            <v>اسناد تضميني دريافتي از كاركنان</v>
          </cell>
          <cell r="G2335" t="str">
            <v>300173</v>
          </cell>
          <cell r="H2335" t="str">
            <v>قنبري اهري محمدرضا</v>
          </cell>
          <cell r="P2335" t="str">
            <v>999</v>
          </cell>
        </row>
        <row r="2336">
          <cell r="A2336">
            <v>9999</v>
          </cell>
          <cell r="B2336" t="str">
            <v>990099300185</v>
          </cell>
          <cell r="C2336" t="str">
            <v>990</v>
          </cell>
          <cell r="D2336" t="str">
            <v>990099</v>
          </cell>
          <cell r="E2336" t="str">
            <v>حسابهاي انتظامي</v>
          </cell>
          <cell r="F2336" t="str">
            <v>اسناد تضميني دريافتي از كاركنان</v>
          </cell>
          <cell r="G2336" t="str">
            <v>300185</v>
          </cell>
          <cell r="H2336" t="str">
            <v>عوني عليرضا</v>
          </cell>
          <cell r="P2336" t="str">
            <v>999</v>
          </cell>
        </row>
        <row r="2337">
          <cell r="A2337">
            <v>9999</v>
          </cell>
          <cell r="B2337" t="str">
            <v>990099300207</v>
          </cell>
          <cell r="C2337" t="str">
            <v>990</v>
          </cell>
          <cell r="D2337" t="str">
            <v>990099</v>
          </cell>
          <cell r="E2337" t="str">
            <v>حسابهاي انتظامي</v>
          </cell>
          <cell r="F2337" t="str">
            <v>اسناد تضميني دريافتي از كاركنان</v>
          </cell>
          <cell r="G2337" t="str">
            <v>300207</v>
          </cell>
          <cell r="H2337" t="str">
            <v>امير بقالي مروزي</v>
          </cell>
          <cell r="P2337" t="str">
            <v>999</v>
          </cell>
        </row>
        <row r="2338">
          <cell r="A2338">
            <v>9999</v>
          </cell>
          <cell r="B2338" t="str">
            <v>990099300240</v>
          </cell>
          <cell r="C2338" t="str">
            <v>990</v>
          </cell>
          <cell r="D2338" t="str">
            <v>990099</v>
          </cell>
          <cell r="E2338" t="str">
            <v>حسابهاي انتظامي</v>
          </cell>
          <cell r="F2338" t="str">
            <v>اسناد تضميني دريافتي از كاركنان</v>
          </cell>
          <cell r="G2338" t="str">
            <v>300240</v>
          </cell>
          <cell r="H2338" t="str">
            <v>شاهد قراملكي ابوالقاسم</v>
          </cell>
          <cell r="P2338" t="str">
            <v>999</v>
          </cell>
        </row>
        <row r="2339">
          <cell r="A2339">
            <v>9999</v>
          </cell>
          <cell r="B2339" t="str">
            <v>990099300165</v>
          </cell>
          <cell r="C2339" t="str">
            <v>990</v>
          </cell>
          <cell r="D2339" t="str">
            <v>990099</v>
          </cell>
          <cell r="E2339" t="str">
            <v>حسابهاي انتظامي</v>
          </cell>
          <cell r="F2339" t="str">
            <v>اسناد تضميني دريافتي از كاركنان</v>
          </cell>
          <cell r="G2339" t="str">
            <v>300165</v>
          </cell>
          <cell r="H2339" t="str">
            <v>تهم بهنام</v>
          </cell>
          <cell r="P2339" t="str">
            <v>999</v>
          </cell>
        </row>
        <row r="2340">
          <cell r="A2340">
            <v>9999</v>
          </cell>
          <cell r="B2340" t="str">
            <v>990099300984</v>
          </cell>
          <cell r="C2340" t="str">
            <v>990</v>
          </cell>
          <cell r="D2340" t="str">
            <v>990099</v>
          </cell>
          <cell r="E2340" t="str">
            <v>حسابهاي انتظامي</v>
          </cell>
          <cell r="F2340" t="str">
            <v>اسناد تضميني دريافتي از كاركنان</v>
          </cell>
          <cell r="G2340" t="str">
            <v>300984</v>
          </cell>
          <cell r="H2340" t="str">
            <v>علي قليپور قراجه</v>
          </cell>
          <cell r="P2340" t="str">
            <v>999</v>
          </cell>
        </row>
        <row r="2341">
          <cell r="A2341">
            <v>9999</v>
          </cell>
          <cell r="B2341" t="str">
            <v>990099300989</v>
          </cell>
          <cell r="C2341" t="str">
            <v>990</v>
          </cell>
          <cell r="D2341" t="str">
            <v>990099</v>
          </cell>
          <cell r="E2341" t="str">
            <v>حسابهاي انتظامي</v>
          </cell>
          <cell r="F2341" t="str">
            <v>اسناد تضميني دريافتي از كاركنان</v>
          </cell>
          <cell r="G2341" t="str">
            <v>300989</v>
          </cell>
          <cell r="H2341" t="str">
            <v>محمد حسن غريبي</v>
          </cell>
          <cell r="P2341" t="str">
            <v>999</v>
          </cell>
        </row>
        <row r="2342">
          <cell r="A2342">
            <v>9999</v>
          </cell>
          <cell r="B2342" t="str">
            <v>990099300996</v>
          </cell>
          <cell r="C2342" t="str">
            <v>990</v>
          </cell>
          <cell r="D2342" t="str">
            <v>990099</v>
          </cell>
          <cell r="E2342" t="str">
            <v>حسابهاي انتظامي</v>
          </cell>
          <cell r="F2342" t="str">
            <v>اسناد تضميني دريافتي از كاركنان</v>
          </cell>
          <cell r="G2342" t="str">
            <v>300996</v>
          </cell>
          <cell r="H2342" t="str">
            <v>احمد واحد</v>
          </cell>
          <cell r="P2342" t="str">
            <v>999</v>
          </cell>
        </row>
        <row r="2343">
          <cell r="A2343">
            <v>9999</v>
          </cell>
          <cell r="B2343" t="str">
            <v>990099300998</v>
          </cell>
          <cell r="C2343" t="str">
            <v>990</v>
          </cell>
          <cell r="D2343" t="str">
            <v>990099</v>
          </cell>
          <cell r="E2343" t="str">
            <v>حسابهاي انتظامي</v>
          </cell>
          <cell r="F2343" t="str">
            <v>اسناد تضميني دريافتي از كاركنان</v>
          </cell>
          <cell r="G2343" t="str">
            <v>300998</v>
          </cell>
          <cell r="H2343" t="str">
            <v>محسن مختاروند</v>
          </cell>
          <cell r="P2343" t="str">
            <v>999</v>
          </cell>
        </row>
        <row r="2344">
          <cell r="A2344">
            <v>9999</v>
          </cell>
          <cell r="B2344" t="str">
            <v>990099300034</v>
          </cell>
          <cell r="C2344" t="str">
            <v>990</v>
          </cell>
          <cell r="D2344" t="str">
            <v>990099</v>
          </cell>
          <cell r="E2344" t="str">
            <v>حسابهاي انتظامي</v>
          </cell>
          <cell r="F2344" t="str">
            <v>اسناد تضميني دريافتي از كاركنان</v>
          </cell>
          <cell r="G2344" t="str">
            <v>300034</v>
          </cell>
          <cell r="H2344" t="str">
            <v>ابراهيم يوسف آبادي حامد</v>
          </cell>
          <cell r="P2344" t="str">
            <v>999</v>
          </cell>
        </row>
        <row r="2345">
          <cell r="A2345">
            <v>9999</v>
          </cell>
          <cell r="B2345" t="str">
            <v>990099300045</v>
          </cell>
          <cell r="C2345" t="str">
            <v>990</v>
          </cell>
          <cell r="D2345" t="str">
            <v>990099</v>
          </cell>
          <cell r="E2345" t="str">
            <v>حسابهاي انتظامي</v>
          </cell>
          <cell r="F2345" t="str">
            <v>اسناد تضميني دريافتي از كاركنان</v>
          </cell>
          <cell r="G2345" t="str">
            <v>300045</v>
          </cell>
          <cell r="H2345" t="str">
            <v>يظهري سيد رضا</v>
          </cell>
          <cell r="P2345" t="str">
            <v>999</v>
          </cell>
        </row>
        <row r="2346">
          <cell r="A2346">
            <v>9999</v>
          </cell>
          <cell r="B2346" t="str">
            <v>990099300097</v>
          </cell>
          <cell r="C2346" t="str">
            <v>990</v>
          </cell>
          <cell r="D2346" t="str">
            <v>990099</v>
          </cell>
          <cell r="E2346" t="str">
            <v>حسابهاي انتظامي</v>
          </cell>
          <cell r="F2346" t="str">
            <v>اسناد تضميني دريافتي از كاركنان</v>
          </cell>
          <cell r="G2346" t="str">
            <v>300097</v>
          </cell>
          <cell r="H2346" t="str">
            <v>سيد حسن اميريعقوبي تبريز</v>
          </cell>
          <cell r="P2346" t="str">
            <v>999</v>
          </cell>
        </row>
        <row r="2347">
          <cell r="A2347">
            <v>9999</v>
          </cell>
          <cell r="B2347" t="str">
            <v>990099300212</v>
          </cell>
          <cell r="C2347" t="str">
            <v>990</v>
          </cell>
          <cell r="D2347" t="str">
            <v>990099</v>
          </cell>
          <cell r="E2347" t="str">
            <v>حسابهاي انتظامي</v>
          </cell>
          <cell r="F2347" t="str">
            <v>اسناد تضميني دريافتي از كاركنان</v>
          </cell>
          <cell r="G2347" t="str">
            <v>300212</v>
          </cell>
          <cell r="H2347" t="str">
            <v>پيمان نعمتي</v>
          </cell>
          <cell r="P2347" t="str">
            <v>999</v>
          </cell>
        </row>
        <row r="2348">
          <cell r="A2348">
            <v>9999</v>
          </cell>
          <cell r="B2348" t="str">
            <v>990099300194</v>
          </cell>
          <cell r="C2348" t="str">
            <v>990</v>
          </cell>
          <cell r="D2348" t="str">
            <v>990099</v>
          </cell>
          <cell r="E2348" t="str">
            <v>حسابهاي انتظامي</v>
          </cell>
          <cell r="F2348" t="str">
            <v>اسناد تضميني دريافتي از كاركنان</v>
          </cell>
          <cell r="G2348" t="str">
            <v>300194</v>
          </cell>
          <cell r="H2348" t="str">
            <v>كارگر شهرام</v>
          </cell>
          <cell r="P2348" t="str">
            <v>999</v>
          </cell>
        </row>
        <row r="2349">
          <cell r="A2349">
            <v>9999</v>
          </cell>
          <cell r="B2349" t="str">
            <v>990099300987</v>
          </cell>
          <cell r="C2349" t="str">
            <v>990</v>
          </cell>
          <cell r="D2349" t="str">
            <v>990099</v>
          </cell>
          <cell r="E2349" t="str">
            <v>حسابهاي انتظامي</v>
          </cell>
          <cell r="F2349" t="str">
            <v>اسناد تضميني دريافتي از كاركنان</v>
          </cell>
          <cell r="G2349" t="str">
            <v>300987</v>
          </cell>
          <cell r="H2349" t="str">
            <v>محسن جعفرنژاد</v>
          </cell>
          <cell r="P2349" t="str">
            <v>999</v>
          </cell>
        </row>
        <row r="2350">
          <cell r="A2350">
            <v>9999</v>
          </cell>
          <cell r="B2350" t="str">
            <v>990099300072</v>
          </cell>
          <cell r="C2350" t="str">
            <v>990</v>
          </cell>
          <cell r="D2350" t="str">
            <v>990099</v>
          </cell>
          <cell r="E2350" t="str">
            <v>حسابهاي انتظامي</v>
          </cell>
          <cell r="F2350" t="str">
            <v>اسناد تضميني دريافتي از كاركنان</v>
          </cell>
          <cell r="G2350" t="str">
            <v>300072</v>
          </cell>
          <cell r="H2350" t="str">
            <v>داوري مجد محمدرضا</v>
          </cell>
          <cell r="P2350" t="str">
            <v>999</v>
          </cell>
        </row>
        <row r="2351">
          <cell r="A2351">
            <v>9999</v>
          </cell>
          <cell r="B2351" t="str">
            <v>990099300087</v>
          </cell>
          <cell r="C2351" t="str">
            <v>990</v>
          </cell>
          <cell r="D2351" t="str">
            <v>990099</v>
          </cell>
          <cell r="E2351" t="str">
            <v>حسابهاي انتظامي</v>
          </cell>
          <cell r="F2351" t="str">
            <v>اسناد تضميني دريافتي از كاركنان</v>
          </cell>
          <cell r="G2351" t="str">
            <v>300087</v>
          </cell>
          <cell r="H2351" t="str">
            <v>مهدي زاده علوي عليرضا</v>
          </cell>
          <cell r="P2351" t="str">
            <v>999</v>
          </cell>
        </row>
        <row r="2352">
          <cell r="A2352">
            <v>9999</v>
          </cell>
          <cell r="B2352" t="str">
            <v>990099300158</v>
          </cell>
          <cell r="C2352" t="str">
            <v>990</v>
          </cell>
          <cell r="D2352" t="str">
            <v>990099</v>
          </cell>
          <cell r="E2352" t="str">
            <v>حسابهاي انتظامي</v>
          </cell>
          <cell r="F2352" t="str">
            <v>اسناد تضميني دريافتي از كاركنان</v>
          </cell>
          <cell r="G2352" t="str">
            <v>300158</v>
          </cell>
          <cell r="H2352" t="str">
            <v>تقي پور متقيان نوبري رحيم</v>
          </cell>
          <cell r="P2352" t="str">
            <v>999</v>
          </cell>
        </row>
        <row r="2353">
          <cell r="A2353">
            <v>9999</v>
          </cell>
          <cell r="B2353" t="str">
            <v>990099300159</v>
          </cell>
          <cell r="C2353" t="str">
            <v>990</v>
          </cell>
          <cell r="D2353" t="str">
            <v>990099</v>
          </cell>
          <cell r="E2353" t="str">
            <v>حسابهاي انتظامي</v>
          </cell>
          <cell r="F2353" t="str">
            <v>اسناد تضميني دريافتي از كاركنان</v>
          </cell>
          <cell r="G2353" t="str">
            <v>300159</v>
          </cell>
          <cell r="H2353" t="str">
            <v>شيرزاده اكبر</v>
          </cell>
          <cell r="P2353" t="str">
            <v>999</v>
          </cell>
        </row>
        <row r="2354">
          <cell r="A2354">
            <v>9999</v>
          </cell>
          <cell r="B2354" t="str">
            <v>990099300191</v>
          </cell>
          <cell r="C2354" t="str">
            <v>990</v>
          </cell>
          <cell r="D2354" t="str">
            <v>990099</v>
          </cell>
          <cell r="E2354" t="str">
            <v>حسابهاي انتظامي</v>
          </cell>
          <cell r="F2354" t="str">
            <v>اسناد تضميني دريافتي از كاركنان</v>
          </cell>
          <cell r="G2354" t="str">
            <v>300191</v>
          </cell>
          <cell r="H2354" t="str">
            <v>باقر قازيار رشيد</v>
          </cell>
          <cell r="P2354" t="str">
            <v>999</v>
          </cell>
        </row>
        <row r="2355">
          <cell r="A2355">
            <v>9999</v>
          </cell>
          <cell r="B2355" t="str">
            <v>990099300198</v>
          </cell>
          <cell r="C2355" t="str">
            <v>990</v>
          </cell>
          <cell r="D2355" t="str">
            <v>990099</v>
          </cell>
          <cell r="E2355" t="str">
            <v>حسابهاي انتظامي</v>
          </cell>
          <cell r="F2355" t="str">
            <v>اسناد تضميني دريافتي از كاركنان</v>
          </cell>
          <cell r="G2355" t="str">
            <v>300198</v>
          </cell>
          <cell r="H2355" t="str">
            <v>ميرزائي شكور</v>
          </cell>
          <cell r="P2355" t="str">
            <v>999</v>
          </cell>
        </row>
        <row r="2356">
          <cell r="A2356">
            <v>9999</v>
          </cell>
          <cell r="B2356" t="str">
            <v>990099300201</v>
          </cell>
          <cell r="C2356" t="str">
            <v>990</v>
          </cell>
          <cell r="D2356" t="str">
            <v>990099</v>
          </cell>
          <cell r="E2356" t="str">
            <v>حسابهاي انتظامي</v>
          </cell>
          <cell r="F2356" t="str">
            <v>اسناد تضميني دريافتي از كاركنان</v>
          </cell>
          <cell r="G2356" t="str">
            <v>300201</v>
          </cell>
          <cell r="H2356" t="str">
            <v>حسين زاده فرد سجاد</v>
          </cell>
          <cell r="P2356" t="str">
            <v>999</v>
          </cell>
        </row>
        <row r="2357">
          <cell r="A2357">
            <v>9999</v>
          </cell>
          <cell r="B2357" t="str">
            <v>990099300215</v>
          </cell>
          <cell r="C2357" t="str">
            <v>990</v>
          </cell>
          <cell r="D2357" t="str">
            <v>990099</v>
          </cell>
          <cell r="E2357" t="str">
            <v>حسابهاي انتظامي</v>
          </cell>
          <cell r="F2357" t="str">
            <v>اسناد تضميني دريافتي از كاركنان</v>
          </cell>
          <cell r="G2357" t="str">
            <v>300215</v>
          </cell>
          <cell r="H2357" t="str">
            <v>هژبر جواد</v>
          </cell>
          <cell r="P2357" t="str">
            <v>999</v>
          </cell>
        </row>
        <row r="2358">
          <cell r="A2358">
            <v>9999</v>
          </cell>
          <cell r="B2358" t="str">
            <v>990099300220</v>
          </cell>
          <cell r="C2358" t="str">
            <v>990</v>
          </cell>
          <cell r="D2358" t="str">
            <v>990099</v>
          </cell>
          <cell r="E2358" t="str">
            <v>حسابهاي انتظامي</v>
          </cell>
          <cell r="F2358" t="str">
            <v>اسناد تضميني دريافتي از كاركنان</v>
          </cell>
          <cell r="G2358" t="str">
            <v>300220</v>
          </cell>
          <cell r="H2358" t="str">
            <v>صحت مند قره بابا يوسف</v>
          </cell>
          <cell r="P2358" t="str">
            <v>999</v>
          </cell>
        </row>
        <row r="2359">
          <cell r="A2359">
            <v>9999</v>
          </cell>
          <cell r="B2359" t="str">
            <v>990099300245</v>
          </cell>
          <cell r="C2359" t="str">
            <v>990</v>
          </cell>
          <cell r="D2359" t="str">
            <v>990099</v>
          </cell>
          <cell r="E2359" t="str">
            <v>حسابهاي انتظامي</v>
          </cell>
          <cell r="F2359" t="str">
            <v>اسناد تضميني دريافتي از كاركنان</v>
          </cell>
          <cell r="G2359" t="str">
            <v>300245</v>
          </cell>
          <cell r="H2359" t="str">
            <v>غفاري افشرد كريم</v>
          </cell>
          <cell r="P2359" t="str">
            <v>999</v>
          </cell>
        </row>
        <row r="2360">
          <cell r="A2360">
            <v>9999</v>
          </cell>
          <cell r="B2360" t="str">
            <v>990099300248</v>
          </cell>
          <cell r="C2360" t="str">
            <v>990</v>
          </cell>
          <cell r="D2360" t="str">
            <v>990099</v>
          </cell>
          <cell r="E2360" t="str">
            <v>حسابهاي انتظامي</v>
          </cell>
          <cell r="F2360" t="str">
            <v>اسناد تضميني دريافتي از كاركنان</v>
          </cell>
          <cell r="G2360" t="str">
            <v>300248</v>
          </cell>
          <cell r="H2360" t="str">
            <v>واحدي باويل محمدحسين</v>
          </cell>
          <cell r="P2360" t="str">
            <v>999</v>
          </cell>
        </row>
        <row r="2361">
          <cell r="A2361">
            <v>9999</v>
          </cell>
          <cell r="B2361" t="str">
            <v>990099300256</v>
          </cell>
          <cell r="C2361" t="str">
            <v>990</v>
          </cell>
          <cell r="D2361" t="str">
            <v>990099</v>
          </cell>
          <cell r="E2361" t="str">
            <v>حسابهاي انتظامي</v>
          </cell>
          <cell r="F2361" t="str">
            <v>اسناد تضميني دريافتي از كاركنان</v>
          </cell>
          <cell r="G2361" t="str">
            <v>300256</v>
          </cell>
          <cell r="H2361" t="str">
            <v>نادري بركجه پرويز</v>
          </cell>
          <cell r="P2361" t="str">
            <v>999</v>
          </cell>
        </row>
        <row r="2362">
          <cell r="A2362">
            <v>9999</v>
          </cell>
          <cell r="B2362" t="str">
            <v>990099300266</v>
          </cell>
          <cell r="C2362" t="str">
            <v>990</v>
          </cell>
          <cell r="D2362" t="str">
            <v>990099</v>
          </cell>
          <cell r="E2362" t="str">
            <v>حسابهاي انتظامي</v>
          </cell>
          <cell r="F2362" t="str">
            <v>اسناد تضميني دريافتي از كاركنان</v>
          </cell>
          <cell r="G2362" t="str">
            <v>300266</v>
          </cell>
          <cell r="H2362" t="str">
            <v>عطايان حسن</v>
          </cell>
          <cell r="P2362" t="str">
            <v>999</v>
          </cell>
        </row>
        <row r="2363">
          <cell r="A2363">
            <v>9999</v>
          </cell>
          <cell r="B2363" t="str">
            <v>990099300981</v>
          </cell>
          <cell r="C2363" t="str">
            <v>990</v>
          </cell>
          <cell r="D2363" t="str">
            <v>990099</v>
          </cell>
          <cell r="E2363" t="str">
            <v>حسابهاي انتظامي</v>
          </cell>
          <cell r="F2363" t="str">
            <v>اسناد تضميني دريافتي از كاركنان</v>
          </cell>
          <cell r="G2363" t="str">
            <v>300981</v>
          </cell>
          <cell r="H2363" t="str">
            <v>يونس تيزقدم</v>
          </cell>
          <cell r="P2363" t="str">
            <v>999</v>
          </cell>
        </row>
        <row r="2364">
          <cell r="A2364">
            <v>9999</v>
          </cell>
          <cell r="B2364" t="str">
            <v>990099300992</v>
          </cell>
          <cell r="C2364" t="str">
            <v>990</v>
          </cell>
          <cell r="D2364" t="str">
            <v>990099</v>
          </cell>
          <cell r="E2364" t="str">
            <v>حسابهاي انتظامي</v>
          </cell>
          <cell r="F2364" t="str">
            <v>اسناد تضميني دريافتي از كاركنان</v>
          </cell>
          <cell r="G2364" t="str">
            <v>300992</v>
          </cell>
          <cell r="H2364" t="str">
            <v>سعيد حسين پور</v>
          </cell>
          <cell r="P2364" t="str">
            <v>999</v>
          </cell>
        </row>
        <row r="2365">
          <cell r="A2365">
            <v>9999</v>
          </cell>
          <cell r="B2365" t="str">
            <v>990099300048</v>
          </cell>
          <cell r="C2365" t="str">
            <v>990</v>
          </cell>
          <cell r="D2365" t="str">
            <v>990099</v>
          </cell>
          <cell r="E2365" t="str">
            <v>حسابهاي انتظامي</v>
          </cell>
          <cell r="F2365" t="str">
            <v>اسناد تضميني دريافتي از كاركنان</v>
          </cell>
          <cell r="G2365" t="str">
            <v>300048</v>
          </cell>
          <cell r="H2365" t="str">
            <v>ممي پور بارنجي سعيد</v>
          </cell>
          <cell r="P2365" t="str">
            <v>999</v>
          </cell>
        </row>
        <row r="2366">
          <cell r="A2366">
            <v>9999</v>
          </cell>
          <cell r="B2366" t="str">
            <v>990099300997</v>
          </cell>
          <cell r="C2366" t="str">
            <v>990</v>
          </cell>
          <cell r="D2366" t="str">
            <v>990099</v>
          </cell>
          <cell r="E2366" t="str">
            <v>حسابهاي انتظامي</v>
          </cell>
          <cell r="F2366" t="str">
            <v>اسناد تضميني دريافتي از كاركنان</v>
          </cell>
          <cell r="G2366" t="str">
            <v>300997</v>
          </cell>
          <cell r="H2366" t="str">
            <v>نادر سليماني</v>
          </cell>
          <cell r="P2366" t="str">
            <v>999</v>
          </cell>
        </row>
        <row r="2367">
          <cell r="A2367">
            <v>0</v>
          </cell>
          <cell r="B2367" t="str">
            <v>991001</v>
          </cell>
          <cell r="C2367" t="str">
            <v>991</v>
          </cell>
          <cell r="D2367" t="str">
            <v>991001</v>
          </cell>
          <cell r="E2367" t="str">
            <v>طرف حسابهاي انتظامي</v>
          </cell>
          <cell r="F2367" t="str">
            <v>طرف حسابهاي انتظامي</v>
          </cell>
          <cell r="G2367" t="str">
            <v/>
          </cell>
          <cell r="H2367" t="str">
            <v/>
          </cell>
          <cell r="P2367" t="str">
            <v>0</v>
          </cell>
        </row>
        <row r="2368">
          <cell r="A2368">
            <v>0</v>
          </cell>
          <cell r="B2368" t="str">
            <v/>
          </cell>
          <cell r="P2368" t="str">
            <v/>
          </cell>
        </row>
        <row r="2369">
          <cell r="A2369">
            <v>0</v>
          </cell>
          <cell r="B2369" t="str">
            <v/>
          </cell>
          <cell r="P2369" t="str">
            <v/>
          </cell>
        </row>
        <row r="2370">
          <cell r="A2370">
            <v>0</v>
          </cell>
          <cell r="B2370" t="str">
            <v/>
          </cell>
          <cell r="P2370" t="str">
            <v/>
          </cell>
        </row>
        <row r="2371">
          <cell r="A2371">
            <v>0</v>
          </cell>
          <cell r="B2371" t="str">
            <v/>
          </cell>
          <cell r="P2371" t="str">
            <v/>
          </cell>
        </row>
        <row r="2372">
          <cell r="A2372">
            <v>0</v>
          </cell>
          <cell r="B2372" t="str">
            <v/>
          </cell>
          <cell r="P2372" t="str">
            <v/>
          </cell>
        </row>
        <row r="2373">
          <cell r="A2373">
            <v>0</v>
          </cell>
          <cell r="B2373" t="str">
            <v/>
          </cell>
          <cell r="P2373" t="str">
            <v/>
          </cell>
        </row>
        <row r="2374">
          <cell r="A2374">
            <v>0</v>
          </cell>
          <cell r="B2374" t="str">
            <v/>
          </cell>
          <cell r="P2374" t="str">
            <v/>
          </cell>
        </row>
        <row r="2375">
          <cell r="A2375">
            <v>0</v>
          </cell>
          <cell r="B2375" t="str">
            <v/>
          </cell>
          <cell r="P2375" t="str">
            <v/>
          </cell>
        </row>
        <row r="2376">
          <cell r="A2376">
            <v>0</v>
          </cell>
          <cell r="B2376" t="str">
            <v/>
          </cell>
          <cell r="P2376" t="str">
            <v/>
          </cell>
        </row>
        <row r="2377">
          <cell r="A2377">
            <v>0</v>
          </cell>
          <cell r="B2377" t="str">
            <v/>
          </cell>
          <cell r="P2377" t="str">
            <v/>
          </cell>
        </row>
        <row r="2378">
          <cell r="A2378">
            <v>0</v>
          </cell>
          <cell r="B2378" t="str">
            <v/>
          </cell>
          <cell r="P2378" t="str">
            <v/>
          </cell>
        </row>
        <row r="2379">
          <cell r="A2379">
            <v>0</v>
          </cell>
          <cell r="B2379" t="str">
            <v/>
          </cell>
          <cell r="P2379" t="str">
            <v/>
          </cell>
        </row>
        <row r="2380">
          <cell r="A2380">
            <v>0</v>
          </cell>
          <cell r="B2380" t="str">
            <v/>
          </cell>
          <cell r="P2380" t="str">
            <v/>
          </cell>
        </row>
        <row r="2381">
          <cell r="A2381">
            <v>0</v>
          </cell>
          <cell r="B2381" t="str">
            <v/>
          </cell>
          <cell r="P2381" t="str">
            <v/>
          </cell>
        </row>
        <row r="2382">
          <cell r="A2382">
            <v>0</v>
          </cell>
          <cell r="B2382" t="str">
            <v/>
          </cell>
          <cell r="P2382" t="str">
            <v/>
          </cell>
        </row>
        <row r="2383">
          <cell r="A2383">
            <v>0</v>
          </cell>
          <cell r="B2383" t="str">
            <v/>
          </cell>
          <cell r="P2383" t="str">
            <v/>
          </cell>
        </row>
        <row r="2384">
          <cell r="A2384">
            <v>0</v>
          </cell>
          <cell r="B2384" t="str">
            <v/>
          </cell>
          <cell r="P2384" t="str">
            <v/>
          </cell>
        </row>
        <row r="2385">
          <cell r="A2385">
            <v>0</v>
          </cell>
          <cell r="B2385" t="str">
            <v/>
          </cell>
          <cell r="P2385" t="str">
            <v/>
          </cell>
        </row>
        <row r="2386">
          <cell r="A2386">
            <v>0</v>
          </cell>
          <cell r="B2386" t="str">
            <v/>
          </cell>
          <cell r="P2386" t="str">
            <v/>
          </cell>
        </row>
        <row r="2387">
          <cell r="A2387">
            <v>0</v>
          </cell>
          <cell r="B2387" t="str">
            <v/>
          </cell>
          <cell r="P2387" t="str">
            <v/>
          </cell>
        </row>
        <row r="2388">
          <cell r="A2388">
            <v>0</v>
          </cell>
          <cell r="B2388" t="str">
            <v/>
          </cell>
          <cell r="P2388" t="str">
            <v/>
          </cell>
        </row>
        <row r="2389">
          <cell r="A2389">
            <v>0</v>
          </cell>
          <cell r="B2389" t="str">
            <v/>
          </cell>
          <cell r="P2389" t="str">
            <v/>
          </cell>
        </row>
        <row r="2390">
          <cell r="A2390">
            <v>0</v>
          </cell>
          <cell r="B2390" t="str">
            <v/>
          </cell>
          <cell r="P2390" t="str">
            <v/>
          </cell>
        </row>
        <row r="2391">
          <cell r="A2391">
            <v>0</v>
          </cell>
          <cell r="B2391" t="str">
            <v/>
          </cell>
          <cell r="P2391" t="str">
            <v/>
          </cell>
        </row>
        <row r="2392">
          <cell r="A2392">
            <v>0</v>
          </cell>
          <cell r="B2392" t="str">
            <v/>
          </cell>
          <cell r="P2392" t="str">
            <v/>
          </cell>
        </row>
        <row r="2393">
          <cell r="A2393">
            <v>0</v>
          </cell>
          <cell r="B2393" t="str">
            <v/>
          </cell>
          <cell r="P2393" t="str">
            <v/>
          </cell>
        </row>
        <row r="2394">
          <cell r="A2394">
            <v>0</v>
          </cell>
          <cell r="B2394" t="str">
            <v/>
          </cell>
          <cell r="P2394" t="str">
            <v/>
          </cell>
        </row>
        <row r="2395">
          <cell r="A2395">
            <v>0</v>
          </cell>
          <cell r="B2395" t="str">
            <v/>
          </cell>
          <cell r="P2395" t="str">
            <v/>
          </cell>
        </row>
        <row r="2396">
          <cell r="A2396">
            <v>0</v>
          </cell>
          <cell r="B2396" t="str">
            <v/>
          </cell>
          <cell r="P2396" t="str">
            <v/>
          </cell>
        </row>
        <row r="2397">
          <cell r="A2397">
            <v>0</v>
          </cell>
          <cell r="B2397" t="str">
            <v/>
          </cell>
          <cell r="P2397" t="str">
            <v/>
          </cell>
        </row>
        <row r="2398">
          <cell r="A2398">
            <v>0</v>
          </cell>
          <cell r="B2398" t="str">
            <v/>
          </cell>
          <cell r="P2398" t="str">
            <v/>
          </cell>
        </row>
        <row r="2399">
          <cell r="A2399">
            <v>0</v>
          </cell>
          <cell r="B2399" t="str">
            <v/>
          </cell>
          <cell r="P2399" t="str">
            <v/>
          </cell>
        </row>
        <row r="2400">
          <cell r="A2400">
            <v>0</v>
          </cell>
          <cell r="B2400" t="str">
            <v/>
          </cell>
          <cell r="P2400" t="str">
            <v/>
          </cell>
        </row>
        <row r="2401">
          <cell r="A2401">
            <v>0</v>
          </cell>
          <cell r="B2401" t="str">
            <v/>
          </cell>
          <cell r="P2401" t="str">
            <v/>
          </cell>
        </row>
        <row r="2402">
          <cell r="A2402">
            <v>0</v>
          </cell>
          <cell r="B2402" t="str">
            <v/>
          </cell>
          <cell r="P2402" t="str">
            <v/>
          </cell>
        </row>
        <row r="2403">
          <cell r="A2403">
            <v>0</v>
          </cell>
          <cell r="B2403" t="str">
            <v/>
          </cell>
          <cell r="P2403" t="str">
            <v/>
          </cell>
        </row>
        <row r="2404">
          <cell r="A2404">
            <v>0</v>
          </cell>
          <cell r="B2404" t="str">
            <v/>
          </cell>
          <cell r="P2404" t="str">
            <v/>
          </cell>
        </row>
        <row r="2405">
          <cell r="A2405">
            <v>0</v>
          </cell>
          <cell r="B2405" t="str">
            <v/>
          </cell>
          <cell r="P2405" t="str">
            <v/>
          </cell>
        </row>
        <row r="2406">
          <cell r="A2406">
            <v>0</v>
          </cell>
          <cell r="B2406" t="str">
            <v/>
          </cell>
          <cell r="P2406" t="str">
            <v/>
          </cell>
        </row>
        <row r="2407">
          <cell r="A2407">
            <v>0</v>
          </cell>
          <cell r="B2407" t="str">
            <v/>
          </cell>
          <cell r="P2407" t="str">
            <v/>
          </cell>
        </row>
        <row r="2408">
          <cell r="A2408">
            <v>0</v>
          </cell>
          <cell r="B2408" t="str">
            <v/>
          </cell>
          <cell r="P2408" t="str">
            <v/>
          </cell>
        </row>
        <row r="2409">
          <cell r="A2409">
            <v>0</v>
          </cell>
          <cell r="B2409" t="str">
            <v/>
          </cell>
          <cell r="P2409" t="str">
            <v/>
          </cell>
        </row>
        <row r="2410">
          <cell r="A2410">
            <v>0</v>
          </cell>
          <cell r="B2410" t="str">
            <v/>
          </cell>
          <cell r="P2410" t="str">
            <v/>
          </cell>
        </row>
        <row r="2411">
          <cell r="A2411">
            <v>0</v>
          </cell>
          <cell r="B2411" t="str">
            <v/>
          </cell>
          <cell r="P2411" t="str">
            <v/>
          </cell>
        </row>
        <row r="2412">
          <cell r="A2412">
            <v>0</v>
          </cell>
          <cell r="B2412" t="str">
            <v/>
          </cell>
          <cell r="P2412" t="str">
            <v/>
          </cell>
        </row>
        <row r="2413">
          <cell r="A2413">
            <v>0</v>
          </cell>
          <cell r="B2413" t="str">
            <v/>
          </cell>
          <cell r="P2413" t="str">
            <v/>
          </cell>
        </row>
        <row r="2414">
          <cell r="A2414">
            <v>0</v>
          </cell>
          <cell r="B2414" t="str">
            <v/>
          </cell>
          <cell r="P2414" t="str">
            <v/>
          </cell>
        </row>
        <row r="2415">
          <cell r="A2415">
            <v>0</v>
          </cell>
          <cell r="B2415" t="str">
            <v/>
          </cell>
          <cell r="P2415" t="str">
            <v/>
          </cell>
        </row>
        <row r="2416">
          <cell r="A2416">
            <v>0</v>
          </cell>
          <cell r="B2416" t="str">
            <v/>
          </cell>
          <cell r="P2416" t="str">
            <v/>
          </cell>
        </row>
        <row r="2417">
          <cell r="A2417">
            <v>0</v>
          </cell>
          <cell r="B2417" t="str">
            <v/>
          </cell>
          <cell r="P2417" t="str">
            <v/>
          </cell>
        </row>
        <row r="2418">
          <cell r="A2418">
            <v>0</v>
          </cell>
          <cell r="B2418" t="str">
            <v/>
          </cell>
          <cell r="P2418" t="str">
            <v/>
          </cell>
        </row>
        <row r="2419">
          <cell r="A2419">
            <v>0</v>
          </cell>
          <cell r="B2419" t="str">
            <v/>
          </cell>
          <cell r="P2419" t="str">
            <v/>
          </cell>
        </row>
        <row r="2420">
          <cell r="A2420">
            <v>0</v>
          </cell>
          <cell r="B2420" t="str">
            <v/>
          </cell>
          <cell r="P2420" t="str">
            <v/>
          </cell>
        </row>
        <row r="2421">
          <cell r="A2421">
            <v>0</v>
          </cell>
          <cell r="B2421" t="str">
            <v/>
          </cell>
          <cell r="P2421" t="str">
            <v/>
          </cell>
        </row>
        <row r="2422">
          <cell r="A2422">
            <v>0</v>
          </cell>
          <cell r="B2422" t="str">
            <v/>
          </cell>
          <cell r="P2422" t="str">
            <v/>
          </cell>
        </row>
        <row r="2423">
          <cell r="A2423">
            <v>0</v>
          </cell>
          <cell r="B2423" t="str">
            <v/>
          </cell>
          <cell r="P2423" t="str">
            <v/>
          </cell>
        </row>
        <row r="2424">
          <cell r="A2424">
            <v>0</v>
          </cell>
          <cell r="B2424" t="str">
            <v/>
          </cell>
          <cell r="P2424" t="str">
            <v/>
          </cell>
        </row>
        <row r="2425">
          <cell r="A2425">
            <v>0</v>
          </cell>
          <cell r="B2425" t="str">
            <v/>
          </cell>
          <cell r="P2425" t="str">
            <v/>
          </cell>
        </row>
        <row r="2426">
          <cell r="A2426">
            <v>0</v>
          </cell>
          <cell r="B2426" t="str">
            <v/>
          </cell>
          <cell r="P2426" t="str">
            <v/>
          </cell>
        </row>
        <row r="2427">
          <cell r="A2427">
            <v>0</v>
          </cell>
          <cell r="B2427" t="str">
            <v/>
          </cell>
          <cell r="P2427" t="str">
            <v/>
          </cell>
        </row>
        <row r="2428">
          <cell r="A2428">
            <v>0</v>
          </cell>
          <cell r="B2428" t="str">
            <v/>
          </cell>
          <cell r="P2428" t="str">
            <v/>
          </cell>
        </row>
        <row r="2429">
          <cell r="A2429">
            <v>0</v>
          </cell>
          <cell r="B2429" t="str">
            <v/>
          </cell>
          <cell r="P2429" t="str">
            <v/>
          </cell>
        </row>
        <row r="2430">
          <cell r="A2430">
            <v>0</v>
          </cell>
          <cell r="B2430" t="str">
            <v/>
          </cell>
          <cell r="P2430" t="str">
            <v/>
          </cell>
        </row>
        <row r="2431">
          <cell r="A2431">
            <v>0</v>
          </cell>
          <cell r="B2431" t="str">
            <v/>
          </cell>
          <cell r="P2431" t="str">
            <v/>
          </cell>
        </row>
        <row r="2432">
          <cell r="A2432">
            <v>0</v>
          </cell>
          <cell r="B2432" t="str">
            <v/>
          </cell>
          <cell r="P2432" t="str">
            <v/>
          </cell>
        </row>
        <row r="2433">
          <cell r="A2433">
            <v>0</v>
          </cell>
          <cell r="B2433" t="str">
            <v/>
          </cell>
          <cell r="P2433" t="str">
            <v/>
          </cell>
        </row>
        <row r="2434">
          <cell r="A2434">
            <v>0</v>
          </cell>
          <cell r="B2434" t="str">
            <v/>
          </cell>
          <cell r="P2434" t="str">
            <v/>
          </cell>
        </row>
        <row r="2435">
          <cell r="A2435">
            <v>0</v>
          </cell>
          <cell r="B2435" t="str">
            <v/>
          </cell>
          <cell r="P2435" t="str">
            <v/>
          </cell>
        </row>
        <row r="2436">
          <cell r="A2436">
            <v>0</v>
          </cell>
          <cell r="B2436" t="str">
            <v/>
          </cell>
          <cell r="P2436" t="str">
            <v/>
          </cell>
        </row>
        <row r="2437">
          <cell r="A2437">
            <v>0</v>
          </cell>
          <cell r="B2437" t="str">
            <v/>
          </cell>
          <cell r="P2437" t="str">
            <v/>
          </cell>
        </row>
        <row r="2438">
          <cell r="A2438">
            <v>0</v>
          </cell>
          <cell r="B2438" t="str">
            <v/>
          </cell>
          <cell r="P2438" t="str">
            <v/>
          </cell>
        </row>
        <row r="2439">
          <cell r="A2439">
            <v>0</v>
          </cell>
          <cell r="B2439" t="str">
            <v/>
          </cell>
          <cell r="P2439" t="str">
            <v/>
          </cell>
        </row>
        <row r="2440">
          <cell r="A2440">
            <v>0</v>
          </cell>
          <cell r="B2440" t="str">
            <v/>
          </cell>
          <cell r="P2440" t="str">
            <v/>
          </cell>
        </row>
        <row r="2441">
          <cell r="A2441">
            <v>0</v>
          </cell>
          <cell r="B2441" t="str">
            <v/>
          </cell>
          <cell r="P2441" t="str">
            <v/>
          </cell>
        </row>
        <row r="2442">
          <cell r="A2442">
            <v>0</v>
          </cell>
          <cell r="B2442" t="str">
            <v/>
          </cell>
          <cell r="P2442" t="str">
            <v/>
          </cell>
        </row>
        <row r="2443">
          <cell r="A2443">
            <v>0</v>
          </cell>
          <cell r="B2443" t="str">
            <v/>
          </cell>
          <cell r="P2443" t="str">
            <v/>
          </cell>
        </row>
        <row r="2444">
          <cell r="A2444">
            <v>0</v>
          </cell>
          <cell r="B2444" t="str">
            <v/>
          </cell>
          <cell r="P2444" t="str">
            <v/>
          </cell>
        </row>
        <row r="2445">
          <cell r="A2445">
            <v>0</v>
          </cell>
          <cell r="B2445" t="str">
            <v/>
          </cell>
          <cell r="P2445" t="str">
            <v/>
          </cell>
        </row>
        <row r="2446">
          <cell r="A2446">
            <v>0</v>
          </cell>
          <cell r="B2446" t="str">
            <v/>
          </cell>
          <cell r="P2446" t="str">
            <v/>
          </cell>
        </row>
        <row r="2447">
          <cell r="A2447">
            <v>0</v>
          </cell>
          <cell r="B2447" t="str">
            <v/>
          </cell>
          <cell r="P2447" t="str">
            <v/>
          </cell>
        </row>
        <row r="2448">
          <cell r="A2448">
            <v>0</v>
          </cell>
          <cell r="B2448" t="str">
            <v/>
          </cell>
          <cell r="P2448" t="str">
            <v/>
          </cell>
        </row>
        <row r="2449">
          <cell r="A2449">
            <v>0</v>
          </cell>
          <cell r="B2449" t="str">
            <v/>
          </cell>
          <cell r="P2449" t="str">
            <v/>
          </cell>
        </row>
        <row r="2450">
          <cell r="A2450">
            <v>0</v>
          </cell>
          <cell r="B2450" t="str">
            <v/>
          </cell>
          <cell r="P2450" t="str">
            <v/>
          </cell>
        </row>
        <row r="2451">
          <cell r="A2451">
            <v>0</v>
          </cell>
          <cell r="B2451" t="str">
            <v/>
          </cell>
          <cell r="P2451" t="str">
            <v/>
          </cell>
        </row>
        <row r="2452">
          <cell r="A2452">
            <v>0</v>
          </cell>
          <cell r="B2452" t="str">
            <v/>
          </cell>
          <cell r="P2452" t="str">
            <v/>
          </cell>
        </row>
        <row r="2453">
          <cell r="A2453">
            <v>0</v>
          </cell>
          <cell r="B2453" t="str">
            <v/>
          </cell>
          <cell r="P2453" t="str">
            <v/>
          </cell>
        </row>
        <row r="2454">
          <cell r="A2454">
            <v>0</v>
          </cell>
          <cell r="B2454" t="str">
            <v/>
          </cell>
          <cell r="P2454" t="str">
            <v/>
          </cell>
        </row>
        <row r="2455">
          <cell r="A2455">
            <v>0</v>
          </cell>
          <cell r="B2455" t="str">
            <v/>
          </cell>
          <cell r="P2455" t="str">
            <v/>
          </cell>
        </row>
        <row r="2456">
          <cell r="A2456">
            <v>0</v>
          </cell>
          <cell r="B2456" t="str">
            <v/>
          </cell>
          <cell r="P2456" t="str">
            <v/>
          </cell>
        </row>
        <row r="2457">
          <cell r="A2457">
            <v>0</v>
          </cell>
          <cell r="B2457" t="str">
            <v/>
          </cell>
          <cell r="P2457" t="str">
            <v/>
          </cell>
        </row>
        <row r="2458">
          <cell r="A2458">
            <v>0</v>
          </cell>
          <cell r="B2458" t="str">
            <v/>
          </cell>
          <cell r="P2458" t="str">
            <v/>
          </cell>
        </row>
        <row r="2459">
          <cell r="A2459">
            <v>0</v>
          </cell>
          <cell r="B2459" t="str">
            <v/>
          </cell>
          <cell r="P2459" t="str">
            <v/>
          </cell>
        </row>
        <row r="2460">
          <cell r="A2460">
            <v>0</v>
          </cell>
          <cell r="B2460" t="str">
            <v/>
          </cell>
          <cell r="P2460" t="str">
            <v/>
          </cell>
        </row>
        <row r="2461">
          <cell r="A2461">
            <v>0</v>
          </cell>
          <cell r="B2461" t="str">
            <v/>
          </cell>
          <cell r="P2461" t="str">
            <v/>
          </cell>
        </row>
        <row r="2462">
          <cell r="A2462">
            <v>0</v>
          </cell>
          <cell r="B2462" t="str">
            <v/>
          </cell>
          <cell r="P2462" t="str">
            <v/>
          </cell>
        </row>
        <row r="2463">
          <cell r="A2463">
            <v>0</v>
          </cell>
          <cell r="B2463" t="str">
            <v/>
          </cell>
          <cell r="P2463" t="str">
            <v/>
          </cell>
        </row>
        <row r="2464">
          <cell r="A2464">
            <v>0</v>
          </cell>
          <cell r="B2464" t="str">
            <v/>
          </cell>
          <cell r="P2464" t="str">
            <v/>
          </cell>
        </row>
        <row r="2465">
          <cell r="A2465">
            <v>0</v>
          </cell>
          <cell r="B2465" t="str">
            <v/>
          </cell>
          <cell r="P2465" t="str">
            <v/>
          </cell>
        </row>
        <row r="2466">
          <cell r="A2466">
            <v>0</v>
          </cell>
          <cell r="B2466" t="str">
            <v/>
          </cell>
          <cell r="P2466" t="str">
            <v/>
          </cell>
        </row>
        <row r="2467">
          <cell r="A2467">
            <v>0</v>
          </cell>
          <cell r="B2467" t="str">
            <v/>
          </cell>
          <cell r="P2467" t="str">
            <v/>
          </cell>
        </row>
        <row r="2468">
          <cell r="A2468">
            <v>0</v>
          </cell>
          <cell r="B2468" t="str">
            <v/>
          </cell>
          <cell r="P2468" t="str">
            <v/>
          </cell>
        </row>
        <row r="2469">
          <cell r="A2469">
            <v>0</v>
          </cell>
          <cell r="B2469" t="str">
            <v/>
          </cell>
          <cell r="P2469" t="str">
            <v/>
          </cell>
        </row>
        <row r="2470">
          <cell r="A2470">
            <v>0</v>
          </cell>
          <cell r="B2470" t="str">
            <v/>
          </cell>
          <cell r="P2470" t="str">
            <v/>
          </cell>
        </row>
        <row r="2471">
          <cell r="A2471">
            <v>0</v>
          </cell>
          <cell r="B2471" t="str">
            <v/>
          </cell>
          <cell r="P2471" t="str">
            <v/>
          </cell>
        </row>
        <row r="2472">
          <cell r="A2472">
            <v>0</v>
          </cell>
          <cell r="B2472" t="str">
            <v/>
          </cell>
          <cell r="P2472" t="str">
            <v/>
          </cell>
        </row>
        <row r="2473">
          <cell r="A2473">
            <v>0</v>
          </cell>
          <cell r="B2473" t="str">
            <v/>
          </cell>
          <cell r="P2473" t="str">
            <v/>
          </cell>
        </row>
        <row r="2474">
          <cell r="A2474">
            <v>0</v>
          </cell>
          <cell r="B2474" t="str">
            <v/>
          </cell>
          <cell r="P2474" t="str">
            <v/>
          </cell>
        </row>
        <row r="2475">
          <cell r="A2475">
            <v>0</v>
          </cell>
          <cell r="B2475" t="str">
            <v/>
          </cell>
          <cell r="P2475" t="str">
            <v/>
          </cell>
        </row>
        <row r="2476">
          <cell r="A2476">
            <v>0</v>
          </cell>
          <cell r="B2476" t="str">
            <v/>
          </cell>
          <cell r="P2476" t="str">
            <v/>
          </cell>
        </row>
        <row r="2477">
          <cell r="A2477">
            <v>0</v>
          </cell>
          <cell r="B2477" t="str">
            <v/>
          </cell>
          <cell r="P2477" t="str">
            <v/>
          </cell>
        </row>
        <row r="2478">
          <cell r="A2478">
            <v>0</v>
          </cell>
          <cell r="B2478" t="str">
            <v/>
          </cell>
          <cell r="P2478" t="str">
            <v/>
          </cell>
        </row>
        <row r="2479">
          <cell r="A2479">
            <v>0</v>
          </cell>
          <cell r="B2479" t="str">
            <v/>
          </cell>
          <cell r="P2479" t="str">
            <v/>
          </cell>
        </row>
        <row r="2480">
          <cell r="A2480">
            <v>0</v>
          </cell>
          <cell r="B2480" t="str">
            <v/>
          </cell>
          <cell r="P2480" t="str">
            <v/>
          </cell>
        </row>
        <row r="2481">
          <cell r="A2481">
            <v>0</v>
          </cell>
          <cell r="B2481" t="str">
            <v/>
          </cell>
          <cell r="P2481" t="str">
            <v/>
          </cell>
        </row>
        <row r="2482">
          <cell r="A2482">
            <v>0</v>
          </cell>
          <cell r="B2482" t="str">
            <v/>
          </cell>
          <cell r="P2482" t="str">
            <v/>
          </cell>
        </row>
        <row r="2483">
          <cell r="A2483">
            <v>0</v>
          </cell>
          <cell r="B2483" t="str">
            <v/>
          </cell>
          <cell r="P2483" t="str">
            <v/>
          </cell>
        </row>
        <row r="2484">
          <cell r="A2484">
            <v>0</v>
          </cell>
          <cell r="B2484" t="str">
            <v/>
          </cell>
          <cell r="P2484" t="str">
            <v/>
          </cell>
        </row>
        <row r="2485">
          <cell r="A2485">
            <v>0</v>
          </cell>
          <cell r="B2485" t="str">
            <v/>
          </cell>
          <cell r="P2485" t="str">
            <v/>
          </cell>
        </row>
        <row r="2486">
          <cell r="A2486">
            <v>0</v>
          </cell>
          <cell r="B2486" t="str">
            <v/>
          </cell>
          <cell r="P2486" t="str">
            <v/>
          </cell>
        </row>
        <row r="2487">
          <cell r="A2487">
            <v>0</v>
          </cell>
          <cell r="B2487" t="str">
            <v/>
          </cell>
          <cell r="P2487" t="str">
            <v/>
          </cell>
        </row>
        <row r="2488">
          <cell r="A2488">
            <v>0</v>
          </cell>
          <cell r="B2488" t="str">
            <v/>
          </cell>
          <cell r="P2488" t="str">
            <v/>
          </cell>
        </row>
        <row r="2489">
          <cell r="A2489">
            <v>0</v>
          </cell>
          <cell r="B2489" t="str">
            <v/>
          </cell>
          <cell r="P2489" t="str">
            <v/>
          </cell>
        </row>
        <row r="2490">
          <cell r="A2490">
            <v>0</v>
          </cell>
          <cell r="B2490" t="str">
            <v/>
          </cell>
          <cell r="P2490" t="str">
            <v/>
          </cell>
        </row>
        <row r="2491">
          <cell r="A2491">
            <v>0</v>
          </cell>
          <cell r="B2491" t="str">
            <v/>
          </cell>
          <cell r="P2491" t="str">
            <v/>
          </cell>
        </row>
        <row r="2492">
          <cell r="A2492">
            <v>0</v>
          </cell>
          <cell r="B2492" t="str">
            <v/>
          </cell>
          <cell r="P2492" t="str">
            <v/>
          </cell>
        </row>
        <row r="2493">
          <cell r="A2493">
            <v>0</v>
          </cell>
          <cell r="B2493" t="str">
            <v/>
          </cell>
          <cell r="P2493" t="str">
            <v/>
          </cell>
        </row>
        <row r="2494">
          <cell r="A2494">
            <v>0</v>
          </cell>
          <cell r="B2494" t="str">
            <v/>
          </cell>
          <cell r="P2494" t="str">
            <v/>
          </cell>
        </row>
        <row r="2495">
          <cell r="A2495">
            <v>0</v>
          </cell>
          <cell r="B2495" t="str">
            <v/>
          </cell>
          <cell r="P2495" t="str">
            <v/>
          </cell>
        </row>
        <row r="2496">
          <cell r="A2496">
            <v>0</v>
          </cell>
          <cell r="B2496" t="str">
            <v/>
          </cell>
          <cell r="P2496" t="str">
            <v/>
          </cell>
        </row>
        <row r="2497">
          <cell r="A2497">
            <v>0</v>
          </cell>
          <cell r="B2497" t="str">
            <v/>
          </cell>
          <cell r="P2497" t="str">
            <v/>
          </cell>
        </row>
        <row r="2498">
          <cell r="A2498">
            <v>0</v>
          </cell>
          <cell r="B2498" t="str">
            <v/>
          </cell>
          <cell r="P2498" t="str">
            <v/>
          </cell>
        </row>
        <row r="2499">
          <cell r="A2499">
            <v>0</v>
          </cell>
          <cell r="B2499" t="str">
            <v/>
          </cell>
          <cell r="P2499" t="str">
            <v/>
          </cell>
        </row>
        <row r="2500">
          <cell r="A2500">
            <v>0</v>
          </cell>
          <cell r="B2500" t="str">
            <v/>
          </cell>
          <cell r="P2500" t="str">
            <v/>
          </cell>
        </row>
        <row r="2501">
          <cell r="A2501">
            <v>0</v>
          </cell>
          <cell r="B2501" t="str">
            <v/>
          </cell>
          <cell r="P2501" t="str">
            <v/>
          </cell>
        </row>
        <row r="2502">
          <cell r="A2502">
            <v>0</v>
          </cell>
          <cell r="B2502" t="str">
            <v/>
          </cell>
          <cell r="P2502" t="str">
            <v/>
          </cell>
        </row>
        <row r="2503">
          <cell r="A2503">
            <v>0</v>
          </cell>
          <cell r="B2503" t="str">
            <v/>
          </cell>
          <cell r="P2503" t="str">
            <v/>
          </cell>
        </row>
        <row r="2504">
          <cell r="A2504">
            <v>0</v>
          </cell>
          <cell r="B2504" t="str">
            <v/>
          </cell>
          <cell r="P2504" t="str">
            <v/>
          </cell>
        </row>
        <row r="2505">
          <cell r="A2505">
            <v>0</v>
          </cell>
          <cell r="B2505" t="str">
            <v/>
          </cell>
          <cell r="P2505" t="str">
            <v/>
          </cell>
        </row>
        <row r="2506">
          <cell r="A2506">
            <v>0</v>
          </cell>
          <cell r="B2506" t="str">
            <v/>
          </cell>
          <cell r="P2506" t="str">
            <v/>
          </cell>
        </row>
        <row r="2507">
          <cell r="A2507">
            <v>0</v>
          </cell>
          <cell r="B2507" t="str">
            <v/>
          </cell>
          <cell r="P2507" t="str">
            <v/>
          </cell>
        </row>
        <row r="2508">
          <cell r="A2508">
            <v>0</v>
          </cell>
          <cell r="B2508" t="str">
            <v/>
          </cell>
          <cell r="P2508" t="str">
            <v/>
          </cell>
        </row>
        <row r="2509">
          <cell r="A2509">
            <v>0</v>
          </cell>
          <cell r="B2509" t="str">
            <v/>
          </cell>
          <cell r="P2509" t="str">
            <v/>
          </cell>
        </row>
        <row r="2510">
          <cell r="A2510">
            <v>0</v>
          </cell>
          <cell r="B2510" t="str">
            <v/>
          </cell>
          <cell r="P2510" t="str">
            <v/>
          </cell>
        </row>
        <row r="2511">
          <cell r="A2511">
            <v>0</v>
          </cell>
          <cell r="B2511" t="str">
            <v/>
          </cell>
          <cell r="P2511" t="str">
            <v/>
          </cell>
        </row>
        <row r="2512">
          <cell r="A2512">
            <v>0</v>
          </cell>
          <cell r="B2512" t="str">
            <v/>
          </cell>
          <cell r="P2512" t="str">
            <v/>
          </cell>
        </row>
        <row r="2513">
          <cell r="A2513">
            <v>0</v>
          </cell>
          <cell r="B2513" t="str">
            <v/>
          </cell>
          <cell r="P2513" t="str">
            <v/>
          </cell>
        </row>
        <row r="2514">
          <cell r="A2514">
            <v>0</v>
          </cell>
          <cell r="B2514" t="str">
            <v/>
          </cell>
          <cell r="P2514" t="str">
            <v/>
          </cell>
        </row>
        <row r="2515">
          <cell r="A2515">
            <v>0</v>
          </cell>
          <cell r="B2515" t="str">
            <v/>
          </cell>
          <cell r="P2515" t="str">
            <v/>
          </cell>
        </row>
        <row r="2516">
          <cell r="A2516">
            <v>0</v>
          </cell>
          <cell r="B2516" t="str">
            <v/>
          </cell>
          <cell r="P2516" t="str">
            <v/>
          </cell>
        </row>
        <row r="2517">
          <cell r="A2517">
            <v>0</v>
          </cell>
          <cell r="B2517" t="str">
            <v/>
          </cell>
          <cell r="P2517" t="str">
            <v/>
          </cell>
        </row>
        <row r="2518">
          <cell r="A2518">
            <v>0</v>
          </cell>
          <cell r="B2518" t="str">
            <v/>
          </cell>
          <cell r="P2518" t="str">
            <v/>
          </cell>
        </row>
        <row r="2519">
          <cell r="A2519">
            <v>0</v>
          </cell>
          <cell r="B2519" t="str">
            <v/>
          </cell>
          <cell r="P2519" t="str">
            <v/>
          </cell>
        </row>
        <row r="2520">
          <cell r="A2520">
            <v>0</v>
          </cell>
          <cell r="B2520" t="str">
            <v/>
          </cell>
          <cell r="P2520" t="str">
            <v/>
          </cell>
        </row>
        <row r="2521">
          <cell r="A2521">
            <v>0</v>
          </cell>
          <cell r="B2521" t="str">
            <v/>
          </cell>
          <cell r="P2521" t="str">
            <v/>
          </cell>
        </row>
        <row r="2522">
          <cell r="A2522">
            <v>0</v>
          </cell>
          <cell r="B2522" t="str">
            <v/>
          </cell>
          <cell r="P2522" t="str">
            <v/>
          </cell>
        </row>
        <row r="2523">
          <cell r="A2523">
            <v>0</v>
          </cell>
          <cell r="B2523" t="str">
            <v/>
          </cell>
          <cell r="P2523" t="str">
            <v/>
          </cell>
        </row>
        <row r="2524">
          <cell r="A2524">
            <v>0</v>
          </cell>
          <cell r="B2524" t="str">
            <v/>
          </cell>
          <cell r="P2524" t="str">
            <v/>
          </cell>
        </row>
        <row r="2525">
          <cell r="A2525">
            <v>0</v>
          </cell>
          <cell r="B2525" t="str">
            <v/>
          </cell>
          <cell r="P2525" t="str">
            <v/>
          </cell>
        </row>
        <row r="2526">
          <cell r="A2526">
            <v>0</v>
          </cell>
          <cell r="B2526" t="str">
            <v/>
          </cell>
          <cell r="P2526" t="str">
            <v/>
          </cell>
        </row>
        <row r="2527">
          <cell r="A2527">
            <v>0</v>
          </cell>
          <cell r="B2527" t="str">
            <v/>
          </cell>
          <cell r="P2527" t="str">
            <v/>
          </cell>
        </row>
        <row r="2528">
          <cell r="A2528">
            <v>0</v>
          </cell>
          <cell r="B2528" t="str">
            <v/>
          </cell>
          <cell r="P2528" t="str">
            <v/>
          </cell>
        </row>
        <row r="2529">
          <cell r="A2529">
            <v>0</v>
          </cell>
          <cell r="B2529" t="str">
            <v/>
          </cell>
          <cell r="P2529" t="str">
            <v/>
          </cell>
        </row>
        <row r="2530">
          <cell r="A2530">
            <v>0</v>
          </cell>
          <cell r="B2530" t="str">
            <v/>
          </cell>
          <cell r="P2530" t="str">
            <v/>
          </cell>
        </row>
        <row r="2531">
          <cell r="A2531">
            <v>0</v>
          </cell>
          <cell r="B2531" t="str">
            <v/>
          </cell>
          <cell r="P2531" t="str">
            <v/>
          </cell>
        </row>
        <row r="2532">
          <cell r="A2532">
            <v>0</v>
          </cell>
          <cell r="B2532" t="str">
            <v/>
          </cell>
          <cell r="P2532" t="str">
            <v/>
          </cell>
        </row>
        <row r="2533">
          <cell r="A2533">
            <v>0</v>
          </cell>
          <cell r="B2533" t="str">
            <v/>
          </cell>
          <cell r="P2533" t="str">
            <v/>
          </cell>
        </row>
        <row r="2534">
          <cell r="A2534">
            <v>0</v>
          </cell>
          <cell r="B2534" t="str">
            <v/>
          </cell>
          <cell r="P2534" t="str">
            <v/>
          </cell>
        </row>
        <row r="2535">
          <cell r="A2535">
            <v>0</v>
          </cell>
          <cell r="B2535" t="str">
            <v/>
          </cell>
          <cell r="P2535" t="str">
            <v/>
          </cell>
        </row>
        <row r="2536">
          <cell r="A2536">
            <v>0</v>
          </cell>
          <cell r="B2536" t="str">
            <v/>
          </cell>
          <cell r="P2536" t="str">
            <v/>
          </cell>
        </row>
        <row r="2537">
          <cell r="A2537">
            <v>0</v>
          </cell>
          <cell r="B2537" t="str">
            <v/>
          </cell>
          <cell r="P2537" t="str">
            <v/>
          </cell>
        </row>
        <row r="2538">
          <cell r="A2538">
            <v>0</v>
          </cell>
          <cell r="B2538" t="str">
            <v/>
          </cell>
          <cell r="P2538" t="str">
            <v/>
          </cell>
        </row>
        <row r="2539">
          <cell r="A2539">
            <v>0</v>
          </cell>
          <cell r="B2539" t="str">
            <v/>
          </cell>
          <cell r="P2539" t="str">
            <v/>
          </cell>
        </row>
        <row r="2540">
          <cell r="A2540">
            <v>0</v>
          </cell>
          <cell r="B2540" t="str">
            <v/>
          </cell>
          <cell r="P2540" t="str">
            <v/>
          </cell>
        </row>
        <row r="2541">
          <cell r="A2541">
            <v>0</v>
          </cell>
          <cell r="B2541" t="str">
            <v/>
          </cell>
          <cell r="P2541" t="str">
            <v/>
          </cell>
        </row>
        <row r="2542">
          <cell r="A2542">
            <v>0</v>
          </cell>
          <cell r="B2542" t="str">
            <v/>
          </cell>
          <cell r="P2542" t="str">
            <v/>
          </cell>
        </row>
        <row r="2543">
          <cell r="A2543">
            <v>0</v>
          </cell>
          <cell r="B2543" t="str">
            <v/>
          </cell>
          <cell r="P2543" t="str">
            <v/>
          </cell>
        </row>
        <row r="2544">
          <cell r="A2544">
            <v>0</v>
          </cell>
          <cell r="B2544" t="str">
            <v/>
          </cell>
          <cell r="P2544" t="str">
            <v/>
          </cell>
        </row>
        <row r="2545">
          <cell r="A2545">
            <v>0</v>
          </cell>
          <cell r="B2545" t="str">
            <v/>
          </cell>
          <cell r="P2545" t="str">
            <v/>
          </cell>
        </row>
        <row r="2546">
          <cell r="A2546">
            <v>0</v>
          </cell>
          <cell r="B2546" t="str">
            <v/>
          </cell>
          <cell r="P2546" t="str">
            <v/>
          </cell>
        </row>
        <row r="2547">
          <cell r="A2547">
            <v>0</v>
          </cell>
          <cell r="B2547" t="str">
            <v/>
          </cell>
          <cell r="P2547" t="str">
            <v/>
          </cell>
        </row>
        <row r="2548">
          <cell r="A2548">
            <v>0</v>
          </cell>
          <cell r="B2548" t="str">
            <v/>
          </cell>
          <cell r="P2548" t="str">
            <v/>
          </cell>
        </row>
        <row r="2549">
          <cell r="A2549">
            <v>0</v>
          </cell>
          <cell r="B2549" t="str">
            <v/>
          </cell>
          <cell r="P2549" t="str">
            <v/>
          </cell>
        </row>
        <row r="2550">
          <cell r="A2550">
            <v>0</v>
          </cell>
          <cell r="B2550" t="str">
            <v/>
          </cell>
          <cell r="P2550" t="str">
            <v/>
          </cell>
        </row>
        <row r="2551">
          <cell r="A2551">
            <v>0</v>
          </cell>
          <cell r="B2551" t="str">
            <v/>
          </cell>
          <cell r="P2551" t="str">
            <v/>
          </cell>
        </row>
        <row r="2552">
          <cell r="A2552">
            <v>0</v>
          </cell>
          <cell r="B2552" t="str">
            <v/>
          </cell>
          <cell r="P2552" t="str">
            <v/>
          </cell>
        </row>
        <row r="2553">
          <cell r="A2553">
            <v>0</v>
          </cell>
          <cell r="B2553" t="str">
            <v/>
          </cell>
          <cell r="P2553" t="str">
            <v/>
          </cell>
        </row>
        <row r="2554">
          <cell r="A2554">
            <v>0</v>
          </cell>
          <cell r="B2554" t="str">
            <v/>
          </cell>
          <cell r="P2554" t="str">
            <v/>
          </cell>
        </row>
        <row r="2555">
          <cell r="A2555">
            <v>0</v>
          </cell>
          <cell r="B2555" t="str">
            <v/>
          </cell>
          <cell r="P2555" t="str">
            <v/>
          </cell>
        </row>
        <row r="2556">
          <cell r="A2556">
            <v>0</v>
          </cell>
          <cell r="B2556" t="str">
            <v/>
          </cell>
          <cell r="P2556" t="str">
            <v/>
          </cell>
        </row>
        <row r="2557">
          <cell r="A2557">
            <v>0</v>
          </cell>
          <cell r="B2557" t="str">
            <v/>
          </cell>
          <cell r="P2557" t="str">
            <v/>
          </cell>
        </row>
        <row r="2558">
          <cell r="A2558">
            <v>0</v>
          </cell>
          <cell r="B2558" t="str">
            <v/>
          </cell>
          <cell r="P2558" t="str">
            <v/>
          </cell>
        </row>
        <row r="2559">
          <cell r="A2559">
            <v>0</v>
          </cell>
          <cell r="B2559" t="str">
            <v/>
          </cell>
          <cell r="P2559" t="str">
            <v/>
          </cell>
        </row>
        <row r="2560">
          <cell r="A2560">
            <v>0</v>
          </cell>
          <cell r="B2560" t="str">
            <v/>
          </cell>
          <cell r="P2560" t="str">
            <v/>
          </cell>
        </row>
        <row r="2561">
          <cell r="A2561">
            <v>0</v>
          </cell>
          <cell r="B2561" t="str">
            <v/>
          </cell>
          <cell r="P2561" t="str">
            <v/>
          </cell>
        </row>
        <row r="2562">
          <cell r="A2562">
            <v>0</v>
          </cell>
          <cell r="B2562" t="str">
            <v/>
          </cell>
          <cell r="P2562" t="str">
            <v/>
          </cell>
        </row>
        <row r="2563">
          <cell r="A2563">
            <v>0</v>
          </cell>
          <cell r="B2563" t="str">
            <v/>
          </cell>
          <cell r="P2563" t="str">
            <v/>
          </cell>
        </row>
        <row r="2564">
          <cell r="A2564">
            <v>0</v>
          </cell>
          <cell r="B2564" t="str">
            <v/>
          </cell>
          <cell r="P2564" t="str">
            <v/>
          </cell>
        </row>
        <row r="2565">
          <cell r="A2565">
            <v>0</v>
          </cell>
          <cell r="B2565" t="str">
            <v/>
          </cell>
          <cell r="P2565" t="str">
            <v/>
          </cell>
        </row>
        <row r="2566">
          <cell r="A2566">
            <v>0</v>
          </cell>
          <cell r="B2566" t="str">
            <v/>
          </cell>
          <cell r="P2566" t="str">
            <v/>
          </cell>
        </row>
        <row r="2567">
          <cell r="A2567">
            <v>0</v>
          </cell>
          <cell r="B2567" t="str">
            <v/>
          </cell>
          <cell r="P2567" t="str">
            <v/>
          </cell>
        </row>
        <row r="2568">
          <cell r="A2568">
            <v>0</v>
          </cell>
          <cell r="B2568" t="str">
            <v/>
          </cell>
          <cell r="P2568" t="str">
            <v/>
          </cell>
        </row>
        <row r="2569">
          <cell r="A2569">
            <v>0</v>
          </cell>
          <cell r="B2569" t="str">
            <v/>
          </cell>
          <cell r="P2569" t="str">
            <v/>
          </cell>
        </row>
        <row r="2570">
          <cell r="A2570">
            <v>0</v>
          </cell>
          <cell r="B2570" t="str">
            <v/>
          </cell>
          <cell r="P2570" t="str">
            <v/>
          </cell>
        </row>
        <row r="2571">
          <cell r="A2571">
            <v>0</v>
          </cell>
          <cell r="B2571" t="str">
            <v/>
          </cell>
          <cell r="P2571" t="str">
            <v/>
          </cell>
        </row>
        <row r="2572">
          <cell r="A2572">
            <v>0</v>
          </cell>
          <cell r="B2572" t="str">
            <v/>
          </cell>
          <cell r="P2572" t="str">
            <v/>
          </cell>
        </row>
        <row r="2573">
          <cell r="A2573">
            <v>0</v>
          </cell>
          <cell r="B2573" t="str">
            <v/>
          </cell>
          <cell r="P2573" t="str">
            <v/>
          </cell>
        </row>
        <row r="2574">
          <cell r="A2574">
            <v>0</v>
          </cell>
          <cell r="B2574" t="str">
            <v/>
          </cell>
          <cell r="P2574" t="str">
            <v/>
          </cell>
        </row>
        <row r="2575">
          <cell r="A2575">
            <v>0</v>
          </cell>
          <cell r="B2575" t="str">
            <v/>
          </cell>
          <cell r="P2575" t="str">
            <v/>
          </cell>
        </row>
        <row r="2576">
          <cell r="A2576">
            <v>0</v>
          </cell>
          <cell r="B2576" t="str">
            <v/>
          </cell>
          <cell r="P2576" t="str">
            <v/>
          </cell>
        </row>
        <row r="2577">
          <cell r="A2577">
            <v>0</v>
          </cell>
          <cell r="B2577" t="str">
            <v/>
          </cell>
          <cell r="P2577" t="str">
            <v/>
          </cell>
        </row>
        <row r="2578">
          <cell r="A2578">
            <v>0</v>
          </cell>
          <cell r="B2578" t="str">
            <v/>
          </cell>
          <cell r="P2578" t="str">
            <v/>
          </cell>
        </row>
        <row r="2579">
          <cell r="A2579">
            <v>0</v>
          </cell>
          <cell r="B2579" t="str">
            <v/>
          </cell>
          <cell r="P2579" t="str">
            <v/>
          </cell>
        </row>
        <row r="2580">
          <cell r="A2580">
            <v>0</v>
          </cell>
          <cell r="B2580" t="str">
            <v/>
          </cell>
          <cell r="P2580" t="str">
            <v/>
          </cell>
        </row>
        <row r="2581">
          <cell r="A2581">
            <v>0</v>
          </cell>
          <cell r="B2581" t="str">
            <v/>
          </cell>
          <cell r="P2581" t="str">
            <v/>
          </cell>
        </row>
        <row r="2582">
          <cell r="A2582">
            <v>0</v>
          </cell>
          <cell r="B2582" t="str">
            <v/>
          </cell>
          <cell r="P2582" t="str">
            <v/>
          </cell>
        </row>
        <row r="2583">
          <cell r="A2583">
            <v>0</v>
          </cell>
          <cell r="B2583" t="str">
            <v/>
          </cell>
          <cell r="P2583" t="str">
            <v/>
          </cell>
        </row>
        <row r="2584">
          <cell r="A2584">
            <v>0</v>
          </cell>
          <cell r="B2584" t="str">
            <v/>
          </cell>
          <cell r="P2584" t="str">
            <v/>
          </cell>
        </row>
        <row r="2585">
          <cell r="A2585">
            <v>0</v>
          </cell>
          <cell r="B2585" t="str">
            <v/>
          </cell>
          <cell r="P2585" t="str">
            <v/>
          </cell>
        </row>
        <row r="2586">
          <cell r="A2586">
            <v>0</v>
          </cell>
          <cell r="B2586" t="str">
            <v/>
          </cell>
          <cell r="P2586" t="str">
            <v/>
          </cell>
        </row>
        <row r="2587">
          <cell r="A2587">
            <v>0</v>
          </cell>
          <cell r="B2587" t="str">
            <v/>
          </cell>
          <cell r="P2587" t="str">
            <v/>
          </cell>
        </row>
        <row r="2588">
          <cell r="A2588">
            <v>0</v>
          </cell>
          <cell r="B2588" t="str">
            <v/>
          </cell>
          <cell r="P2588" t="str">
            <v/>
          </cell>
        </row>
        <row r="2589">
          <cell r="A2589">
            <v>0</v>
          </cell>
          <cell r="B2589" t="str">
            <v/>
          </cell>
          <cell r="P2589" t="str">
            <v/>
          </cell>
        </row>
        <row r="2590">
          <cell r="A2590">
            <v>0</v>
          </cell>
          <cell r="B2590" t="str">
            <v/>
          </cell>
          <cell r="P2590" t="str">
            <v/>
          </cell>
        </row>
        <row r="2591">
          <cell r="A2591">
            <v>0</v>
          </cell>
          <cell r="B2591" t="str">
            <v/>
          </cell>
          <cell r="P2591" t="str">
            <v/>
          </cell>
        </row>
        <row r="2592">
          <cell r="A2592">
            <v>0</v>
          </cell>
          <cell r="B2592" t="str">
            <v/>
          </cell>
          <cell r="P2592" t="str">
            <v/>
          </cell>
        </row>
        <row r="2593">
          <cell r="A2593">
            <v>0</v>
          </cell>
          <cell r="B2593" t="str">
            <v/>
          </cell>
          <cell r="P2593" t="str">
            <v/>
          </cell>
        </row>
        <row r="2594">
          <cell r="A2594">
            <v>0</v>
          </cell>
          <cell r="B2594" t="str">
            <v/>
          </cell>
          <cell r="P2594" t="str">
            <v/>
          </cell>
        </row>
        <row r="2595">
          <cell r="A2595">
            <v>0</v>
          </cell>
          <cell r="B2595" t="str">
            <v/>
          </cell>
          <cell r="P2595" t="str">
            <v/>
          </cell>
        </row>
        <row r="2597">
          <cell r="A2597">
            <v>1100</v>
          </cell>
          <cell r="B2597" t="str">
            <v/>
          </cell>
          <cell r="H2597" t="str">
            <v>حصه بلند مدت کارکنان</v>
          </cell>
          <cell r="P2597" t="str">
            <v>110</v>
          </cell>
        </row>
        <row r="2598">
          <cell r="A2598">
            <v>6100</v>
          </cell>
          <cell r="H2598" t="str">
            <v>حصه بلند مدت کارکنان</v>
          </cell>
          <cell r="P2598" t="str">
            <v>610</v>
          </cell>
        </row>
        <row r="2599">
          <cell r="A2599">
            <v>2553</v>
          </cell>
          <cell r="B2599" t="str">
            <v/>
          </cell>
          <cell r="H2599" t="str">
            <v>هزينه هاي جذب نشده</v>
          </cell>
          <cell r="P2599" t="str">
            <v>255</v>
          </cell>
        </row>
        <row r="2600">
          <cell r="A2600">
            <v>7200</v>
          </cell>
          <cell r="B2600" t="str">
            <v/>
          </cell>
          <cell r="H2600" t="str">
            <v>هزينه هاي جذب نشده</v>
          </cell>
          <cell r="P2600" t="str">
            <v>720</v>
          </cell>
        </row>
        <row r="2601">
          <cell r="A2601">
            <v>7200</v>
          </cell>
          <cell r="H2601" t="str">
            <v>بهاي تمام شده كالاي در جريان ساخت پايان دوره</v>
          </cell>
          <cell r="P2601" t="str">
            <v>720</v>
          </cell>
        </row>
        <row r="2602">
          <cell r="A2602">
            <v>0</v>
          </cell>
          <cell r="H2602" t="str">
            <v xml:space="preserve">بهاي تمام شده كالاي فروش رفته </v>
          </cell>
          <cell r="P2602" t="str">
            <v>0</v>
          </cell>
        </row>
        <row r="2603">
          <cell r="A2603">
            <v>7600</v>
          </cell>
          <cell r="H2603" t="str">
            <v>كالاي اماني ما نزد ديگران (دستمزد و سربار)</v>
          </cell>
          <cell r="P2603" t="str">
            <v>760</v>
          </cell>
        </row>
        <row r="2604">
          <cell r="A2604">
            <v>1502</v>
          </cell>
          <cell r="B2604" t="str">
            <v>332009102707</v>
          </cell>
          <cell r="C2604" t="str">
            <v>332</v>
          </cell>
          <cell r="D2604" t="str">
            <v>332009</v>
          </cell>
          <cell r="E2604" t="str">
            <v>ساير حسابها و اسناد پرداختني</v>
          </cell>
          <cell r="F2604" t="str">
            <v>ماليات عملكرد</v>
          </cell>
          <cell r="G2604" t="str">
            <v>102707</v>
          </cell>
          <cell r="H2604" t="str">
            <v>ماليات عملكرد سال 89</v>
          </cell>
          <cell r="P2604" t="str">
            <v>150</v>
          </cell>
        </row>
        <row r="2605">
          <cell r="A2605">
            <v>0</v>
          </cell>
          <cell r="P2605" t="str">
            <v/>
          </cell>
        </row>
        <row r="2606">
          <cell r="A2606">
            <v>0</v>
          </cell>
          <cell r="P2606" t="str">
            <v/>
          </cell>
        </row>
        <row r="2607">
          <cell r="A2607">
            <v>0</v>
          </cell>
          <cell r="P2607" t="str">
            <v/>
          </cell>
        </row>
        <row r="2608">
          <cell r="A2608">
            <v>0</v>
          </cell>
          <cell r="P2608" t="str">
            <v/>
          </cell>
        </row>
        <row r="2609">
          <cell r="A2609">
            <v>0</v>
          </cell>
          <cell r="P2609" t="str">
            <v/>
          </cell>
        </row>
        <row r="2610">
          <cell r="A2610">
            <v>0</v>
          </cell>
          <cell r="P2610" t="str">
            <v/>
          </cell>
        </row>
        <row r="2611">
          <cell r="A2611">
            <v>0</v>
          </cell>
          <cell r="P2611" t="str">
            <v/>
          </cell>
        </row>
        <row r="2612">
          <cell r="A2612">
            <v>0</v>
          </cell>
          <cell r="P2612" t="str">
            <v/>
          </cell>
        </row>
        <row r="2613">
          <cell r="A2613">
            <v>0</v>
          </cell>
          <cell r="P2613" t="str">
            <v/>
          </cell>
        </row>
        <row r="2614">
          <cell r="A2614">
            <v>0</v>
          </cell>
          <cell r="P2614" t="str">
            <v/>
          </cell>
        </row>
        <row r="2615">
          <cell r="A2615">
            <v>0</v>
          </cell>
          <cell r="P2615" t="str">
            <v/>
          </cell>
        </row>
        <row r="2616">
          <cell r="A2616">
            <v>0</v>
          </cell>
          <cell r="P2616" t="str">
            <v/>
          </cell>
        </row>
        <row r="2617">
          <cell r="A2617">
            <v>0</v>
          </cell>
          <cell r="P2617" t="str">
            <v/>
          </cell>
        </row>
        <row r="2618">
          <cell r="A2618">
            <v>0</v>
          </cell>
          <cell r="P2618" t="str">
            <v/>
          </cell>
        </row>
        <row r="2619">
          <cell r="A2619">
            <v>0</v>
          </cell>
          <cell r="P2619" t="str">
            <v/>
          </cell>
        </row>
        <row r="2620">
          <cell r="A2620">
            <v>0</v>
          </cell>
          <cell r="P2620" t="str">
            <v/>
          </cell>
        </row>
        <row r="2621">
          <cell r="H2621" t="str">
            <v xml:space="preserve">جمع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رویه"/>
      <sheetName val="1"/>
      <sheetName val="2"/>
      <sheetName val="3"/>
      <sheetName val="کاربرگ صورت جریان 99"/>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1222"/>
      <sheetName val="21"/>
      <sheetName val="22"/>
      <sheetName val="23"/>
      <sheetName val="24"/>
      <sheetName val="25"/>
      <sheetName val="26"/>
      <sheetName val="27"/>
      <sheetName val="28"/>
      <sheetName val="29"/>
      <sheetName val="30"/>
      <sheetName val="Reconciliation"/>
      <sheetName val="کاربرگ"/>
      <sheetName val="خام"/>
    </sheetNames>
    <sheetDataSet>
      <sheetData sheetId="0" refreshError="1"/>
      <sheetData sheetId="1" refreshError="1"/>
      <sheetData sheetId="2">
        <row r="1">
          <cell r="B1" t="str">
            <v>شرکت ساخت ابزار و قالبهای صنعتی پایوراندیش (سهامی خاص)</v>
          </cell>
        </row>
        <row r="4">
          <cell r="B4" t="str">
            <v xml:space="preserve"> دوره  مالی شش ماهه منتهی به 30 اسفند ماه 1399</v>
          </cell>
        </row>
        <row r="20">
          <cell r="H20">
            <v>-9248</v>
          </cell>
        </row>
        <row r="21">
          <cell r="H21">
            <v>25513.042583999966</v>
          </cell>
          <cell r="J21">
            <v>83512</v>
          </cell>
        </row>
      </sheetData>
      <sheetData sheetId="3">
        <row r="17">
          <cell r="H17">
            <v>20098</v>
          </cell>
          <cell r="J17">
            <v>40048</v>
          </cell>
        </row>
        <row r="32">
          <cell r="F32">
            <v>189476.089312</v>
          </cell>
          <cell r="J32">
            <v>214127</v>
          </cell>
        </row>
      </sheetData>
      <sheetData sheetId="4" refreshError="1"/>
      <sheetData sheetId="5" refreshError="1"/>
      <sheetData sheetId="6">
        <row r="34">
          <cell r="F34">
            <v>1.4240000527934171E-3</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1">
          <cell r="B1" t="str">
            <v>شرکت ساخت ابزار و قالبهای صنعتی پایوراندیش (سهامی خاص)</v>
          </cell>
        </row>
        <row r="2">
          <cell r="B2" t="str">
            <v>گزارش مالی میان دوره ای</v>
          </cell>
        </row>
        <row r="3">
          <cell r="B3" t="str">
            <v xml:space="preserve">یاداشت های توضیحی صورت های مالی </v>
          </cell>
        </row>
        <row r="4">
          <cell r="B4" t="str">
            <v xml:space="preserve"> دوره  مالی شش ماهه منتهی به 30 اسفند ماه 1399</v>
          </cell>
        </row>
        <row r="26">
          <cell r="G26">
            <v>450</v>
          </cell>
        </row>
        <row r="31">
          <cell r="G31">
            <v>8180</v>
          </cell>
        </row>
        <row r="33">
          <cell r="I33">
            <v>2583</v>
          </cell>
        </row>
        <row r="36">
          <cell r="I36">
            <v>4</v>
          </cell>
        </row>
        <row r="37">
          <cell r="I37">
            <v>537</v>
          </cell>
        </row>
      </sheetData>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ow r="17">
          <cell r="P17">
            <v>-18431</v>
          </cell>
          <cell r="R17">
            <v>-3038</v>
          </cell>
        </row>
      </sheetData>
      <sheetData sheetId="29">
        <row r="30">
          <cell r="F30">
            <v>63686.042583999966</v>
          </cell>
          <cell r="H30">
            <v>82567</v>
          </cell>
        </row>
      </sheetData>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سربرگ"/>
      <sheetName val="جامع"/>
      <sheetName val="تراز 1399"/>
      <sheetName val="1"/>
      <sheetName val="2"/>
      <sheetName val="5 (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1."/>
      <sheetName val="23"/>
      <sheetName val="24"/>
      <sheetName val="25"/>
      <sheetName val="26"/>
      <sheetName val="27"/>
      <sheetName val="مواد و مصالح 1398 (2)"/>
    </sheetNames>
    <sheetDataSet>
      <sheetData sheetId="0"/>
      <sheetData sheetId="1"/>
      <sheetData sheetId="2"/>
      <sheetData sheetId="3">
        <row r="1">
          <cell r="A1" t="str">
            <v>شرکت پالایش میعانات گازی آدیش جنوبی (سهامي خاص) - قبل از بهره برداری</v>
          </cell>
          <cell r="B1"/>
          <cell r="C1"/>
          <cell r="D1"/>
          <cell r="E1"/>
          <cell r="F1"/>
          <cell r="G1"/>
          <cell r="H1"/>
        </row>
      </sheetData>
      <sheetData sheetId="4"/>
      <sheetData sheetId="5"/>
      <sheetData sheetId="6"/>
      <sheetData sheetId="7"/>
      <sheetData sheetId="8">
        <row r="2">
          <cell r="A2" t="str">
            <v xml:space="preserve">یادداشت های توضیحی صورت های مالی </v>
          </cell>
          <cell r="B2"/>
          <cell r="C2"/>
          <cell r="D2"/>
          <cell r="E2"/>
          <cell r="F2"/>
          <cell r="G2"/>
          <cell r="H2"/>
        </row>
        <row r="3">
          <cell r="A3" t="str">
            <v>سال مالی منتهی به 30 اسفندماه 1399</v>
          </cell>
          <cell r="B3"/>
          <cell r="C3"/>
          <cell r="D3"/>
          <cell r="E3"/>
          <cell r="F3"/>
          <cell r="G3"/>
          <cell r="H3"/>
        </row>
      </sheetData>
      <sheetData sheetId="9"/>
      <sheetData sheetId="10"/>
      <sheetData sheetId="11"/>
      <sheetData sheetId="12"/>
      <sheetData sheetId="13"/>
      <sheetData sheetId="14"/>
      <sheetData sheetId="15"/>
      <sheetData sheetId="16"/>
      <sheetData sheetId="17">
        <row r="42">
          <cell r="C42">
            <v>23594397.010000002</v>
          </cell>
          <cell r="E42">
            <v>2976878862454</v>
          </cell>
        </row>
      </sheetData>
      <sheetData sheetId="18"/>
      <sheetData sheetId="19"/>
      <sheetData sheetId="20">
        <row r="12">
          <cell r="D12">
            <v>452398000000</v>
          </cell>
        </row>
        <row r="16">
          <cell r="D16">
            <v>4071582000000</v>
          </cell>
        </row>
      </sheetData>
      <sheetData sheetId="21">
        <row r="9">
          <cell r="D9">
            <v>13538920141</v>
          </cell>
        </row>
        <row r="11">
          <cell r="D11">
            <v>2656699391</v>
          </cell>
        </row>
      </sheetData>
      <sheetData sheetId="22"/>
      <sheetData sheetId="23"/>
      <sheetData sheetId="24">
        <row r="7">
          <cell r="E7">
            <v>14545846547041</v>
          </cell>
        </row>
        <row r="8">
          <cell r="E8">
            <v>656413208630</v>
          </cell>
        </row>
        <row r="62">
          <cell r="I62">
            <v>44305529.839999989</v>
          </cell>
        </row>
      </sheetData>
      <sheetData sheetId="25"/>
      <sheetData sheetId="26"/>
      <sheetData sheetId="27">
        <row r="14">
          <cell r="D14">
            <v>575338215043</v>
          </cell>
        </row>
        <row r="31">
          <cell r="D31">
            <v>271297255016</v>
          </cell>
        </row>
      </sheetData>
      <sheetData sheetId="28"/>
      <sheetData sheetId="29"/>
      <sheetData sheetId="30"/>
      <sheetData sheetId="31"/>
      <sheetData sheetId="3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J27"/>
  <sheetViews>
    <sheetView rightToLeft="1" view="pageBreakPreview" zoomScale="90" zoomScaleNormal="70" zoomScaleSheetLayoutView="90" workbookViewId="0">
      <selection activeCell="A14" sqref="A14:J14"/>
    </sheetView>
  </sheetViews>
  <sheetFormatPr defaultColWidth="9" defaultRowHeight="15" x14ac:dyDescent="0.25"/>
  <cols>
    <col min="1" max="10" width="7.28515625" style="2" customWidth="1"/>
    <col min="11" max="11" width="10.5703125" style="2" bestFit="1" customWidth="1"/>
    <col min="12" max="12" width="11.42578125" style="2" bestFit="1" customWidth="1"/>
    <col min="13" max="13" width="11.140625" style="2" bestFit="1" customWidth="1"/>
    <col min="14" max="14" width="3.85546875" style="2" bestFit="1" customWidth="1"/>
    <col min="15" max="15" width="3.28515625" style="2" bestFit="1" customWidth="1"/>
    <col min="16" max="16" width="3.85546875" style="2" bestFit="1" customWidth="1"/>
    <col min="17" max="16384" width="9" style="2"/>
  </cols>
  <sheetData>
    <row r="1" spans="1:10" ht="21.75" x14ac:dyDescent="0.25">
      <c r="A1" s="1"/>
    </row>
    <row r="2" spans="1:10" ht="18.75" x14ac:dyDescent="0.25">
      <c r="A2" s="3"/>
    </row>
    <row r="3" spans="1:10" ht="18.75" x14ac:dyDescent="0.25">
      <c r="A3" s="3"/>
    </row>
    <row r="4" spans="1:10" ht="18.75" x14ac:dyDescent="0.25">
      <c r="A4" s="3"/>
    </row>
    <row r="5" spans="1:10" ht="21.75" x14ac:dyDescent="0.25">
      <c r="A5" s="1"/>
    </row>
    <row r="6" spans="1:10" ht="21.75" x14ac:dyDescent="0.25">
      <c r="A6" s="1"/>
    </row>
    <row r="7" spans="1:10" ht="21.75" x14ac:dyDescent="0.25">
      <c r="A7" s="1"/>
    </row>
    <row r="8" spans="1:10" ht="21.75" x14ac:dyDescent="0.25">
      <c r="A8" s="1"/>
    </row>
    <row r="9" spans="1:10" ht="21.75" x14ac:dyDescent="0.25">
      <c r="A9" s="1"/>
    </row>
    <row r="10" spans="1:10" ht="21.75" x14ac:dyDescent="0.25">
      <c r="A10" s="1"/>
    </row>
    <row r="11" spans="1:10" ht="21.75" x14ac:dyDescent="0.25">
      <c r="A11" s="1"/>
    </row>
    <row r="12" spans="1:10" ht="36" x14ac:dyDescent="0.25">
      <c r="A12" s="986" t="s">
        <v>139</v>
      </c>
      <c r="B12" s="986"/>
      <c r="C12" s="986"/>
      <c r="D12" s="986"/>
      <c r="E12" s="986"/>
      <c r="F12" s="986"/>
      <c r="G12" s="986"/>
      <c r="H12" s="986"/>
      <c r="I12" s="986"/>
      <c r="J12" s="986"/>
    </row>
    <row r="13" spans="1:10" ht="36" x14ac:dyDescent="0.25">
      <c r="A13" s="986" t="s">
        <v>103</v>
      </c>
      <c r="B13" s="986"/>
      <c r="C13" s="986"/>
      <c r="D13" s="986"/>
      <c r="E13" s="986"/>
      <c r="F13" s="986"/>
      <c r="G13" s="986"/>
      <c r="H13" s="986"/>
      <c r="I13" s="986"/>
      <c r="J13" s="986"/>
    </row>
    <row r="14" spans="1:10" ht="36" x14ac:dyDescent="0.25">
      <c r="A14" s="986" t="s">
        <v>104</v>
      </c>
      <c r="B14" s="986"/>
      <c r="C14" s="986"/>
      <c r="D14" s="986"/>
      <c r="E14" s="986"/>
      <c r="F14" s="986"/>
      <c r="G14" s="986"/>
      <c r="H14" s="986"/>
      <c r="I14" s="986"/>
      <c r="J14" s="986"/>
    </row>
    <row r="15" spans="1:10" ht="28.5" x14ac:dyDescent="0.6">
      <c r="A15" s="62"/>
      <c r="B15" s="63"/>
      <c r="C15" s="63"/>
      <c r="D15" s="63"/>
      <c r="E15" s="63"/>
      <c r="F15" s="63"/>
      <c r="G15" s="63"/>
      <c r="H15" s="63"/>
      <c r="I15" s="63"/>
      <c r="J15" s="63"/>
    </row>
    <row r="16" spans="1:10" ht="28.5" x14ac:dyDescent="0.6">
      <c r="A16" s="62"/>
      <c r="B16" s="63"/>
      <c r="C16" s="63"/>
      <c r="D16" s="63"/>
      <c r="E16" s="63"/>
      <c r="F16" s="63"/>
      <c r="G16" s="63"/>
      <c r="H16" s="63"/>
      <c r="I16" s="63"/>
      <c r="J16" s="63"/>
    </row>
    <row r="17" spans="1:10" ht="28.5" x14ac:dyDescent="0.6">
      <c r="A17" s="62"/>
      <c r="B17" s="63"/>
      <c r="C17" s="63"/>
      <c r="D17" s="63"/>
      <c r="E17" s="63"/>
      <c r="F17" s="63"/>
      <c r="G17" s="63"/>
      <c r="H17" s="63"/>
      <c r="I17" s="63"/>
      <c r="J17" s="63"/>
    </row>
    <row r="18" spans="1:10" ht="28.5" x14ac:dyDescent="0.6">
      <c r="A18" s="62"/>
      <c r="B18" s="63"/>
      <c r="C18" s="63"/>
      <c r="D18" s="63"/>
      <c r="E18" s="63"/>
      <c r="F18" s="63"/>
      <c r="G18" s="63"/>
      <c r="H18" s="63"/>
      <c r="I18" s="63"/>
      <c r="J18" s="63"/>
    </row>
    <row r="19" spans="1:10" ht="28.5" x14ac:dyDescent="0.6">
      <c r="A19" s="62"/>
      <c r="B19" s="63"/>
      <c r="C19" s="63"/>
      <c r="D19" s="63"/>
      <c r="E19" s="63"/>
      <c r="F19" s="63"/>
      <c r="G19" s="63"/>
      <c r="H19" s="63"/>
      <c r="I19" s="63"/>
      <c r="J19" s="63"/>
    </row>
    <row r="20" spans="1:10" ht="28.5" x14ac:dyDescent="0.6">
      <c r="A20" s="62"/>
      <c r="B20" s="63"/>
      <c r="C20" s="63"/>
      <c r="D20" s="63"/>
      <c r="E20" s="63"/>
      <c r="F20" s="63"/>
      <c r="G20" s="63"/>
      <c r="H20" s="63"/>
      <c r="I20" s="63"/>
      <c r="J20" s="63"/>
    </row>
    <row r="21" spans="1:10" ht="28.5" x14ac:dyDescent="0.6">
      <c r="A21" s="62"/>
      <c r="B21" s="63"/>
      <c r="C21" s="63"/>
      <c r="D21" s="63"/>
      <c r="E21" s="63"/>
      <c r="F21" s="63"/>
      <c r="G21" s="63"/>
      <c r="H21" s="63"/>
      <c r="I21" s="63"/>
      <c r="J21" s="63"/>
    </row>
    <row r="22" spans="1:10" ht="28.5" x14ac:dyDescent="0.6">
      <c r="A22" s="62"/>
      <c r="B22" s="63"/>
      <c r="C22" s="63"/>
      <c r="D22" s="63"/>
      <c r="E22" s="63"/>
      <c r="F22" s="63"/>
      <c r="G22" s="63"/>
      <c r="H22" s="63"/>
      <c r="I22" s="63"/>
      <c r="J22" s="63"/>
    </row>
    <row r="23" spans="1:10" ht="28.5" x14ac:dyDescent="0.6">
      <c r="A23" s="62"/>
      <c r="B23" s="63"/>
      <c r="C23" s="63"/>
      <c r="D23" s="63"/>
      <c r="E23" s="63"/>
      <c r="F23" s="63"/>
      <c r="G23" s="63"/>
      <c r="H23" s="63"/>
      <c r="I23" s="63"/>
      <c r="J23" s="63"/>
    </row>
    <row r="24" spans="1:10" ht="36" x14ac:dyDescent="0.25">
      <c r="A24" s="986">
        <v>1398</v>
      </c>
      <c r="B24" s="986"/>
      <c r="C24" s="986"/>
      <c r="D24" s="986"/>
      <c r="E24" s="986"/>
      <c r="F24" s="986"/>
      <c r="G24" s="986"/>
      <c r="H24" s="986"/>
      <c r="I24" s="986"/>
      <c r="J24" s="986"/>
    </row>
    <row r="25" spans="1:10" ht="22.5" x14ac:dyDescent="0.6">
      <c r="A25" s="63"/>
      <c r="B25" s="63"/>
      <c r="C25" s="63"/>
      <c r="D25" s="63"/>
      <c r="E25" s="63"/>
      <c r="F25" s="63"/>
      <c r="G25" s="63"/>
      <c r="H25" s="63"/>
      <c r="I25" s="63"/>
      <c r="J25" s="63"/>
    </row>
    <row r="26" spans="1:10" ht="36" x14ac:dyDescent="0.25">
      <c r="A26" s="986"/>
      <c r="B26" s="986"/>
      <c r="C26" s="986"/>
      <c r="D26" s="986"/>
      <c r="E26" s="986"/>
      <c r="F26" s="986"/>
      <c r="G26" s="986"/>
      <c r="H26" s="986"/>
      <c r="I26" s="986"/>
      <c r="J26" s="986"/>
    </row>
    <row r="27" spans="1:10" ht="19.5" x14ac:dyDescent="0.25">
      <c r="A27" s="4"/>
    </row>
  </sheetData>
  <mergeCells count="5">
    <mergeCell ref="A12:J12"/>
    <mergeCell ref="A13:J13"/>
    <mergeCell ref="A14:J14"/>
    <mergeCell ref="A24:J24"/>
    <mergeCell ref="A26:J26"/>
  </mergeCells>
  <pageMargins left="0.70866141732283472" right="1.1023622047244095" top="0.74803149606299213" bottom="0.74803149606299213" header="0.31496062992125984" footer="0.31496062992125984"/>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29"/>
  <sheetViews>
    <sheetView rightToLeft="1" view="pageBreakPreview" zoomScaleNormal="70" zoomScaleSheetLayoutView="100" workbookViewId="0">
      <selection activeCell="A2" sqref="A2:H2"/>
    </sheetView>
  </sheetViews>
  <sheetFormatPr defaultColWidth="8.7109375" defaultRowHeight="150" customHeight="1" x14ac:dyDescent="0.25"/>
  <cols>
    <col min="1" max="1" width="4.85546875" style="16" customWidth="1"/>
    <col min="2" max="2" width="29.42578125" style="16" customWidth="1"/>
    <col min="3" max="3" width="12.5703125" style="16" customWidth="1"/>
    <col min="4" max="4" width="1.28515625" style="16" customWidth="1"/>
    <col min="5" max="5" width="12.5703125" style="16" customWidth="1"/>
    <col min="6" max="6" width="1.28515625" style="16" customWidth="1"/>
    <col min="7" max="7" width="12.5703125" style="16" customWidth="1"/>
    <col min="8" max="8" width="25.7109375" style="16" customWidth="1"/>
    <col min="9" max="16384" width="8.7109375" style="2"/>
  </cols>
  <sheetData>
    <row r="1" spans="1:9" s="9" customFormat="1" ht="20.25" x14ac:dyDescent="0.25">
      <c r="A1" s="994" t="str">
        <f>'1'!A1:H1</f>
        <v>شرکت پالایش میعانات گازی آدیش جنوبی (سهامي خاص) - در مرحله قبل از بهره برداری</v>
      </c>
      <c r="B1" s="994"/>
      <c r="C1" s="994"/>
      <c r="D1" s="994"/>
      <c r="E1" s="994"/>
      <c r="F1" s="994"/>
      <c r="G1" s="994"/>
      <c r="H1" s="994"/>
    </row>
    <row r="2" spans="1:9" s="9" customFormat="1" ht="20.25" x14ac:dyDescent="0.25">
      <c r="A2" s="994" t="s">
        <v>131</v>
      </c>
      <c r="B2" s="994"/>
      <c r="C2" s="994"/>
      <c r="D2" s="994"/>
      <c r="E2" s="994"/>
      <c r="F2" s="994"/>
      <c r="G2" s="994"/>
      <c r="H2" s="994"/>
    </row>
    <row r="3" spans="1:9" s="9" customFormat="1" ht="20.25" x14ac:dyDescent="0.25">
      <c r="A3" s="994" t="s">
        <v>1445</v>
      </c>
      <c r="B3" s="994"/>
      <c r="C3" s="994"/>
      <c r="D3" s="994"/>
      <c r="E3" s="994"/>
      <c r="F3" s="994"/>
      <c r="G3" s="994"/>
      <c r="H3" s="994"/>
    </row>
    <row r="4" spans="1:9" ht="20.25" x14ac:dyDescent="0.25">
      <c r="A4" s="1015" t="s">
        <v>50</v>
      </c>
      <c r="B4" s="1015"/>
      <c r="C4" s="1015"/>
      <c r="D4" s="1015"/>
      <c r="E4" s="1015"/>
      <c r="F4" s="1015"/>
      <c r="G4" s="1015"/>
      <c r="H4" s="1015"/>
    </row>
    <row r="5" spans="1:9" ht="20.25" x14ac:dyDescent="0.25">
      <c r="A5" s="1015" t="s">
        <v>51</v>
      </c>
      <c r="B5" s="1015"/>
      <c r="C5" s="1015"/>
      <c r="D5" s="1015"/>
      <c r="E5" s="1015"/>
      <c r="F5" s="1015"/>
      <c r="G5" s="1015"/>
      <c r="H5" s="1015"/>
    </row>
    <row r="6" spans="1:9" ht="104.25" customHeight="1" x14ac:dyDescent="0.25">
      <c r="A6" s="1017" t="s">
        <v>1633</v>
      </c>
      <c r="B6" s="1017"/>
      <c r="C6" s="1017"/>
      <c r="D6" s="1017"/>
      <c r="E6" s="1017"/>
      <c r="F6" s="1017"/>
      <c r="G6" s="1017"/>
      <c r="H6" s="1017"/>
      <c r="I6" s="161"/>
    </row>
    <row r="7" spans="1:9" ht="17.25" customHeight="1" x14ac:dyDescent="0.25">
      <c r="A7" s="130"/>
      <c r="B7" s="130"/>
      <c r="C7" s="130"/>
      <c r="D7" s="130"/>
      <c r="E7" s="130"/>
      <c r="F7" s="130"/>
      <c r="G7" s="130"/>
      <c r="H7" s="130"/>
    </row>
    <row r="8" spans="1:9" ht="24" customHeight="1" x14ac:dyDescent="0.25">
      <c r="A8" s="1015" t="s">
        <v>52</v>
      </c>
      <c r="B8" s="1015"/>
      <c r="C8" s="1015"/>
      <c r="D8" s="1015"/>
      <c r="E8" s="1015"/>
      <c r="F8" s="1015"/>
      <c r="G8" s="1015"/>
      <c r="H8" s="1015"/>
    </row>
    <row r="9" spans="1:9" s="26" customFormat="1" ht="96.75" customHeight="1" x14ac:dyDescent="0.25">
      <c r="A9" s="1014" t="s">
        <v>363</v>
      </c>
      <c r="B9" s="1014"/>
      <c r="C9" s="1014"/>
      <c r="D9" s="1014"/>
      <c r="E9" s="1014"/>
      <c r="F9" s="1014"/>
      <c r="G9" s="1014"/>
      <c r="H9" s="1014"/>
      <c r="I9" s="161"/>
    </row>
    <row r="10" spans="1:9" s="172" customFormat="1" ht="81" customHeight="1" x14ac:dyDescent="0.25">
      <c r="A10" s="1014" t="s">
        <v>364</v>
      </c>
      <c r="B10" s="1014"/>
      <c r="C10" s="1014"/>
      <c r="D10" s="1014"/>
      <c r="E10" s="1014"/>
      <c r="F10" s="1014"/>
      <c r="G10" s="1014"/>
      <c r="H10" s="1014"/>
      <c r="I10" s="173"/>
    </row>
    <row r="11" spans="1:9" s="172" customFormat="1" ht="91.5" customHeight="1" x14ac:dyDescent="0.25">
      <c r="A11" s="1014" t="s">
        <v>365</v>
      </c>
      <c r="B11" s="1014"/>
      <c r="C11" s="1014"/>
      <c r="D11" s="1014"/>
      <c r="E11" s="1014"/>
      <c r="F11" s="1014"/>
      <c r="G11" s="1014"/>
      <c r="H11" s="1014"/>
      <c r="I11" s="173"/>
    </row>
    <row r="12" spans="1:9" s="172" customFormat="1" ht="51.75" customHeight="1" x14ac:dyDescent="0.25">
      <c r="A12" s="1014" t="s">
        <v>366</v>
      </c>
      <c r="B12" s="1014"/>
      <c r="C12" s="1014"/>
      <c r="D12" s="1014"/>
      <c r="E12" s="1014"/>
      <c r="F12" s="1014"/>
      <c r="G12" s="1014"/>
      <c r="H12" s="1014"/>
      <c r="I12" s="173"/>
    </row>
    <row r="13" spans="1:9" s="818" customFormat="1" ht="115.5" customHeight="1" x14ac:dyDescent="0.25">
      <c r="A13" s="1016" t="s">
        <v>1941</v>
      </c>
      <c r="B13" s="1016"/>
      <c r="C13" s="1016"/>
      <c r="D13" s="1016"/>
      <c r="E13" s="1016"/>
      <c r="F13" s="1016"/>
      <c r="G13" s="1016"/>
      <c r="H13" s="1016"/>
      <c r="I13" s="817"/>
    </row>
    <row r="14" spans="1:9" s="26" customFormat="1" ht="22.5" customHeight="1" x14ac:dyDescent="0.25">
      <c r="A14" s="25"/>
      <c r="B14" s="29"/>
      <c r="C14" s="100"/>
      <c r="E14" s="100"/>
      <c r="F14" s="27"/>
      <c r="G14" s="100"/>
    </row>
    <row r="15" spans="1:9" customFormat="1" ht="22.5" customHeight="1" x14ac:dyDescent="0.25">
      <c r="A15" s="1011" t="s">
        <v>118</v>
      </c>
      <c r="B15" s="1011"/>
      <c r="C15" s="1011"/>
      <c r="D15" s="1011"/>
      <c r="E15" s="1011"/>
      <c r="F15" s="1011"/>
      <c r="G15" s="1011"/>
      <c r="H15" s="1011"/>
    </row>
    <row r="16" spans="1:9" customFormat="1" ht="45.75" customHeight="1" x14ac:dyDescent="0.25">
      <c r="A16" s="1012" t="s">
        <v>1942</v>
      </c>
      <c r="B16" s="1012"/>
      <c r="C16" s="1012"/>
      <c r="D16" s="1012"/>
      <c r="E16" s="1012"/>
      <c r="F16" s="1012"/>
      <c r="G16" s="1012"/>
      <c r="H16" s="1012"/>
    </row>
    <row r="17" spans="1:8" s="26" customFormat="1" ht="18" customHeight="1" x14ac:dyDescent="0.25">
      <c r="A17" s="25"/>
      <c r="B17" s="29"/>
      <c r="C17" s="100"/>
      <c r="E17" s="100"/>
      <c r="F17" s="27"/>
      <c r="G17" s="100"/>
    </row>
    <row r="18" spans="1:8" s="26" customFormat="1" ht="21.75" customHeight="1" x14ac:dyDescent="0.25">
      <c r="A18" s="1011" t="s">
        <v>120</v>
      </c>
      <c r="B18" s="1011"/>
      <c r="C18" s="1011"/>
      <c r="D18" s="1011"/>
      <c r="E18" s="1011"/>
      <c r="F18" s="1011"/>
      <c r="G18" s="1011"/>
      <c r="H18" s="1011"/>
    </row>
    <row r="19" spans="1:8" s="26" customFormat="1" ht="20.25" customHeight="1" x14ac:dyDescent="0.25">
      <c r="A19" s="1014" t="s">
        <v>119</v>
      </c>
      <c r="B19" s="1014"/>
      <c r="C19" s="1014"/>
      <c r="D19" s="1014"/>
      <c r="E19" s="1014"/>
      <c r="F19" s="1014"/>
      <c r="G19" s="1014"/>
      <c r="H19" s="1014"/>
    </row>
    <row r="20" spans="1:8" ht="48" customHeight="1" x14ac:dyDescent="0.25">
      <c r="A20" s="1013" t="s">
        <v>132</v>
      </c>
      <c r="B20" s="1013"/>
      <c r="C20" s="1013"/>
      <c r="D20" s="1013"/>
      <c r="E20" s="1013"/>
      <c r="F20" s="1013"/>
      <c r="G20" s="1013"/>
      <c r="H20" s="1013"/>
    </row>
    <row r="21" spans="1:8" ht="150" customHeight="1" x14ac:dyDescent="0.25">
      <c r="A21" s="15"/>
      <c r="B21" s="15"/>
      <c r="C21" s="15"/>
      <c r="D21" s="15"/>
      <c r="E21" s="15"/>
      <c r="F21" s="15"/>
      <c r="G21" s="15"/>
      <c r="H21" s="15"/>
    </row>
    <row r="22" spans="1:8" ht="150" customHeight="1" x14ac:dyDescent="0.25">
      <c r="A22" s="15"/>
      <c r="B22" s="15"/>
      <c r="C22" s="15"/>
      <c r="D22" s="15"/>
      <c r="E22" s="15"/>
      <c r="F22" s="15"/>
      <c r="G22" s="15"/>
      <c r="H22" s="15"/>
    </row>
    <row r="23" spans="1:8" ht="150" customHeight="1" x14ac:dyDescent="0.25">
      <c r="A23" s="15"/>
      <c r="B23" s="15"/>
      <c r="C23" s="15"/>
      <c r="D23" s="15"/>
      <c r="E23" s="15"/>
      <c r="F23" s="15"/>
      <c r="G23" s="15"/>
      <c r="H23" s="15"/>
    </row>
    <row r="24" spans="1:8" ht="58.5" customHeight="1" x14ac:dyDescent="0.25">
      <c r="A24" s="15"/>
      <c r="B24" s="15"/>
      <c r="C24" s="15"/>
      <c r="D24" s="15"/>
      <c r="E24" s="15"/>
      <c r="F24" s="15"/>
      <c r="G24" s="15"/>
      <c r="H24" s="15"/>
    </row>
    <row r="25" spans="1:8" ht="150" customHeight="1" x14ac:dyDescent="0.25">
      <c r="A25" s="15"/>
      <c r="B25" s="15"/>
      <c r="C25" s="15"/>
      <c r="D25" s="15"/>
      <c r="E25" s="15"/>
      <c r="F25" s="15"/>
      <c r="G25" s="15"/>
      <c r="H25" s="15"/>
    </row>
    <row r="26" spans="1:8" ht="150" customHeight="1" x14ac:dyDescent="0.25">
      <c r="A26" s="15"/>
      <c r="B26" s="15"/>
      <c r="C26" s="15"/>
      <c r="D26" s="15"/>
      <c r="E26" s="15"/>
      <c r="F26" s="15"/>
      <c r="G26" s="15"/>
      <c r="H26" s="15"/>
    </row>
    <row r="27" spans="1:8" ht="150" customHeight="1" x14ac:dyDescent="0.25">
      <c r="A27" s="17"/>
    </row>
    <row r="29" spans="1:8" ht="150" customHeight="1" x14ac:dyDescent="0.25">
      <c r="G29" s="16">
        <f>C29+D29+E29</f>
        <v>0</v>
      </c>
    </row>
  </sheetData>
  <mergeCells count="17">
    <mergeCell ref="A6:H6"/>
    <mergeCell ref="A1:H1"/>
    <mergeCell ref="A2:H2"/>
    <mergeCell ref="A3:H3"/>
    <mergeCell ref="A4:H4"/>
    <mergeCell ref="A5:H5"/>
    <mergeCell ref="A18:H18"/>
    <mergeCell ref="A16:H16"/>
    <mergeCell ref="A20:H20"/>
    <mergeCell ref="A19:H19"/>
    <mergeCell ref="A8:H8"/>
    <mergeCell ref="A9:H9"/>
    <mergeCell ref="A13:H13"/>
    <mergeCell ref="A10:H10"/>
    <mergeCell ref="A11:H11"/>
    <mergeCell ref="A12:H12"/>
    <mergeCell ref="A15:H15"/>
  </mergeCells>
  <printOptions horizontalCentered="1"/>
  <pageMargins left="0.5" right="0.5" top="0.5" bottom="0.5" header="0" footer="0"/>
  <pageSetup paperSize="9" scale="90" orientation="portrait" r:id="rId1"/>
  <headerFooter>
    <oddFooter>&amp;C&amp;"B Nazanin,Regular"&amp;12&amp;A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FFFF"/>
    <pageSetUpPr fitToPage="1"/>
  </sheetPr>
  <dimension ref="A1:R72"/>
  <sheetViews>
    <sheetView rightToLeft="1" view="pageBreakPreview" zoomScale="106" zoomScaleSheetLayoutView="106" workbookViewId="0">
      <selection activeCell="A2" sqref="A2:H2"/>
    </sheetView>
  </sheetViews>
  <sheetFormatPr defaultColWidth="8" defaultRowHeight="15.75" x14ac:dyDescent="0.25"/>
  <cols>
    <col min="1" max="1" width="27.7109375" style="31" customWidth="1"/>
    <col min="2" max="2" width="1.85546875" style="31" customWidth="1"/>
    <col min="3" max="3" width="19" style="31" customWidth="1"/>
    <col min="4" max="4" width="1.5703125" style="31" customWidth="1"/>
    <col min="5" max="5" width="44.7109375" style="31" customWidth="1"/>
    <col min="6" max="6" width="12.7109375" style="31" hidden="1" customWidth="1"/>
    <col min="7" max="7" width="3.42578125" style="31" customWidth="1"/>
    <col min="8" max="16384" width="8" style="31"/>
  </cols>
  <sheetData>
    <row r="1" spans="1:18" ht="21.75" customHeight="1" x14ac:dyDescent="0.25">
      <c r="A1" s="1020" t="str">
        <f>'1'!A1:H1</f>
        <v>شرکت پالایش میعانات گازی آدیش جنوبی (سهامي خاص) - در مرحله قبل از بهره برداری</v>
      </c>
      <c r="B1" s="1020"/>
      <c r="C1" s="1020"/>
      <c r="D1" s="1020"/>
      <c r="E1" s="1020"/>
      <c r="F1" s="1020"/>
      <c r="G1" s="30"/>
    </row>
    <row r="2" spans="1:18" ht="21.75" customHeight="1" x14ac:dyDescent="0.25">
      <c r="A2" s="1021" t="str">
        <f>'5'!A2</f>
        <v xml:space="preserve">یادداشت های توضیحی صورت های مالی </v>
      </c>
      <c r="B2" s="1021"/>
      <c r="C2" s="1021"/>
      <c r="D2" s="1021"/>
      <c r="E2" s="1021"/>
      <c r="F2" s="1021"/>
      <c r="G2" s="30"/>
    </row>
    <row r="3" spans="1:18" ht="21.75" customHeight="1" x14ac:dyDescent="0.7">
      <c r="A3" s="1021" t="str">
        <f>'5'!A3</f>
        <v>سال مالی منتهی به 30 اسفندماه 1399</v>
      </c>
      <c r="B3" s="1021"/>
      <c r="C3" s="1021"/>
      <c r="D3" s="1021"/>
      <c r="E3" s="1021"/>
      <c r="F3" s="1021"/>
      <c r="G3" s="30"/>
      <c r="H3" s="32"/>
    </row>
    <row r="4" spans="1:18" ht="15.75" customHeight="1" x14ac:dyDescent="0.7">
      <c r="A4" s="33"/>
      <c r="B4" s="33"/>
      <c r="C4" s="33"/>
      <c r="D4" s="33"/>
      <c r="E4" s="33"/>
      <c r="F4" s="33"/>
      <c r="G4" s="30"/>
      <c r="H4" s="32"/>
    </row>
    <row r="5" spans="1:18" ht="22.5" customHeight="1" x14ac:dyDescent="0.7">
      <c r="A5" s="34" t="s">
        <v>121</v>
      </c>
      <c r="B5" s="35"/>
      <c r="C5" s="35"/>
      <c r="D5" s="36"/>
      <c r="E5" s="36"/>
      <c r="F5" s="36"/>
    </row>
    <row r="6" spans="1:18" ht="22.5" customHeight="1" x14ac:dyDescent="0.7">
      <c r="A6" s="283" t="s">
        <v>123</v>
      </c>
      <c r="B6" s="284"/>
      <c r="C6" s="284"/>
      <c r="D6" s="284"/>
      <c r="E6" s="284"/>
      <c r="F6" s="284"/>
      <c r="G6" s="285"/>
      <c r="H6" s="286"/>
    </row>
    <row r="7" spans="1:18" ht="21" x14ac:dyDescent="0.25">
      <c r="A7" s="1022" t="s">
        <v>122</v>
      </c>
      <c r="B7" s="1022"/>
      <c r="C7" s="1022"/>
      <c r="D7" s="1022"/>
      <c r="E7" s="1022"/>
      <c r="F7" s="1022"/>
      <c r="G7" s="37"/>
      <c r="L7" s="1018"/>
      <c r="M7" s="1018"/>
      <c r="N7" s="1018"/>
      <c r="O7" s="1018"/>
      <c r="P7" s="1018"/>
      <c r="Q7" s="1018"/>
      <c r="R7" s="1018"/>
    </row>
    <row r="8" spans="1:18" ht="44.25" hidden="1" customHeight="1" x14ac:dyDescent="0.25">
      <c r="A8" s="1019" t="s">
        <v>124</v>
      </c>
      <c r="B8" s="1019"/>
      <c r="C8" s="1019"/>
      <c r="D8" s="1019"/>
      <c r="E8" s="1019"/>
      <c r="F8" s="89"/>
      <c r="G8" s="37"/>
      <c r="L8" s="87"/>
      <c r="M8" s="87"/>
      <c r="N8" s="87"/>
      <c r="O8" s="87"/>
      <c r="P8" s="87"/>
      <c r="Q8" s="87"/>
      <c r="R8" s="87"/>
    </row>
    <row r="9" spans="1:18" ht="14.25" customHeight="1" x14ac:dyDescent="0.25">
      <c r="A9" s="90"/>
      <c r="B9" s="90"/>
      <c r="C9" s="90"/>
      <c r="D9" s="90"/>
      <c r="E9" s="90"/>
      <c r="F9" s="89"/>
      <c r="G9" s="37"/>
      <c r="L9" s="87"/>
      <c r="M9" s="87"/>
      <c r="N9" s="87"/>
      <c r="O9" s="87"/>
      <c r="P9" s="87"/>
      <c r="Q9" s="87"/>
      <c r="R9" s="87"/>
    </row>
    <row r="10" spans="1:18" ht="20.25" customHeight="1" x14ac:dyDescent="0.25">
      <c r="A10" s="34" t="s">
        <v>142</v>
      </c>
      <c r="B10" s="127"/>
      <c r="C10" s="127"/>
      <c r="D10" s="127"/>
      <c r="E10" s="127"/>
      <c r="F10" s="126"/>
      <c r="G10" s="37"/>
      <c r="L10" s="125"/>
      <c r="M10" s="125"/>
      <c r="N10" s="125"/>
      <c r="O10" s="125"/>
      <c r="P10" s="125"/>
      <c r="Q10" s="125"/>
      <c r="R10" s="125"/>
    </row>
    <row r="11" spans="1:18" ht="45" customHeight="1" x14ac:dyDescent="0.25">
      <c r="A11" s="1019" t="s">
        <v>141</v>
      </c>
      <c r="B11" s="1019"/>
      <c r="C11" s="1019"/>
      <c r="D11" s="1019"/>
      <c r="E11" s="1019"/>
      <c r="F11" s="126"/>
      <c r="G11" s="37"/>
      <c r="L11" s="125"/>
      <c r="M11" s="125"/>
      <c r="N11" s="125"/>
      <c r="O11" s="125"/>
      <c r="P11" s="125"/>
      <c r="Q11" s="125"/>
      <c r="R11" s="125"/>
    </row>
    <row r="12" spans="1:18" ht="14.25" customHeight="1" x14ac:dyDescent="0.25">
      <c r="A12" s="127"/>
      <c r="B12" s="127"/>
      <c r="C12" s="127"/>
      <c r="D12" s="127"/>
      <c r="E12" s="127"/>
      <c r="F12" s="126"/>
      <c r="G12" s="37"/>
      <c r="L12" s="125"/>
      <c r="M12" s="125"/>
      <c r="N12" s="125"/>
      <c r="O12" s="125"/>
      <c r="P12" s="125"/>
      <c r="Q12" s="125"/>
      <c r="R12" s="125"/>
    </row>
    <row r="13" spans="1:18" s="43" customFormat="1" ht="23.25" customHeight="1" x14ac:dyDescent="0.2">
      <c r="A13" s="1023" t="s">
        <v>227</v>
      </c>
      <c r="B13" s="1023"/>
      <c r="C13" s="1023"/>
      <c r="D13" s="1023"/>
      <c r="E13" s="1023"/>
    </row>
    <row r="14" spans="1:18" s="43" customFormat="1" ht="62.25" customHeight="1" x14ac:dyDescent="0.2">
      <c r="A14" s="1024" t="s">
        <v>144</v>
      </c>
      <c r="B14" s="1024"/>
      <c r="C14" s="1024"/>
      <c r="D14" s="1024"/>
      <c r="E14" s="1024"/>
    </row>
    <row r="15" spans="1:18" s="43" customFormat="1" ht="21" customHeight="1" x14ac:dyDescent="0.2">
      <c r="A15" s="1024" t="s">
        <v>95</v>
      </c>
      <c r="B15" s="1024"/>
      <c r="C15" s="1024"/>
      <c r="D15" s="1024"/>
      <c r="E15" s="1024"/>
    </row>
    <row r="16" spans="1:18" s="43" customFormat="1" ht="20.25" customHeight="1" x14ac:dyDescent="0.2">
      <c r="A16" s="1024" t="s">
        <v>96</v>
      </c>
      <c r="B16" s="1024"/>
      <c r="C16" s="1024"/>
      <c r="D16" s="1024"/>
      <c r="E16" s="1024"/>
    </row>
    <row r="17" spans="1:7" s="43" customFormat="1" ht="41.25" customHeight="1" x14ac:dyDescent="0.2">
      <c r="A17" s="1024" t="s">
        <v>97</v>
      </c>
      <c r="B17" s="1024"/>
      <c r="C17" s="1024"/>
      <c r="D17" s="1024"/>
      <c r="E17" s="1024"/>
    </row>
    <row r="18" spans="1:7" s="43" customFormat="1" ht="15.75" customHeight="1" x14ac:dyDescent="0.2">
      <c r="A18" s="88"/>
      <c r="B18" s="88"/>
      <c r="C18" s="88"/>
      <c r="D18" s="88"/>
      <c r="E18" s="88"/>
    </row>
    <row r="19" spans="1:7" s="56" customFormat="1" ht="26.25" customHeight="1" x14ac:dyDescent="0.25">
      <c r="A19" s="1023" t="s">
        <v>228</v>
      </c>
      <c r="B19" s="1023"/>
      <c r="C19" s="1023"/>
      <c r="D19" s="1023"/>
      <c r="E19" s="1023"/>
    </row>
    <row r="20" spans="1:7" s="56" customFormat="1" ht="45" customHeight="1" x14ac:dyDescent="0.25">
      <c r="A20" s="1024" t="s">
        <v>94</v>
      </c>
      <c r="B20" s="1024"/>
      <c r="C20" s="1024"/>
      <c r="D20" s="1024"/>
      <c r="E20" s="1024"/>
    </row>
    <row r="21" spans="1:7" s="56" customFormat="1" ht="45" customHeight="1" x14ac:dyDescent="0.25">
      <c r="A21" s="1024" t="s">
        <v>367</v>
      </c>
      <c r="B21" s="1024"/>
      <c r="C21" s="1024"/>
      <c r="D21" s="1024"/>
      <c r="E21" s="1024"/>
    </row>
    <row r="22" spans="1:7" s="56" customFormat="1" ht="21" customHeight="1" x14ac:dyDescent="0.25">
      <c r="A22" s="88"/>
      <c r="B22" s="88"/>
      <c r="C22" s="88"/>
      <c r="D22" s="88"/>
      <c r="E22" s="88"/>
    </row>
    <row r="23" spans="1:7" s="56" customFormat="1" ht="27" customHeight="1" x14ac:dyDescent="0.25">
      <c r="A23" s="1023" t="s">
        <v>234</v>
      </c>
      <c r="B23" s="1023"/>
      <c r="C23" s="1023"/>
      <c r="D23" s="1023"/>
      <c r="E23" s="1023"/>
    </row>
    <row r="24" spans="1:7" s="56" customFormat="1" ht="41.25" customHeight="1" x14ac:dyDescent="0.25">
      <c r="A24" s="1024" t="s">
        <v>235</v>
      </c>
      <c r="B24" s="1024"/>
      <c r="C24" s="1024"/>
      <c r="D24" s="1024"/>
      <c r="E24" s="1024"/>
    </row>
    <row r="25" spans="1:7" s="56" customFormat="1" ht="43.5" customHeight="1" x14ac:dyDescent="0.25">
      <c r="A25" s="1024" t="s">
        <v>368</v>
      </c>
      <c r="B25" s="1024"/>
      <c r="C25" s="1024"/>
      <c r="D25" s="1024"/>
      <c r="E25" s="1024"/>
    </row>
    <row r="26" spans="1:7" s="56" customFormat="1" ht="15.75" customHeight="1" x14ac:dyDescent="0.25">
      <c r="A26" s="163"/>
      <c r="B26" s="163"/>
      <c r="C26" s="163"/>
      <c r="D26" s="163"/>
      <c r="E26" s="163"/>
    </row>
    <row r="27" spans="1:7" s="43" customFormat="1" ht="26.25" customHeight="1" x14ac:dyDescent="0.2">
      <c r="A27" s="1023" t="s">
        <v>236</v>
      </c>
      <c r="B27" s="1023"/>
      <c r="C27" s="1023"/>
      <c r="D27" s="1023"/>
      <c r="E27" s="1023"/>
      <c r="F27" s="1023"/>
    </row>
    <row r="28" spans="1:7" s="43" customFormat="1" ht="105.75" customHeight="1" x14ac:dyDescent="0.2">
      <c r="A28" s="1025" t="s">
        <v>237</v>
      </c>
      <c r="B28" s="1025"/>
      <c r="C28" s="1025"/>
      <c r="D28" s="1025"/>
      <c r="E28" s="1025"/>
      <c r="F28" s="1025"/>
    </row>
    <row r="29" spans="1:7" s="43" customFormat="1" ht="105.75" customHeight="1" x14ac:dyDescent="0.2">
      <c r="A29" s="162"/>
      <c r="B29" s="162"/>
      <c r="C29" s="162"/>
      <c r="D29" s="162"/>
      <c r="E29" s="162"/>
      <c r="F29" s="162"/>
      <c r="G29" s="43">
        <f>C29+D29+E29</f>
        <v>0</v>
      </c>
    </row>
    <row r="30" spans="1:7" s="43" customFormat="1" ht="87" customHeight="1" x14ac:dyDescent="0.2">
      <c r="A30" s="1025"/>
      <c r="B30" s="1025"/>
      <c r="C30" s="1025"/>
      <c r="D30" s="1025"/>
      <c r="E30" s="1025"/>
      <c r="F30" s="1025"/>
    </row>
    <row r="31" spans="1:7" s="56" customFormat="1" ht="33" customHeight="1" x14ac:dyDescent="0.25">
      <c r="A31" s="88"/>
      <c r="B31" s="88"/>
      <c r="C31" s="88"/>
      <c r="D31" s="88"/>
      <c r="E31" s="88"/>
    </row>
    <row r="58" s="49" customFormat="1" x14ac:dyDescent="0.25"/>
    <row r="71" s="50" customFormat="1" x14ac:dyDescent="0.25"/>
    <row r="72" s="50" customFormat="1" x14ac:dyDescent="0.25"/>
  </sheetData>
  <mergeCells count="21">
    <mergeCell ref="A27:F27"/>
    <mergeCell ref="A28:F28"/>
    <mergeCell ref="A30:F30"/>
    <mergeCell ref="A19:E19"/>
    <mergeCell ref="A20:E20"/>
    <mergeCell ref="A23:E23"/>
    <mergeCell ref="A24:E24"/>
    <mergeCell ref="A25:E25"/>
    <mergeCell ref="A21:E21"/>
    <mergeCell ref="A13:E13"/>
    <mergeCell ref="A14:E14"/>
    <mergeCell ref="A15:E15"/>
    <mergeCell ref="A16:E16"/>
    <mergeCell ref="A17:E17"/>
    <mergeCell ref="L7:R7"/>
    <mergeCell ref="A11:E11"/>
    <mergeCell ref="A1:F1"/>
    <mergeCell ref="A2:F2"/>
    <mergeCell ref="A3:F3"/>
    <mergeCell ref="A7:F7"/>
    <mergeCell ref="A8:E8"/>
  </mergeCells>
  <printOptions horizontalCentered="1"/>
  <pageMargins left="0.5" right="0.5" top="0.5" bottom="0.5" header="0" footer="0"/>
  <pageSetup paperSize="9" scale="96" orientation="portrait" r:id="rId1"/>
  <headerFooter>
    <oddFooter>&amp;C&amp;"B Nazanin,Regular"&amp;12&amp;A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FFFF"/>
    <pageSetUpPr fitToPage="1"/>
  </sheetPr>
  <dimension ref="A1:K29"/>
  <sheetViews>
    <sheetView rightToLeft="1" showWhiteSpace="0" view="pageBreakPreview" zoomScaleSheetLayoutView="100" workbookViewId="0">
      <selection activeCell="A2" sqref="A2:H2"/>
    </sheetView>
  </sheetViews>
  <sheetFormatPr defaultColWidth="9" defaultRowHeight="12.75" x14ac:dyDescent="0.2"/>
  <cols>
    <col min="1" max="1" width="32" style="43" customWidth="1"/>
    <col min="2" max="2" width="2" style="43" customWidth="1"/>
    <col min="3" max="3" width="26.5703125" style="43" customWidth="1"/>
    <col min="4" max="4" width="1.85546875" style="43" customWidth="1"/>
    <col min="5" max="5" width="37.140625" style="43" customWidth="1"/>
    <col min="6" max="16384" width="9" style="43"/>
  </cols>
  <sheetData>
    <row r="1" spans="1:11" ht="24.75" customHeight="1" x14ac:dyDescent="0.2">
      <c r="A1" s="1027" t="str">
        <f>'1'!A1:H1</f>
        <v>شرکت پالایش میعانات گازی آدیش جنوبی (سهامي خاص) - در مرحله قبل از بهره برداری</v>
      </c>
      <c r="B1" s="1027"/>
      <c r="C1" s="1027"/>
      <c r="D1" s="1027"/>
      <c r="E1" s="1027"/>
    </row>
    <row r="2" spans="1:11" ht="24.75" customHeight="1" x14ac:dyDescent="0.2">
      <c r="A2" s="1027" t="str">
        <f>'5'!A2</f>
        <v xml:space="preserve">یادداشت های توضیحی صورت های مالی </v>
      </c>
      <c r="B2" s="1027"/>
      <c r="C2" s="1027"/>
      <c r="D2" s="1027"/>
      <c r="E2" s="1027"/>
    </row>
    <row r="3" spans="1:11" ht="24.75" customHeight="1" x14ac:dyDescent="0.2">
      <c r="A3" s="1027" t="str">
        <f>'5'!A3</f>
        <v>سال مالی منتهی به 30 اسفندماه 1399</v>
      </c>
      <c r="B3" s="1027"/>
      <c r="C3" s="1027"/>
      <c r="D3" s="1027"/>
      <c r="E3" s="1027"/>
    </row>
    <row r="4" spans="1:11" ht="10.5" customHeight="1" x14ac:dyDescent="0.2">
      <c r="A4" s="33"/>
      <c r="B4" s="33"/>
      <c r="C4" s="33"/>
      <c r="D4" s="33"/>
      <c r="E4" s="33"/>
    </row>
    <row r="5" spans="1:11" ht="65.25" customHeight="1" x14ac:dyDescent="0.2">
      <c r="A5" s="1025" t="s">
        <v>238</v>
      </c>
      <c r="B5" s="1025"/>
      <c r="C5" s="1025"/>
      <c r="D5" s="1025"/>
      <c r="E5" s="1025"/>
    </row>
    <row r="6" spans="1:11" ht="23.25" x14ac:dyDescent="0.2">
      <c r="A6" s="39" t="s">
        <v>85</v>
      </c>
      <c r="B6" s="289"/>
      <c r="C6" s="39" t="s">
        <v>86</v>
      </c>
      <c r="D6" s="290"/>
      <c r="E6" s="39" t="s">
        <v>87</v>
      </c>
      <c r="F6" s="282"/>
      <c r="G6" s="282"/>
      <c r="H6" s="282"/>
    </row>
    <row r="7" spans="1:11" ht="25.5" customHeight="1" x14ac:dyDescent="0.2">
      <c r="A7" s="52" t="s">
        <v>149</v>
      </c>
      <c r="B7" s="41"/>
      <c r="C7" s="48" t="s">
        <v>229</v>
      </c>
      <c r="D7" s="51"/>
      <c r="E7" s="52" t="s">
        <v>90</v>
      </c>
    </row>
    <row r="8" spans="1:11" ht="25.5" customHeight="1" x14ac:dyDescent="0.2">
      <c r="A8" s="41" t="s">
        <v>231</v>
      </c>
      <c r="B8" s="41"/>
      <c r="C8" s="48" t="s">
        <v>230</v>
      </c>
      <c r="D8" s="51"/>
      <c r="E8" s="53" t="s">
        <v>90</v>
      </c>
    </row>
    <row r="9" spans="1:11" ht="25.5" customHeight="1" x14ac:dyDescent="0.2">
      <c r="A9" s="41" t="s">
        <v>168</v>
      </c>
      <c r="B9" s="41"/>
      <c r="C9" s="48" t="s">
        <v>232</v>
      </c>
      <c r="D9" s="51"/>
      <c r="E9" s="41" t="s">
        <v>93</v>
      </c>
    </row>
    <row r="10" spans="1:11" ht="25.5" customHeight="1" x14ac:dyDescent="0.2">
      <c r="A10" s="41" t="s">
        <v>88</v>
      </c>
      <c r="B10" s="41"/>
      <c r="C10" s="48" t="s">
        <v>89</v>
      </c>
      <c r="D10" s="51"/>
      <c r="E10" s="41" t="s">
        <v>233</v>
      </c>
    </row>
    <row r="11" spans="1:11" ht="12.75" customHeight="1" x14ac:dyDescent="0.2">
      <c r="A11" s="41"/>
      <c r="B11" s="41"/>
      <c r="C11" s="48"/>
      <c r="D11" s="51"/>
      <c r="E11" s="41"/>
    </row>
    <row r="12" spans="1:11" ht="126.75" customHeight="1" x14ac:dyDescent="0.2">
      <c r="A12" s="1025" t="s">
        <v>145</v>
      </c>
      <c r="B12" s="1025"/>
      <c r="C12" s="1025"/>
      <c r="D12" s="1025"/>
      <c r="E12" s="1025"/>
    </row>
    <row r="13" spans="1:11" ht="21" hidden="1" x14ac:dyDescent="0.2">
      <c r="A13" s="54"/>
      <c r="B13" s="54"/>
      <c r="C13" s="54"/>
      <c r="D13" s="54"/>
      <c r="E13" s="54"/>
    </row>
    <row r="14" spans="1:11" s="31" customFormat="1" ht="23.25" hidden="1" x14ac:dyDescent="0.2">
      <c r="A14" s="38" t="s">
        <v>146</v>
      </c>
      <c r="B14" s="42"/>
      <c r="C14" s="42"/>
      <c r="D14" s="36"/>
      <c r="E14" s="36"/>
      <c r="F14" s="36"/>
      <c r="H14" s="43"/>
      <c r="I14" s="43"/>
      <c r="J14" s="43"/>
      <c r="K14" s="43">
        <v>7</v>
      </c>
    </row>
    <row r="15" spans="1:11" s="31" customFormat="1" ht="21.75" hidden="1" x14ac:dyDescent="0.25">
      <c r="A15" s="1024" t="s">
        <v>147</v>
      </c>
      <c r="B15" s="1024"/>
      <c r="C15" s="1024"/>
      <c r="D15" s="1024"/>
      <c r="E15" s="1024"/>
      <c r="F15" s="44"/>
      <c r="G15" s="45"/>
      <c r="H15" s="45"/>
      <c r="I15" s="45"/>
      <c r="J15" s="45"/>
      <c r="K15" s="45"/>
    </row>
    <row r="16" spans="1:11" s="31" customFormat="1" ht="21" hidden="1" x14ac:dyDescent="0.25">
      <c r="A16" s="1024" t="s">
        <v>125</v>
      </c>
      <c r="B16" s="1024"/>
      <c r="C16" s="1024"/>
      <c r="D16" s="1024"/>
      <c r="E16" s="1024"/>
      <c r="F16" s="46"/>
      <c r="G16" s="46"/>
    </row>
    <row r="17" spans="1:7" s="31" customFormat="1" ht="23.25" hidden="1" x14ac:dyDescent="0.25">
      <c r="A17" s="39" t="s">
        <v>85</v>
      </c>
      <c r="B17" s="47"/>
      <c r="C17" s="39" t="s">
        <v>86</v>
      </c>
      <c r="D17" s="47"/>
      <c r="E17" s="39" t="s">
        <v>87</v>
      </c>
    </row>
    <row r="18" spans="1:7" s="31" customFormat="1" ht="21" hidden="1" x14ac:dyDescent="0.25">
      <c r="A18" s="40" t="s">
        <v>88</v>
      </c>
      <c r="B18" s="41"/>
      <c r="C18" s="48" t="s">
        <v>89</v>
      </c>
      <c r="D18" s="48"/>
      <c r="E18" s="41" t="s">
        <v>90</v>
      </c>
    </row>
    <row r="19" spans="1:7" s="31" customFormat="1" ht="21" hidden="1" x14ac:dyDescent="0.25">
      <c r="A19" s="40" t="s">
        <v>91</v>
      </c>
      <c r="B19" s="41"/>
      <c r="C19" s="41" t="s">
        <v>92</v>
      </c>
      <c r="D19" s="41"/>
      <c r="E19" s="41" t="s">
        <v>90</v>
      </c>
    </row>
    <row r="20" spans="1:7" s="31" customFormat="1" ht="15" customHeight="1" x14ac:dyDescent="0.25">
      <c r="A20" s="40"/>
      <c r="B20" s="41"/>
      <c r="C20" s="41"/>
      <c r="D20" s="41"/>
      <c r="E20" s="41"/>
    </row>
    <row r="21" spans="1:7" ht="30.75" customHeight="1" x14ac:dyDescent="0.2">
      <c r="A21" s="1026" t="s">
        <v>239</v>
      </c>
      <c r="B21" s="1026"/>
      <c r="C21" s="1026"/>
      <c r="D21" s="1026"/>
      <c r="E21" s="1026"/>
      <c r="F21" s="101"/>
    </row>
    <row r="22" spans="1:7" ht="66" customHeight="1" x14ac:dyDescent="0.2">
      <c r="A22" s="1025" t="s">
        <v>240</v>
      </c>
      <c r="B22" s="1025"/>
      <c r="C22" s="1025"/>
      <c r="D22" s="1025"/>
      <c r="E22" s="1025"/>
      <c r="F22" s="55"/>
    </row>
    <row r="23" spans="1:7" ht="51" customHeight="1" x14ac:dyDescent="0.2">
      <c r="A23" s="1024" t="s">
        <v>241</v>
      </c>
      <c r="B23" s="1024"/>
      <c r="C23" s="1024"/>
      <c r="D23" s="1024"/>
      <c r="E23" s="1024"/>
      <c r="F23" s="55"/>
      <c r="G23" s="55"/>
    </row>
    <row r="24" spans="1:7" ht="67.5" customHeight="1" x14ac:dyDescent="0.2">
      <c r="A24" s="1024" t="s">
        <v>242</v>
      </c>
      <c r="B24" s="1024"/>
      <c r="C24" s="1024"/>
      <c r="D24" s="1024"/>
      <c r="E24" s="1024"/>
    </row>
    <row r="25" spans="1:7" ht="69.75" customHeight="1" x14ac:dyDescent="0.2">
      <c r="A25" s="1024" t="s">
        <v>243</v>
      </c>
      <c r="B25" s="1024"/>
      <c r="C25" s="1024"/>
      <c r="D25" s="1024"/>
      <c r="E25" s="1024"/>
    </row>
    <row r="26" spans="1:7" ht="88.5" customHeight="1" x14ac:dyDescent="0.2">
      <c r="A26" s="1024" t="s">
        <v>244</v>
      </c>
      <c r="B26" s="1024"/>
      <c r="C26" s="1024"/>
      <c r="D26" s="1024"/>
      <c r="E26" s="1024"/>
    </row>
    <row r="27" spans="1:7" ht="18.75" customHeight="1" x14ac:dyDescent="0.2">
      <c r="A27" s="163"/>
      <c r="B27" s="163"/>
      <c r="C27" s="163"/>
      <c r="D27" s="163"/>
      <c r="E27" s="163"/>
    </row>
    <row r="28" spans="1:7" s="178" customFormat="1" ht="24" x14ac:dyDescent="0.6">
      <c r="A28" s="1026" t="s">
        <v>369</v>
      </c>
      <c r="B28" s="1026"/>
      <c r="C28" s="1026"/>
      <c r="D28" s="1026"/>
      <c r="E28" s="1026"/>
      <c r="F28" s="180"/>
    </row>
    <row r="29" spans="1:7" s="179" customFormat="1" ht="99.75" customHeight="1" x14ac:dyDescent="0.25">
      <c r="A29" s="1024" t="s">
        <v>1877</v>
      </c>
      <c r="B29" s="1024"/>
      <c r="C29" s="1024"/>
      <c r="D29" s="1024"/>
      <c r="E29" s="1024"/>
      <c r="F29" s="181"/>
      <c r="G29" s="179">
        <f>C29+D29+E29</f>
        <v>0</v>
      </c>
    </row>
  </sheetData>
  <mergeCells count="15">
    <mergeCell ref="A1:E1"/>
    <mergeCell ref="A2:E2"/>
    <mergeCell ref="A3:E3"/>
    <mergeCell ref="A12:E12"/>
    <mergeCell ref="A5:E5"/>
    <mergeCell ref="A28:E28"/>
    <mergeCell ref="A29:E29"/>
    <mergeCell ref="A26:E26"/>
    <mergeCell ref="A16:E16"/>
    <mergeCell ref="A15:E15"/>
    <mergeCell ref="A21:E21"/>
    <mergeCell ref="A22:E22"/>
    <mergeCell ref="A23:E23"/>
    <mergeCell ref="A24:E24"/>
    <mergeCell ref="A25:E25"/>
  </mergeCells>
  <printOptions horizontalCentered="1"/>
  <pageMargins left="0.5" right="0.5" top="0.5" bottom="0.5" header="0" footer="0"/>
  <pageSetup paperSize="9" scale="84" orientation="portrait" r:id="rId1"/>
  <headerFooter>
    <oddFooter>&amp;C&amp;"B Nazanin,Regular"&amp;12&amp;A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FFFF"/>
    <pageSetUpPr fitToPage="1"/>
  </sheetPr>
  <dimension ref="A1:H29"/>
  <sheetViews>
    <sheetView rightToLeft="1" showWhiteSpace="0" view="pageBreakPreview" zoomScale="106" zoomScaleSheetLayoutView="106" workbookViewId="0">
      <selection activeCell="A2" sqref="A2:H2"/>
    </sheetView>
  </sheetViews>
  <sheetFormatPr defaultColWidth="9" defaultRowHeight="12.75" x14ac:dyDescent="0.2"/>
  <cols>
    <col min="1" max="1" width="32" style="43" customWidth="1"/>
    <col min="2" max="2" width="2" style="43" customWidth="1"/>
    <col min="3" max="3" width="26.5703125" style="43" customWidth="1"/>
    <col min="4" max="4" width="1.85546875" style="43" customWidth="1"/>
    <col min="5" max="5" width="37.140625" style="43" customWidth="1"/>
    <col min="6" max="16384" width="9" style="43"/>
  </cols>
  <sheetData>
    <row r="1" spans="1:8" ht="24.75" customHeight="1" x14ac:dyDescent="0.2">
      <c r="A1" s="1027" t="str">
        <f>'1'!A1:H1</f>
        <v>شرکت پالایش میعانات گازی آدیش جنوبی (سهامي خاص) - در مرحله قبل از بهره برداری</v>
      </c>
      <c r="B1" s="1027"/>
      <c r="C1" s="1027"/>
      <c r="D1" s="1027"/>
      <c r="E1" s="1027"/>
    </row>
    <row r="2" spans="1:8" ht="24.75" customHeight="1" x14ac:dyDescent="0.2">
      <c r="A2" s="1027" t="str">
        <f>'5'!A2</f>
        <v xml:space="preserve">یادداشت های توضیحی صورت های مالی </v>
      </c>
      <c r="B2" s="1027"/>
      <c r="C2" s="1027"/>
      <c r="D2" s="1027"/>
      <c r="E2" s="1027"/>
    </row>
    <row r="3" spans="1:8" ht="24.75" customHeight="1" x14ac:dyDescent="0.2">
      <c r="A3" s="1027" t="str">
        <f>'5'!A3</f>
        <v>سال مالی منتهی به 30 اسفندماه 1399</v>
      </c>
      <c r="B3" s="1027"/>
      <c r="C3" s="1027"/>
      <c r="D3" s="1027"/>
      <c r="E3" s="1027"/>
    </row>
    <row r="4" spans="1:8" ht="10.5" customHeight="1" x14ac:dyDescent="0.2">
      <c r="A4" s="33"/>
      <c r="B4" s="33"/>
      <c r="C4" s="33"/>
      <c r="D4" s="33"/>
      <c r="E4" s="33"/>
    </row>
    <row r="5" spans="1:8" ht="23.25" customHeight="1" x14ac:dyDescent="0.2">
      <c r="A5" s="1026" t="s">
        <v>370</v>
      </c>
      <c r="B5" s="1026"/>
      <c r="C5" s="1026"/>
      <c r="D5" s="1026"/>
      <c r="E5" s="1026"/>
    </row>
    <row r="6" spans="1:8" ht="69" customHeight="1" x14ac:dyDescent="0.2">
      <c r="A6" s="1029" t="s">
        <v>143</v>
      </c>
      <c r="B6" s="1029"/>
      <c r="C6" s="1029"/>
      <c r="D6" s="1029"/>
      <c r="E6" s="1029"/>
      <c r="F6" s="282"/>
      <c r="G6" s="282"/>
      <c r="H6" s="282"/>
    </row>
    <row r="7" spans="1:8" ht="23.25" x14ac:dyDescent="0.2">
      <c r="A7" s="1030" t="s">
        <v>371</v>
      </c>
      <c r="B7" s="1030"/>
      <c r="C7" s="1030"/>
    </row>
    <row r="8" spans="1:8" ht="44.25" customHeight="1" x14ac:dyDescent="0.2">
      <c r="A8" s="1028" t="s">
        <v>359</v>
      </c>
      <c r="B8" s="1028"/>
      <c r="C8" s="1028"/>
      <c r="D8" s="1028"/>
      <c r="E8" s="1028"/>
    </row>
    <row r="10" spans="1:8" ht="23.25" customHeight="1" x14ac:dyDescent="0.2">
      <c r="A10" s="1026" t="s">
        <v>352</v>
      </c>
      <c r="B10" s="1026"/>
      <c r="C10" s="1026"/>
      <c r="D10" s="1026"/>
      <c r="E10" s="1026"/>
    </row>
    <row r="11" spans="1:8" ht="21" x14ac:dyDescent="0.2">
      <c r="A11" s="1025" t="s">
        <v>353</v>
      </c>
      <c r="B11" s="1025"/>
      <c r="C11" s="1025"/>
      <c r="D11" s="1025"/>
      <c r="E11" s="1025"/>
    </row>
    <row r="12" spans="1:8" ht="78.75" customHeight="1" x14ac:dyDescent="0.2">
      <c r="A12" s="1028" t="s">
        <v>1602</v>
      </c>
      <c r="B12" s="1028"/>
      <c r="C12" s="1028"/>
      <c r="D12" s="1028"/>
      <c r="E12" s="1028"/>
    </row>
    <row r="29" spans="7:7" x14ac:dyDescent="0.2">
      <c r="G29" s="43">
        <f>C29+D29+E29</f>
        <v>0</v>
      </c>
    </row>
  </sheetData>
  <mergeCells count="10">
    <mergeCell ref="A11:E11"/>
    <mergeCell ref="A12:E12"/>
    <mergeCell ref="A1:E1"/>
    <mergeCell ref="A2:E2"/>
    <mergeCell ref="A3:E3"/>
    <mergeCell ref="A5:E5"/>
    <mergeCell ref="A6:E6"/>
    <mergeCell ref="A7:C7"/>
    <mergeCell ref="A8:E8"/>
    <mergeCell ref="A10:E10"/>
  </mergeCells>
  <printOptions horizontalCentered="1"/>
  <pageMargins left="0.5" right="0.5" top="0.5" bottom="0.5" header="0" footer="0"/>
  <pageSetup paperSize="9" scale="92" orientation="portrait" r:id="rId1"/>
  <headerFooter>
    <oddFooter>&amp;C&amp;"B Nazanin,Regular"&amp;12&amp;A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FFFF"/>
    <pageSetUpPr fitToPage="1"/>
  </sheetPr>
  <dimension ref="A1:Z29"/>
  <sheetViews>
    <sheetView rightToLeft="1" view="pageBreakPreview" zoomScaleNormal="70" zoomScaleSheetLayoutView="100" workbookViewId="0">
      <selection activeCell="Z12" sqref="Z12"/>
    </sheetView>
  </sheetViews>
  <sheetFormatPr defaultColWidth="8.7109375" defaultRowHeight="150" customHeight="1" x14ac:dyDescent="0.25"/>
  <cols>
    <col min="1" max="1" width="23.85546875" style="16" customWidth="1"/>
    <col min="2" max="2" width="13.5703125" style="16" customWidth="1"/>
    <col min="3" max="3" width="0.5703125" style="16" customWidth="1"/>
    <col min="4" max="4" width="13.5703125" style="16" customWidth="1"/>
    <col min="5" max="5" width="0.7109375" style="16" customWidth="1"/>
    <col min="6" max="6" width="13.5703125" style="16" customWidth="1"/>
    <col min="7" max="7" width="0.5703125" style="16" customWidth="1"/>
    <col min="8" max="8" width="13.5703125" style="16" customWidth="1"/>
    <col min="9" max="9" width="0.7109375" style="16" customWidth="1"/>
    <col min="10" max="10" width="13.5703125" style="16" customWidth="1"/>
    <col min="11" max="11" width="0.5703125" style="16" customWidth="1"/>
    <col min="12" max="12" width="14.42578125" style="16" customWidth="1"/>
    <col min="13" max="13" width="0.85546875" style="16" customWidth="1"/>
    <col min="14" max="14" width="13.5703125" style="291" customWidth="1"/>
    <col min="15" max="15" width="0.85546875" style="16" customWidth="1"/>
    <col min="16" max="16" width="14.42578125" style="16" customWidth="1"/>
    <col min="17" max="17" width="0.7109375" style="16" customWidth="1"/>
    <col min="18" max="18" width="13.5703125" style="16" customWidth="1"/>
    <col min="19" max="19" width="0.7109375" style="16" customWidth="1"/>
    <col min="20" max="20" width="13.5703125" style="16" customWidth="1"/>
    <col min="21" max="21" width="0.5703125" style="16" customWidth="1"/>
    <col min="22" max="22" width="13.5703125" style="16" customWidth="1"/>
    <col min="23" max="23" width="0.5703125" style="16" customWidth="1"/>
    <col min="24" max="24" width="18" style="199" bestFit="1" customWidth="1"/>
    <col min="25" max="25" width="29.5703125" style="295" bestFit="1" customWidth="1"/>
    <col min="26" max="26" width="21.7109375" style="204" bestFit="1" customWidth="1"/>
    <col min="27" max="16384" width="8.7109375" style="295"/>
  </cols>
  <sheetData>
    <row r="1" spans="1:26"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994"/>
      <c r="K1" s="994"/>
      <c r="L1" s="994"/>
      <c r="M1" s="994"/>
      <c r="N1" s="994"/>
      <c r="O1" s="994"/>
      <c r="P1" s="994"/>
      <c r="Q1" s="994"/>
      <c r="R1" s="994"/>
      <c r="S1" s="994"/>
      <c r="T1" s="994"/>
      <c r="U1" s="994"/>
      <c r="V1" s="994"/>
      <c r="W1" s="994"/>
      <c r="X1" s="198"/>
      <c r="Z1" s="203"/>
    </row>
    <row r="2" spans="1:26" s="61" customFormat="1" ht="19.5" customHeight="1" x14ac:dyDescent="0.25">
      <c r="A2" s="994" t="str">
        <f>'5'!A2:H2</f>
        <v xml:space="preserve">یادداشت های توضیحی صورت های مالی </v>
      </c>
      <c r="B2" s="994"/>
      <c r="C2" s="994"/>
      <c r="D2" s="994"/>
      <c r="E2" s="994"/>
      <c r="F2" s="994"/>
      <c r="G2" s="994"/>
      <c r="H2" s="994"/>
      <c r="I2" s="994"/>
      <c r="J2" s="994"/>
      <c r="K2" s="994"/>
      <c r="L2" s="994"/>
      <c r="M2" s="994"/>
      <c r="N2" s="994"/>
      <c r="O2" s="994"/>
      <c r="P2" s="994"/>
      <c r="Q2" s="994"/>
      <c r="R2" s="994"/>
      <c r="S2" s="994"/>
      <c r="T2" s="994"/>
      <c r="U2" s="994"/>
      <c r="V2" s="994"/>
      <c r="W2" s="994"/>
      <c r="X2" s="198"/>
      <c r="Z2" s="203"/>
    </row>
    <row r="3" spans="1:26" s="61" customFormat="1" ht="19.5" customHeight="1" x14ac:dyDescent="0.25">
      <c r="A3" s="994" t="str">
        <f>'5'!A3:H3</f>
        <v>سال مالی منتهی به 30 اسفندماه 1399</v>
      </c>
      <c r="B3" s="994"/>
      <c r="C3" s="994"/>
      <c r="D3" s="994"/>
      <c r="E3" s="994"/>
      <c r="F3" s="994"/>
      <c r="G3" s="994"/>
      <c r="H3" s="994"/>
      <c r="I3" s="994"/>
      <c r="J3" s="994"/>
      <c r="K3" s="994"/>
      <c r="L3" s="994"/>
      <c r="M3" s="994"/>
      <c r="N3" s="994"/>
      <c r="O3" s="994"/>
      <c r="P3" s="994"/>
      <c r="Q3" s="994"/>
      <c r="R3" s="994"/>
      <c r="S3" s="994"/>
      <c r="T3" s="994"/>
      <c r="U3" s="994"/>
      <c r="V3" s="994"/>
      <c r="W3" s="994"/>
      <c r="X3" s="198"/>
      <c r="Z3" s="203"/>
    </row>
    <row r="4" spans="1:26" ht="26.25" customHeight="1" x14ac:dyDescent="0.45">
      <c r="A4" s="128" t="s">
        <v>354</v>
      </c>
      <c r="B4" s="295"/>
      <c r="C4" s="295"/>
      <c r="D4" s="295"/>
      <c r="E4" s="295"/>
      <c r="F4" s="295"/>
      <c r="G4" s="128"/>
      <c r="H4" s="295"/>
      <c r="I4" s="295"/>
      <c r="J4" s="295"/>
      <c r="K4" s="295"/>
      <c r="L4" s="295"/>
      <c r="M4" s="295"/>
      <c r="N4" s="690"/>
      <c r="O4" s="123"/>
      <c r="P4" s="123"/>
      <c r="Q4" s="133"/>
      <c r="R4" s="123"/>
      <c r="S4" s="133"/>
      <c r="T4" s="1033" t="s">
        <v>57</v>
      </c>
      <c r="U4" s="1033"/>
      <c r="V4" s="1033"/>
      <c r="W4" s="295"/>
    </row>
    <row r="5" spans="1:26" ht="46.5" customHeight="1" x14ac:dyDescent="0.25">
      <c r="A5" s="297"/>
      <c r="B5" s="296" t="s">
        <v>169</v>
      </c>
      <c r="C5" s="168"/>
      <c r="D5" s="296" t="s">
        <v>770</v>
      </c>
      <c r="E5" s="168"/>
      <c r="F5" s="296" t="s">
        <v>771</v>
      </c>
      <c r="G5" s="297"/>
      <c r="H5" s="296" t="s">
        <v>149</v>
      </c>
      <c r="I5" s="297"/>
      <c r="J5" s="296" t="s">
        <v>53</v>
      </c>
      <c r="K5" s="297"/>
      <c r="L5" s="296" t="s">
        <v>168</v>
      </c>
      <c r="M5" s="297"/>
      <c r="N5" s="296" t="s">
        <v>774</v>
      </c>
      <c r="O5" s="168"/>
      <c r="P5" s="296" t="s">
        <v>55</v>
      </c>
      <c r="Q5" s="133"/>
      <c r="R5" s="296" t="s">
        <v>170</v>
      </c>
      <c r="S5" s="133"/>
      <c r="T5" s="296" t="s">
        <v>171</v>
      </c>
      <c r="U5" s="297"/>
      <c r="V5" s="296" t="s">
        <v>55</v>
      </c>
      <c r="W5" s="297"/>
      <c r="Z5" s="204" t="s">
        <v>170</v>
      </c>
    </row>
    <row r="6" spans="1:26" ht="23.25" x14ac:dyDescent="0.25">
      <c r="A6" s="281" t="s">
        <v>150</v>
      </c>
      <c r="B6" s="287"/>
      <c r="C6" s="287"/>
      <c r="D6" s="287"/>
      <c r="E6" s="287"/>
      <c r="F6" s="287"/>
      <c r="G6" s="281"/>
      <c r="H6" s="287"/>
      <c r="I6" s="169"/>
      <c r="J6" s="133"/>
      <c r="K6" s="169"/>
      <c r="L6" s="133"/>
      <c r="M6" s="169"/>
      <c r="N6" s="169"/>
      <c r="O6" s="169"/>
      <c r="P6" s="169"/>
      <c r="Q6" s="133"/>
      <c r="R6" s="169"/>
      <c r="S6" s="133"/>
      <c r="T6" s="169"/>
      <c r="U6" s="169"/>
      <c r="V6" s="169"/>
      <c r="W6" s="169"/>
    </row>
    <row r="7" spans="1:26" ht="21" x14ac:dyDescent="0.25">
      <c r="A7" s="241" t="s">
        <v>474</v>
      </c>
      <c r="B7" s="133">
        <f>SUM('تراز 1399'!J120)</f>
        <v>22926893696</v>
      </c>
      <c r="C7" s="133"/>
      <c r="D7" s="133">
        <v>0</v>
      </c>
      <c r="E7" s="133"/>
      <c r="F7" s="133">
        <v>0</v>
      </c>
      <c r="G7" s="241"/>
      <c r="H7" s="133">
        <v>0</v>
      </c>
      <c r="I7" s="20"/>
      <c r="J7" s="133">
        <v>7772501729</v>
      </c>
      <c r="K7" s="20"/>
      <c r="L7" s="133">
        <f>SUM('تراز 1399'!J124)</f>
        <v>2261475512</v>
      </c>
      <c r="M7" s="20"/>
      <c r="N7" s="133">
        <v>0</v>
      </c>
      <c r="O7" s="20"/>
      <c r="P7" s="133">
        <f>B7+H7+J7+L7+N7+D7+F7</f>
        <v>32960870937</v>
      </c>
      <c r="Q7" s="133"/>
      <c r="R7" s="133">
        <f>'10'!R24</f>
        <v>864422014074</v>
      </c>
      <c r="S7" s="133"/>
      <c r="T7" s="133">
        <v>522703642558</v>
      </c>
      <c r="U7" s="20"/>
      <c r="V7" s="133">
        <f t="shared" ref="V7:V12" si="0">SUM(P7:U7)</f>
        <v>1420086527569</v>
      </c>
      <c r="W7" s="20"/>
      <c r="X7" s="199">
        <v>522704</v>
      </c>
      <c r="Z7" s="204">
        <v>864422014074</v>
      </c>
    </row>
    <row r="8" spans="1:26" ht="21.75" customHeight="1" x14ac:dyDescent="0.25">
      <c r="A8" s="241" t="s">
        <v>58</v>
      </c>
      <c r="B8" s="20">
        <v>0</v>
      </c>
      <c r="C8" s="20"/>
      <c r="D8" s="133">
        <v>0</v>
      </c>
      <c r="E8" s="20"/>
      <c r="F8" s="20">
        <v>0</v>
      </c>
      <c r="G8" s="241"/>
      <c r="H8" s="133">
        <v>962095413</v>
      </c>
      <c r="I8" s="20"/>
      <c r="J8" s="133">
        <v>4516405000</v>
      </c>
      <c r="K8" s="20"/>
      <c r="L8" s="133">
        <v>0</v>
      </c>
      <c r="M8" s="20"/>
      <c r="N8" s="133">
        <f>SUM('تراز 1399'!J123)</f>
        <v>195200000</v>
      </c>
      <c r="O8" s="20"/>
      <c r="P8" s="133">
        <f>B8+H8+J8+L8+N8+D8+F8</f>
        <v>5673700413</v>
      </c>
      <c r="Q8" s="133"/>
      <c r="R8" s="133">
        <f>'10'!V24</f>
        <v>3346181863721</v>
      </c>
      <c r="S8" s="133"/>
      <c r="T8" s="133">
        <v>3304623247052</v>
      </c>
      <c r="U8" s="20"/>
      <c r="V8" s="133">
        <f t="shared" si="0"/>
        <v>6656478811186</v>
      </c>
      <c r="W8" s="20"/>
      <c r="X8" s="199">
        <v>3304623</v>
      </c>
      <c r="Z8" s="204">
        <v>3346181863721</v>
      </c>
    </row>
    <row r="9" spans="1:26" ht="21" customHeight="1" x14ac:dyDescent="0.25">
      <c r="A9" s="94" t="s">
        <v>133</v>
      </c>
      <c r="B9" s="244">
        <f>SUM(B7:B8)</f>
        <v>22926893696</v>
      </c>
      <c r="C9" s="139"/>
      <c r="D9" s="244">
        <f>SUM(D7:D8)</f>
        <v>0</v>
      </c>
      <c r="E9" s="139"/>
      <c r="F9" s="244">
        <f>SUM(F7:F8)</f>
        <v>0</v>
      </c>
      <c r="G9" s="94"/>
      <c r="H9" s="244">
        <f>SUM(H7:H8)</f>
        <v>962095413</v>
      </c>
      <c r="I9" s="297"/>
      <c r="J9" s="244">
        <f>SUM(J7:J8)</f>
        <v>12288906729</v>
      </c>
      <c r="K9" s="297"/>
      <c r="L9" s="244">
        <f>SUM(L7:L8)</f>
        <v>2261475512</v>
      </c>
      <c r="M9" s="297"/>
      <c r="N9" s="244">
        <f>SUM(N7:N8)</f>
        <v>195200000</v>
      </c>
      <c r="O9" s="297"/>
      <c r="P9" s="244">
        <f>B9+H9+J9+L9+N9+D9+F9</f>
        <v>38634571350</v>
      </c>
      <c r="Q9" s="243"/>
      <c r="R9" s="244">
        <f>SUM(R7:R8)</f>
        <v>4210603877795</v>
      </c>
      <c r="S9" s="243"/>
      <c r="T9" s="244">
        <f>SUM(T7:T8)</f>
        <v>3827326889610</v>
      </c>
      <c r="U9" s="297"/>
      <c r="V9" s="244">
        <f t="shared" si="0"/>
        <v>8076565338755</v>
      </c>
      <c r="W9" s="24"/>
      <c r="X9" s="199">
        <f>SUM(X7:X8)</f>
        <v>3827327</v>
      </c>
      <c r="Z9" s="204">
        <v>4210603877795</v>
      </c>
    </row>
    <row r="10" spans="1:26" ht="21" customHeight="1" x14ac:dyDescent="0.25">
      <c r="A10" s="241" t="s">
        <v>58</v>
      </c>
      <c r="B10" s="133">
        <f>SUM('تراز 1399'!L120-'تراز 1399'!M120)</f>
        <v>0</v>
      </c>
      <c r="C10" s="133"/>
      <c r="D10" s="133">
        <v>55061063257</v>
      </c>
      <c r="E10" s="133"/>
      <c r="F10" s="133">
        <v>0</v>
      </c>
      <c r="G10" s="241"/>
      <c r="H10" s="133">
        <f>694036097+120000000</f>
        <v>814036097</v>
      </c>
      <c r="I10" s="133"/>
      <c r="J10" s="133">
        <v>8614463960</v>
      </c>
      <c r="K10" s="133"/>
      <c r="L10" s="133">
        <f>SUM('تراز 1399'!L124-'تراز 1399'!M124)</f>
        <v>165000000</v>
      </c>
      <c r="M10" s="133"/>
      <c r="N10" s="133">
        <v>0</v>
      </c>
      <c r="O10" s="133"/>
      <c r="P10" s="133">
        <f>SUM(B10:N10)</f>
        <v>64654563314</v>
      </c>
      <c r="Q10" s="133"/>
      <c r="R10" s="133">
        <f>'10'!AC24</f>
        <v>9774046051476</v>
      </c>
      <c r="S10" s="133"/>
      <c r="T10" s="133">
        <f>SUM('14'!E14)-'14'!G14</f>
        <v>-272854361165</v>
      </c>
      <c r="U10" s="133"/>
      <c r="V10" s="135">
        <f>SUM(P10:U10)</f>
        <v>9565846253625</v>
      </c>
      <c r="W10" s="20"/>
      <c r="Z10" s="204">
        <v>9774046051476</v>
      </c>
    </row>
    <row r="11" spans="1:26" ht="21" customHeight="1" x14ac:dyDescent="0.25">
      <c r="A11" s="241" t="s">
        <v>212</v>
      </c>
      <c r="B11" s="133">
        <v>0</v>
      </c>
      <c r="C11" s="133"/>
      <c r="D11" s="133">
        <v>1050227002</v>
      </c>
      <c r="E11" s="133"/>
      <c r="F11" s="133">
        <v>0</v>
      </c>
      <c r="G11" s="241"/>
      <c r="H11" s="133">
        <f>1519745355-120000000</f>
        <v>1399745355</v>
      </c>
      <c r="I11" s="133"/>
      <c r="J11" s="133">
        <v>-2254772357</v>
      </c>
      <c r="K11" s="133"/>
      <c r="L11" s="133">
        <v>0</v>
      </c>
      <c r="M11" s="133"/>
      <c r="N11" s="133">
        <f>SUM('تراز 1399'!L123-'تراز 1399'!M123)</f>
        <v>-195200000</v>
      </c>
      <c r="O11" s="133"/>
      <c r="P11" s="133">
        <f>SUM(B11:N11)</f>
        <v>0</v>
      </c>
      <c r="Q11" s="133"/>
      <c r="R11" s="133">
        <v>0</v>
      </c>
      <c r="S11" s="133"/>
      <c r="T11" s="133">
        <v>0</v>
      </c>
      <c r="U11" s="133"/>
      <c r="V11" s="134">
        <f>SUM(P11:U11)</f>
        <v>0</v>
      </c>
      <c r="W11" s="20"/>
      <c r="Z11" s="204">
        <v>0</v>
      </c>
    </row>
    <row r="12" spans="1:26" ht="22.5" customHeight="1" thickBot="1" x14ac:dyDescent="0.3">
      <c r="A12" s="94" t="s">
        <v>475</v>
      </c>
      <c r="B12" s="138">
        <f>SUM(B9:B11)</f>
        <v>22926893696</v>
      </c>
      <c r="C12" s="139"/>
      <c r="D12" s="138">
        <f>SUM(D9:D11)</f>
        <v>56111290259</v>
      </c>
      <c r="E12" s="139"/>
      <c r="F12" s="138">
        <f>SUM(F9:F11)</f>
        <v>0</v>
      </c>
      <c r="G12" s="94"/>
      <c r="H12" s="138">
        <f>SUM(H9:H11)</f>
        <v>3175876865</v>
      </c>
      <c r="I12" s="140"/>
      <c r="J12" s="138">
        <f>SUM(J9:J11)</f>
        <v>18648598332</v>
      </c>
      <c r="K12" s="140"/>
      <c r="L12" s="138">
        <f>SUM(L9:L11)</f>
        <v>2426475512</v>
      </c>
      <c r="M12" s="139"/>
      <c r="N12" s="138">
        <f>SUM(N9:N11)</f>
        <v>0</v>
      </c>
      <c r="O12" s="139"/>
      <c r="P12" s="138">
        <f>SUM(P9:P11)</f>
        <v>103289134664</v>
      </c>
      <c r="Q12" s="133"/>
      <c r="R12" s="138">
        <f>SUM(R9:R10)</f>
        <v>13984649929271</v>
      </c>
      <c r="S12" s="133"/>
      <c r="T12" s="138">
        <f>SUM(T9:T10)</f>
        <v>3554472528445</v>
      </c>
      <c r="U12" s="140"/>
      <c r="V12" s="176">
        <f t="shared" si="0"/>
        <v>17642411592380</v>
      </c>
      <c r="W12" s="111"/>
      <c r="Y12" s="295">
        <v>12288906729</v>
      </c>
      <c r="Z12" s="204">
        <v>13984649929271</v>
      </c>
    </row>
    <row r="13" spans="1:26" ht="24" thickTop="1" x14ac:dyDescent="0.25">
      <c r="A13" s="94" t="s">
        <v>358</v>
      </c>
      <c r="B13" s="141"/>
      <c r="C13" s="141"/>
      <c r="D13" s="141"/>
      <c r="E13" s="141"/>
      <c r="F13" s="141"/>
      <c r="G13" s="94"/>
      <c r="H13" s="141"/>
      <c r="I13" s="142"/>
      <c r="J13" s="141"/>
      <c r="K13" s="142"/>
      <c r="L13" s="141"/>
      <c r="M13" s="142"/>
      <c r="N13" s="141"/>
      <c r="O13" s="141"/>
      <c r="P13" s="141"/>
      <c r="Q13" s="133"/>
      <c r="R13" s="141"/>
      <c r="S13" s="133"/>
      <c r="T13" s="141"/>
      <c r="U13" s="142"/>
      <c r="V13" s="141"/>
      <c r="W13" s="84"/>
    </row>
    <row r="14" spans="1:26" ht="23.25" x14ac:dyDescent="0.25">
      <c r="A14" s="94" t="s">
        <v>474</v>
      </c>
      <c r="B14" s="133">
        <v>0</v>
      </c>
      <c r="C14" s="133"/>
      <c r="D14" s="133">
        <v>0</v>
      </c>
      <c r="E14" s="133"/>
      <c r="F14" s="133">
        <v>0</v>
      </c>
      <c r="G14" s="94"/>
      <c r="H14" s="133">
        <v>0</v>
      </c>
      <c r="I14" s="135"/>
      <c r="J14" s="133">
        <v>1392126507</v>
      </c>
      <c r="K14" s="135"/>
      <c r="L14" s="133">
        <v>251275057</v>
      </c>
      <c r="M14" s="135"/>
      <c r="N14" s="133">
        <f>SUM('تراز 1399'!K128-'تراز 1399'!J128)</f>
        <v>18460639</v>
      </c>
      <c r="O14" s="133"/>
      <c r="P14" s="133">
        <f>B14+H14+J14+L14+N14+D14+F14</f>
        <v>1661862203</v>
      </c>
      <c r="Q14" s="133"/>
      <c r="R14" s="133">
        <v>0</v>
      </c>
      <c r="S14" s="133"/>
      <c r="T14" s="133">
        <v>0</v>
      </c>
      <c r="U14" s="135"/>
      <c r="V14" s="133">
        <f t="shared" ref="V14:V21" si="1">SUM(P14:U14)</f>
        <v>1661862203</v>
      </c>
      <c r="W14" s="22"/>
      <c r="Z14" s="204">
        <v>0</v>
      </c>
    </row>
    <row r="15" spans="1:26" ht="21" x14ac:dyDescent="0.25">
      <c r="A15" s="241" t="s">
        <v>56</v>
      </c>
      <c r="B15" s="133">
        <v>0</v>
      </c>
      <c r="C15" s="133"/>
      <c r="D15" s="133">
        <v>0</v>
      </c>
      <c r="E15" s="133"/>
      <c r="F15" s="133">
        <v>0</v>
      </c>
      <c r="G15" s="241"/>
      <c r="H15" s="133">
        <v>46120847</v>
      </c>
      <c r="I15" s="135"/>
      <c r="J15" s="133">
        <v>2439257471</v>
      </c>
      <c r="K15" s="135"/>
      <c r="L15" s="133">
        <v>374503098</v>
      </c>
      <c r="M15" s="135"/>
      <c r="N15" s="133">
        <v>0</v>
      </c>
      <c r="O15" s="133"/>
      <c r="P15" s="133">
        <f>B15+H15+J15+L15+N15+D15+F15</f>
        <v>2859881416</v>
      </c>
      <c r="Q15" s="133"/>
      <c r="R15" s="133">
        <v>0</v>
      </c>
      <c r="S15" s="133"/>
      <c r="T15" s="133">
        <v>0</v>
      </c>
      <c r="U15" s="135"/>
      <c r="V15" s="133">
        <f t="shared" si="1"/>
        <v>2859881416</v>
      </c>
      <c r="W15" s="22"/>
      <c r="Z15" s="204">
        <v>0</v>
      </c>
    </row>
    <row r="16" spans="1:26" ht="21" customHeight="1" x14ac:dyDescent="0.25">
      <c r="A16" s="94" t="s">
        <v>133</v>
      </c>
      <c r="B16" s="244">
        <f>SUM(B14:B15)</f>
        <v>0</v>
      </c>
      <c r="C16" s="139"/>
      <c r="D16" s="244">
        <f>SUM(D14:D15)</f>
        <v>0</v>
      </c>
      <c r="E16" s="139"/>
      <c r="F16" s="244">
        <f>SUM(F14:F15)</f>
        <v>0</v>
      </c>
      <c r="G16" s="94"/>
      <c r="H16" s="244">
        <f>SUM(H14:H15)</f>
        <v>46120847</v>
      </c>
      <c r="I16" s="297"/>
      <c r="J16" s="244">
        <f>SUM(J14:J15)</f>
        <v>3831383978</v>
      </c>
      <c r="K16" s="297"/>
      <c r="L16" s="244">
        <f>SUM(L14:L15)</f>
        <v>625778155</v>
      </c>
      <c r="M16" s="297"/>
      <c r="N16" s="691">
        <f>SUM(N14:N15)</f>
        <v>18460639</v>
      </c>
      <c r="O16" s="297"/>
      <c r="P16" s="244">
        <f>B16+H16+J16+L16+N16+D16+F16</f>
        <v>4521743619</v>
      </c>
      <c r="Q16" s="243"/>
      <c r="R16" s="244">
        <f>SUM(R14:R15)</f>
        <v>0</v>
      </c>
      <c r="S16" s="243"/>
      <c r="T16" s="244">
        <f>SUM(T14:T15)</f>
        <v>0</v>
      </c>
      <c r="U16" s="297"/>
      <c r="V16" s="244">
        <f t="shared" si="1"/>
        <v>4521743619</v>
      </c>
      <c r="W16" s="24"/>
      <c r="Z16" s="204">
        <v>0</v>
      </c>
    </row>
    <row r="17" spans="1:26" ht="21" x14ac:dyDescent="0.25">
      <c r="A17" s="241" t="s">
        <v>56</v>
      </c>
      <c r="B17" s="133">
        <v>0</v>
      </c>
      <c r="C17" s="133"/>
      <c r="D17" s="133">
        <v>369600979</v>
      </c>
      <c r="E17" s="133"/>
      <c r="F17" s="133">
        <v>0</v>
      </c>
      <c r="G17" s="241"/>
      <c r="H17" s="133">
        <v>306517129</v>
      </c>
      <c r="I17" s="135"/>
      <c r="J17" s="133">
        <v>3772421595</v>
      </c>
      <c r="K17" s="135"/>
      <c r="L17" s="133">
        <f>SUM('تراز 1399'!M129-'تراز 1399'!L129)</f>
        <v>392766410</v>
      </c>
      <c r="M17" s="135"/>
      <c r="N17" s="133">
        <v>0</v>
      </c>
      <c r="O17" s="133"/>
      <c r="P17" s="133">
        <f>B17+H17+J17+L17+N18+D17+F17</f>
        <v>4822845474</v>
      </c>
      <c r="Q17" s="133"/>
      <c r="R17" s="133">
        <v>0</v>
      </c>
      <c r="S17" s="133"/>
      <c r="T17" s="133">
        <v>0</v>
      </c>
      <c r="U17" s="135"/>
      <c r="V17" s="135">
        <f t="shared" si="1"/>
        <v>4822845474</v>
      </c>
      <c r="W17" s="22"/>
      <c r="Z17" s="204">
        <v>0</v>
      </c>
    </row>
    <row r="18" spans="1:26" ht="21" x14ac:dyDescent="0.25">
      <c r="A18" s="241" t="s">
        <v>212</v>
      </c>
      <c r="B18" s="133">
        <v>0</v>
      </c>
      <c r="C18" s="133"/>
      <c r="D18" s="133">
        <v>116573175</v>
      </c>
      <c r="E18" s="133"/>
      <c r="F18" s="133">
        <v>0</v>
      </c>
      <c r="G18" s="241"/>
      <c r="H18" s="133">
        <v>175989711</v>
      </c>
      <c r="I18" s="135"/>
      <c r="J18" s="133">
        <f>-H18-D18-N18</f>
        <v>-274102247</v>
      </c>
      <c r="K18" s="135"/>
      <c r="L18" s="133">
        <v>0</v>
      </c>
      <c r="M18" s="135"/>
      <c r="N18" s="133">
        <f>SUM('تراز 1399'!M128-'تراز 1399'!L128)</f>
        <v>-18460639</v>
      </c>
      <c r="O18" s="133"/>
      <c r="P18" s="133">
        <f>SUM(D18:N18)</f>
        <v>0</v>
      </c>
      <c r="Q18" s="133"/>
      <c r="R18" s="133">
        <v>0</v>
      </c>
      <c r="S18" s="133"/>
      <c r="T18" s="133">
        <v>0</v>
      </c>
      <c r="U18" s="135"/>
      <c r="V18" s="134">
        <f>SUM(P18:U18)</f>
        <v>0</v>
      </c>
      <c r="W18" s="22"/>
      <c r="X18" s="199">
        <f>H18+D18</f>
        <v>292562886</v>
      </c>
      <c r="Z18" s="204">
        <v>0</v>
      </c>
    </row>
    <row r="19" spans="1:26" ht="22.5" customHeight="1" thickBot="1" x14ac:dyDescent="0.3">
      <c r="A19" s="94" t="s">
        <v>476</v>
      </c>
      <c r="B19" s="138">
        <f>SUM(B16:B18)</f>
        <v>0</v>
      </c>
      <c r="C19" s="139"/>
      <c r="D19" s="138">
        <f>SUM(D16:D18)</f>
        <v>486174154</v>
      </c>
      <c r="E19" s="139"/>
      <c r="F19" s="138">
        <f>SUM(F16:F18)</f>
        <v>0</v>
      </c>
      <c r="G19" s="94"/>
      <c r="H19" s="138">
        <f>SUM(H16:H18)</f>
        <v>528627687</v>
      </c>
      <c r="I19" s="139"/>
      <c r="J19" s="138">
        <f>SUM(J16:J18)</f>
        <v>7329703326</v>
      </c>
      <c r="K19" s="139"/>
      <c r="L19" s="138">
        <f>SUM(L16:L18)</f>
        <v>1018544565</v>
      </c>
      <c r="M19" s="139"/>
      <c r="N19" s="138">
        <f>SUM(N16:N18)</f>
        <v>0</v>
      </c>
      <c r="O19" s="139"/>
      <c r="P19" s="138">
        <f>B19+D19+F19+H19+J19+L19+N19</f>
        <v>9363049732</v>
      </c>
      <c r="Q19" s="243"/>
      <c r="R19" s="138">
        <f>SUM(R16:R18)</f>
        <v>0</v>
      </c>
      <c r="S19" s="243"/>
      <c r="T19" s="138">
        <f>SUM(T16:T18)</f>
        <v>0</v>
      </c>
      <c r="U19" s="139"/>
      <c r="V19" s="144">
        <f t="shared" si="1"/>
        <v>9363049732</v>
      </c>
      <c r="W19" s="24"/>
      <c r="Y19" s="295">
        <v>4521743619</v>
      </c>
      <c r="Z19" s="204">
        <v>0</v>
      </c>
    </row>
    <row r="20" spans="1:26" ht="22.5" customHeight="1" thickTop="1" thickBot="1" x14ac:dyDescent="0.3">
      <c r="A20" s="94" t="s">
        <v>477</v>
      </c>
      <c r="B20" s="692">
        <f>'9'!B12-'9'!B19</f>
        <v>22926893696</v>
      </c>
      <c r="C20" s="139"/>
      <c r="D20" s="692">
        <f>'9'!D12-'9'!D19</f>
        <v>55625116105</v>
      </c>
      <c r="E20" s="139"/>
      <c r="F20" s="692">
        <f>'9'!F12-'9'!F19</f>
        <v>0</v>
      </c>
      <c r="G20" s="94"/>
      <c r="H20" s="692">
        <f>'9'!H12-'9'!H19</f>
        <v>2647249178</v>
      </c>
      <c r="I20" s="139">
        <f>'9'!I12-'9'!I19</f>
        <v>0</v>
      </c>
      <c r="J20" s="692">
        <f>'9'!J12-'9'!J19</f>
        <v>11318895006</v>
      </c>
      <c r="K20" s="139">
        <f>'9'!K12-'9'!K19</f>
        <v>0</v>
      </c>
      <c r="L20" s="692">
        <f>'9'!L12-'9'!L19</f>
        <v>1407930947</v>
      </c>
      <c r="M20" s="139"/>
      <c r="N20" s="692">
        <f>'9'!N12-'9'!N19</f>
        <v>0</v>
      </c>
      <c r="O20" s="139"/>
      <c r="P20" s="138">
        <f>B20+D20+F20+H20+J20+L20+N20</f>
        <v>93926084932</v>
      </c>
      <c r="Q20" s="243"/>
      <c r="R20" s="692">
        <f>'9'!R12-'9'!R19</f>
        <v>13984649929271</v>
      </c>
      <c r="S20" s="243"/>
      <c r="T20" s="692">
        <f>'9'!T12-'9'!T19</f>
        <v>3554472528445</v>
      </c>
      <c r="U20" s="139">
        <f>'9'!U12-'9'!U19</f>
        <v>0</v>
      </c>
      <c r="V20" s="144">
        <f t="shared" si="1"/>
        <v>17633048542648</v>
      </c>
      <c r="W20" s="24">
        <f>'9'!W12-'9'!W19</f>
        <v>0</v>
      </c>
      <c r="Y20" s="199"/>
      <c r="Z20" s="204">
        <v>13984649929271</v>
      </c>
    </row>
    <row r="21" spans="1:26" ht="22.5" customHeight="1" thickTop="1" thickBot="1" x14ac:dyDescent="0.3">
      <c r="A21" s="94" t="s">
        <v>134</v>
      </c>
      <c r="B21" s="693">
        <f>'9'!B9-'9'!B16</f>
        <v>22926893696</v>
      </c>
      <c r="C21" s="139"/>
      <c r="D21" s="693">
        <f>'9'!D9-'9'!D16</f>
        <v>0</v>
      </c>
      <c r="E21" s="139"/>
      <c r="F21" s="693">
        <f>'9'!F9-'9'!F16</f>
        <v>0</v>
      </c>
      <c r="G21" s="94"/>
      <c r="H21" s="693">
        <f>'9'!H9-'9'!H16</f>
        <v>915974566</v>
      </c>
      <c r="I21" s="139">
        <f>'9'!I9-'9'!I16</f>
        <v>0</v>
      </c>
      <c r="J21" s="693">
        <f>'9'!J9-'9'!J16</f>
        <v>8457522751</v>
      </c>
      <c r="K21" s="139">
        <f>'9'!K9-'9'!K16</f>
        <v>0</v>
      </c>
      <c r="L21" s="693">
        <f>'9'!L9-'9'!L16</f>
        <v>1635697357</v>
      </c>
      <c r="M21" s="139"/>
      <c r="N21" s="693">
        <f>'9'!N9-'9'!N16</f>
        <v>176739361</v>
      </c>
      <c r="O21" s="139"/>
      <c r="P21" s="138">
        <f>B21+D21+F21+H21+J21+L21+N21</f>
        <v>34112827731</v>
      </c>
      <c r="Q21" s="243"/>
      <c r="R21" s="693">
        <f>'9'!R9-'9'!R16</f>
        <v>4210603877795</v>
      </c>
      <c r="S21" s="243"/>
      <c r="T21" s="693">
        <f>'9'!T9-'9'!T16</f>
        <v>3827326889610</v>
      </c>
      <c r="U21" s="139">
        <f>'9'!U9-'9'!U16</f>
        <v>0</v>
      </c>
      <c r="V21" s="144">
        <f t="shared" si="1"/>
        <v>8072043595136</v>
      </c>
      <c r="W21" s="24">
        <f>'9'!W9-'9'!W16</f>
        <v>0</v>
      </c>
      <c r="Z21" s="204">
        <v>4210603877795</v>
      </c>
    </row>
    <row r="22" spans="1:26" ht="21.75" thickTop="1" x14ac:dyDescent="0.25">
      <c r="A22" s="295"/>
      <c r="B22" s="295"/>
      <c r="C22" s="295"/>
      <c r="D22" s="295"/>
      <c r="E22" s="295"/>
      <c r="F22" s="295"/>
      <c r="G22" s="295"/>
      <c r="H22" s="295"/>
      <c r="I22" s="295"/>
      <c r="J22" s="295"/>
      <c r="K22" s="295"/>
      <c r="L22" s="295"/>
      <c r="M22" s="295"/>
      <c r="N22" s="85"/>
      <c r="O22" s="295"/>
      <c r="P22" s="295"/>
      <c r="Q22" s="133"/>
      <c r="R22" s="295"/>
      <c r="S22" s="133"/>
      <c r="T22" s="295"/>
      <c r="U22" s="295"/>
      <c r="V22" s="205"/>
      <c r="W22" s="295"/>
    </row>
    <row r="23" spans="1:26" ht="30" customHeight="1" x14ac:dyDescent="0.25">
      <c r="A23" s="1032" t="s">
        <v>425</v>
      </c>
      <c r="B23" s="1032"/>
      <c r="C23" s="1032"/>
      <c r="D23" s="1032"/>
      <c r="E23" s="1032"/>
      <c r="F23" s="1032"/>
      <c r="G23" s="1032"/>
      <c r="H23" s="1032"/>
      <c r="I23" s="1032"/>
      <c r="J23" s="1032"/>
      <c r="K23" s="1032"/>
      <c r="L23" s="1032"/>
      <c r="M23" s="1032"/>
      <c r="N23" s="1032"/>
      <c r="O23" s="1032"/>
      <c r="P23" s="1032"/>
      <c r="Q23" s="1032"/>
      <c r="R23" s="1032"/>
      <c r="S23" s="1032"/>
      <c r="T23" s="1032"/>
      <c r="U23" s="1032"/>
      <c r="V23" s="1032"/>
    </row>
    <row r="24" spans="1:26" s="630" customFormat="1" ht="39" customHeight="1" x14ac:dyDescent="0.25">
      <c r="A24" s="1031" t="s">
        <v>1627</v>
      </c>
      <c r="B24" s="1031"/>
      <c r="C24" s="1031"/>
      <c r="D24" s="1031"/>
      <c r="E24" s="1031"/>
      <c r="F24" s="1031"/>
      <c r="G24" s="1031"/>
      <c r="H24" s="1031"/>
      <c r="I24" s="1031"/>
      <c r="J24" s="1031"/>
      <c r="K24" s="1031"/>
      <c r="L24" s="1031"/>
      <c r="M24" s="1031"/>
      <c r="N24" s="1031"/>
      <c r="O24" s="1031"/>
      <c r="P24" s="1031"/>
      <c r="Q24" s="1031"/>
      <c r="R24" s="1031"/>
      <c r="S24" s="1031"/>
      <c r="T24" s="1031"/>
      <c r="U24" s="1031"/>
      <c r="V24" s="1031"/>
      <c r="W24" s="694"/>
      <c r="X24" s="695"/>
      <c r="Z24" s="1125"/>
    </row>
    <row r="25" spans="1:26" s="630" customFormat="1" ht="33" customHeight="1" x14ac:dyDescent="0.25">
      <c r="A25" s="1031" t="s">
        <v>1629</v>
      </c>
      <c r="B25" s="1031"/>
      <c r="C25" s="1031"/>
      <c r="D25" s="1031"/>
      <c r="E25" s="1031"/>
      <c r="F25" s="1031"/>
      <c r="G25" s="1031"/>
      <c r="H25" s="1031"/>
      <c r="I25" s="1031"/>
      <c r="J25" s="1031"/>
      <c r="K25" s="1031"/>
      <c r="L25" s="1031"/>
      <c r="M25" s="1031"/>
      <c r="N25" s="1031"/>
      <c r="O25" s="1031"/>
      <c r="P25" s="1031"/>
      <c r="Q25" s="1031"/>
      <c r="R25" s="1031"/>
      <c r="S25" s="1031"/>
      <c r="T25" s="1031"/>
      <c r="U25" s="1031"/>
      <c r="V25" s="1031"/>
      <c r="W25" s="694"/>
      <c r="X25" s="695"/>
      <c r="Z25" s="1125"/>
    </row>
    <row r="26" spans="1:26" ht="27" customHeight="1" x14ac:dyDescent="0.25">
      <c r="A26" s="1032" t="s">
        <v>1630</v>
      </c>
      <c r="B26" s="1032"/>
      <c r="C26" s="1032"/>
      <c r="D26" s="1032"/>
      <c r="E26" s="1032"/>
      <c r="F26" s="1032"/>
      <c r="G26" s="1032"/>
      <c r="H26" s="1032"/>
      <c r="I26" s="1032"/>
      <c r="J26" s="1032"/>
      <c r="K26" s="1032"/>
      <c r="L26" s="1032"/>
      <c r="M26" s="1032"/>
      <c r="N26" s="1032"/>
      <c r="O26" s="1032"/>
      <c r="P26" s="1032"/>
      <c r="Q26" s="1032"/>
      <c r="R26" s="1032"/>
      <c r="S26" s="1032"/>
      <c r="T26" s="1032"/>
      <c r="U26" s="1032"/>
      <c r="V26" s="1032"/>
    </row>
    <row r="27" spans="1:26" ht="27" customHeight="1" x14ac:dyDescent="0.25">
      <c r="A27" s="1032" t="s">
        <v>1631</v>
      </c>
      <c r="B27" s="1032"/>
      <c r="C27" s="1032"/>
      <c r="D27" s="1032"/>
      <c r="E27" s="1032"/>
      <c r="F27" s="1032"/>
      <c r="G27" s="1032"/>
      <c r="H27" s="1032"/>
      <c r="I27" s="1032"/>
      <c r="J27" s="1032"/>
      <c r="K27" s="1032"/>
      <c r="L27" s="1032"/>
      <c r="M27" s="1032"/>
      <c r="N27" s="1032"/>
      <c r="O27" s="1032"/>
      <c r="P27" s="1032"/>
      <c r="Q27" s="1032"/>
      <c r="R27" s="1032"/>
      <c r="S27" s="1032"/>
      <c r="T27" s="1032"/>
      <c r="U27" s="1032"/>
      <c r="V27" s="1032"/>
    </row>
    <row r="28" spans="1:26" ht="34.5" customHeight="1" x14ac:dyDescent="0.25">
      <c r="A28" s="1032" t="s">
        <v>1632</v>
      </c>
      <c r="B28" s="1032"/>
      <c r="C28" s="1032"/>
      <c r="D28" s="1032"/>
      <c r="E28" s="1032"/>
      <c r="F28" s="1032"/>
      <c r="G28" s="1032"/>
      <c r="H28" s="1032"/>
      <c r="I28" s="1032"/>
      <c r="J28" s="1032"/>
      <c r="K28" s="1032"/>
      <c r="L28" s="1032"/>
      <c r="M28" s="1032"/>
      <c r="N28" s="1032"/>
      <c r="O28" s="1032"/>
      <c r="P28" s="1032"/>
      <c r="Q28" s="1032"/>
      <c r="R28" s="1032"/>
      <c r="S28" s="1032"/>
      <c r="T28" s="1032"/>
      <c r="U28" s="1032"/>
      <c r="V28" s="1032"/>
    </row>
    <row r="29" spans="1:26" ht="150" customHeight="1" x14ac:dyDescent="0.25">
      <c r="G29" s="16">
        <f>C29+D29+E29</f>
        <v>0</v>
      </c>
    </row>
  </sheetData>
  <mergeCells count="10">
    <mergeCell ref="A25:V25"/>
    <mergeCell ref="A28:V28"/>
    <mergeCell ref="A26:V26"/>
    <mergeCell ref="A1:W1"/>
    <mergeCell ref="A2:W2"/>
    <mergeCell ref="A3:W3"/>
    <mergeCell ref="A23:V23"/>
    <mergeCell ref="A24:V24"/>
    <mergeCell ref="A27:V27"/>
    <mergeCell ref="T4:V4"/>
  </mergeCells>
  <printOptions horizontalCentered="1"/>
  <pageMargins left="0.5" right="0.5" top="0.5" bottom="0.5" header="0" footer="0"/>
  <pageSetup paperSize="9" scale="74" orientation="landscape" r:id="rId1"/>
  <headerFooter>
    <oddFooter>&amp;C&amp;"B Nazanin,Regular"&amp;12&amp;A</oddFooter>
  </headerFooter>
  <ignoredErrors>
    <ignoredError sqref="R10"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AO49"/>
  <sheetViews>
    <sheetView rightToLeft="1" tabSelected="1" view="pageBreakPreview" topLeftCell="A2" zoomScaleNormal="70" zoomScaleSheetLayoutView="100" workbookViewId="0">
      <selection activeCell="X8" sqref="X8"/>
    </sheetView>
  </sheetViews>
  <sheetFormatPr defaultColWidth="8.7109375" defaultRowHeight="150" customHeight="1" x14ac:dyDescent="0.25"/>
  <cols>
    <col min="1" max="1" width="47" style="16" customWidth="1"/>
    <col min="3" max="3" width="12.85546875" style="16" hidden="1" customWidth="1"/>
    <col min="4" max="4" width="0.7109375" style="16" hidden="1" customWidth="1"/>
    <col min="5" max="5" width="12.85546875" style="16" hidden="1" customWidth="1"/>
    <col min="6" max="6" width="0.85546875" style="16" hidden="1" customWidth="1"/>
    <col min="7" max="7" width="12.85546875" style="16" hidden="1" customWidth="1"/>
    <col min="8" max="8" width="0.85546875" style="16" hidden="1" customWidth="1"/>
    <col min="9" max="9" width="12.85546875" style="295" hidden="1" customWidth="1"/>
    <col min="10" max="10" width="0.85546875" style="295" hidden="1" customWidth="1"/>
    <col min="11" max="11" width="12.85546875" style="295" hidden="1" customWidth="1"/>
    <col min="12" max="12" width="0.85546875" style="295" hidden="1" customWidth="1"/>
    <col min="13" max="13" width="12.85546875" style="295" hidden="1" customWidth="1"/>
    <col min="14" max="14" width="1" style="295" hidden="1" customWidth="1"/>
    <col min="15" max="15" width="12.7109375" style="295" hidden="1" customWidth="1"/>
    <col min="16" max="17" width="12.85546875" style="295" hidden="1" customWidth="1"/>
    <col min="18" max="18" width="11" style="295" hidden="1" customWidth="1"/>
    <col min="19" max="19" width="12" style="295" hidden="1" customWidth="1"/>
    <col min="20" max="20" width="12.140625" style="295" hidden="1" customWidth="1"/>
    <col min="21" max="21" width="10.140625" style="295" hidden="1" customWidth="1"/>
    <col min="22" max="22" width="11.7109375" style="295" hidden="1" customWidth="1"/>
    <col min="23" max="32" width="16.5703125" style="295" customWidth="1"/>
    <col min="33" max="33" width="8" style="274" customWidth="1"/>
    <col min="34" max="34" width="8" style="230" customWidth="1"/>
    <col min="35" max="35" width="21" style="295" bestFit="1" customWidth="1"/>
    <col min="36" max="36" width="25.85546875" style="295" customWidth="1"/>
    <col min="37" max="16384" width="8.7109375" style="295"/>
  </cols>
  <sheetData>
    <row r="1" spans="1:41"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994"/>
      <c r="K1" s="994"/>
      <c r="L1" s="994"/>
      <c r="M1" s="994"/>
      <c r="N1" s="994"/>
      <c r="O1" s="994"/>
      <c r="P1" s="994"/>
      <c r="Q1" s="994"/>
      <c r="R1" s="994"/>
      <c r="S1" s="994"/>
      <c r="T1" s="994"/>
      <c r="U1" s="994"/>
      <c r="V1" s="994"/>
      <c r="W1" s="994"/>
      <c r="X1" s="994"/>
      <c r="Y1" s="994"/>
      <c r="Z1" s="994"/>
      <c r="AA1" s="994"/>
      <c r="AB1" s="994"/>
      <c r="AC1" s="994"/>
      <c r="AD1" s="994"/>
      <c r="AE1" s="994"/>
      <c r="AF1" s="994"/>
      <c r="AG1" s="274"/>
      <c r="AH1" s="274"/>
    </row>
    <row r="2" spans="1:41" s="61" customFormat="1" ht="19.5" customHeight="1" x14ac:dyDescent="0.25">
      <c r="A2" s="994" t="str">
        <f>'5'!A2:H2</f>
        <v xml:space="preserve">یادداشت های توضیحی صورت های مالی </v>
      </c>
      <c r="B2" s="994"/>
      <c r="C2" s="994"/>
      <c r="D2" s="994"/>
      <c r="E2" s="994"/>
      <c r="F2" s="994"/>
      <c r="G2" s="994"/>
      <c r="H2" s="994"/>
      <c r="I2" s="994"/>
      <c r="J2" s="994"/>
      <c r="K2" s="994"/>
      <c r="L2" s="994"/>
      <c r="M2" s="994"/>
      <c r="N2" s="994"/>
      <c r="O2" s="994"/>
      <c r="P2" s="994"/>
      <c r="Q2" s="994"/>
      <c r="R2" s="994"/>
      <c r="S2" s="994"/>
      <c r="T2" s="994"/>
      <c r="U2" s="994"/>
      <c r="V2" s="994"/>
      <c r="W2" s="994"/>
      <c r="X2" s="994"/>
      <c r="Y2" s="994"/>
      <c r="Z2" s="994"/>
      <c r="AA2" s="994"/>
      <c r="AB2" s="994"/>
      <c r="AC2" s="994"/>
      <c r="AD2" s="994"/>
      <c r="AE2" s="994"/>
      <c r="AF2" s="994"/>
      <c r="AG2" s="274"/>
      <c r="AH2" s="274"/>
    </row>
    <row r="3" spans="1:41" s="61" customFormat="1" ht="19.5" customHeight="1" x14ac:dyDescent="0.25">
      <c r="A3" s="1041" t="str">
        <f>'5'!A3:H3</f>
        <v>سال مالی منتهی به 30 اسفندماه 1399</v>
      </c>
      <c r="B3" s="1041"/>
      <c r="C3" s="1041"/>
      <c r="D3" s="1041"/>
      <c r="E3" s="1041"/>
      <c r="F3" s="1041"/>
      <c r="G3" s="1041"/>
      <c r="H3" s="1041"/>
      <c r="I3" s="1041"/>
      <c r="J3" s="1041"/>
      <c r="K3" s="1041"/>
      <c r="L3" s="1041"/>
      <c r="M3" s="1041"/>
      <c r="N3" s="1041"/>
      <c r="O3" s="1041"/>
      <c r="P3" s="1041"/>
      <c r="Q3" s="1041"/>
      <c r="R3" s="1041"/>
      <c r="S3" s="1041"/>
      <c r="T3" s="1041"/>
      <c r="U3" s="1041"/>
      <c r="V3" s="1041"/>
      <c r="W3" s="1041"/>
      <c r="X3" s="1041"/>
      <c r="Y3" s="1041"/>
      <c r="Z3" s="1041"/>
      <c r="AA3" s="1041"/>
      <c r="AB3" s="1041"/>
      <c r="AC3" s="1041"/>
      <c r="AD3" s="1041"/>
      <c r="AE3" s="1041"/>
      <c r="AF3" s="1041"/>
      <c r="AG3" s="274"/>
      <c r="AH3" s="274"/>
    </row>
    <row r="4" spans="1:41" s="61" customFormat="1" ht="19.5" customHeight="1" x14ac:dyDescent="0.25">
      <c r="A4" s="666"/>
      <c r="B4" s="192"/>
      <c r="C4" s="666"/>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274"/>
      <c r="AH4" s="274"/>
    </row>
    <row r="5" spans="1:41" s="248" customFormat="1" ht="24" customHeight="1" thickBot="1" x14ac:dyDescent="0.75">
      <c r="A5" s="1048" t="s">
        <v>1874</v>
      </c>
      <c r="B5" s="1048"/>
      <c r="C5" s="1048"/>
      <c r="D5" s="1048"/>
      <c r="E5" s="1048"/>
      <c r="F5" s="1048"/>
      <c r="G5" s="1048"/>
      <c r="H5" s="1048"/>
      <c r="I5" s="1048"/>
      <c r="J5" s="1048"/>
      <c r="K5" s="1048"/>
      <c r="L5" s="1048"/>
      <c r="M5" s="1048"/>
      <c r="N5" s="1048"/>
      <c r="O5" s="1048"/>
      <c r="P5" s="1048"/>
      <c r="Q5" s="1048"/>
      <c r="R5" s="1048"/>
      <c r="S5" s="1048"/>
      <c r="T5" s="1048"/>
      <c r="U5" s="1048"/>
      <c r="V5" s="1048"/>
      <c r="W5" s="1048"/>
      <c r="X5" s="1044" t="s">
        <v>57</v>
      </c>
      <c r="Y5" s="1044"/>
      <c r="Z5" s="300"/>
      <c r="AA5" s="300"/>
      <c r="AB5" s="300"/>
      <c r="AC5" s="300"/>
      <c r="AE5" s="1044" t="s">
        <v>57</v>
      </c>
      <c r="AF5" s="1044"/>
      <c r="AG5" s="273"/>
      <c r="AH5" s="249"/>
    </row>
    <row r="6" spans="1:41" s="606" customFormat="1" ht="25.5" customHeight="1" thickTop="1" x14ac:dyDescent="0.25">
      <c r="A6" s="1042" t="s">
        <v>209</v>
      </c>
      <c r="B6" s="1050" t="s">
        <v>126</v>
      </c>
      <c r="C6" s="1045" t="s">
        <v>217</v>
      </c>
      <c r="D6" s="1045"/>
      <c r="E6" s="1045"/>
      <c r="F6" s="1045"/>
      <c r="G6" s="1045"/>
      <c r="H6" s="842"/>
      <c r="I6" s="1046" t="s">
        <v>207</v>
      </c>
      <c r="J6" s="1047"/>
      <c r="K6" s="1047"/>
      <c r="L6" s="1047"/>
      <c r="M6" s="1047"/>
      <c r="N6" s="1047"/>
      <c r="O6" s="1047"/>
      <c r="P6" s="1047" t="s">
        <v>216</v>
      </c>
      <c r="Q6" s="1047"/>
      <c r="R6" s="1047"/>
      <c r="S6" s="1047" t="s">
        <v>208</v>
      </c>
      <c r="T6" s="1047"/>
      <c r="U6" s="1047"/>
      <c r="V6" s="1047"/>
      <c r="W6" s="1047" t="s">
        <v>218</v>
      </c>
      <c r="X6" s="1047"/>
      <c r="Y6" s="1047"/>
      <c r="Z6" s="1047" t="s">
        <v>1500</v>
      </c>
      <c r="AA6" s="1047"/>
      <c r="AB6" s="1047"/>
      <c r="AC6" s="1047"/>
      <c r="AD6" s="1047" t="s">
        <v>1501</v>
      </c>
      <c r="AE6" s="1047"/>
      <c r="AF6" s="1049"/>
      <c r="AG6" s="667"/>
      <c r="AH6" s="668"/>
      <c r="AI6" s="1038"/>
      <c r="AJ6" s="1038"/>
      <c r="AK6" s="1038"/>
      <c r="AL6" s="1038"/>
      <c r="AM6" s="1038"/>
      <c r="AN6" s="1038"/>
      <c r="AO6" s="1038"/>
    </row>
    <row r="7" spans="1:41" s="248" customFormat="1" ht="83.25" customHeight="1" x14ac:dyDescent="0.7">
      <c r="A7" s="1043"/>
      <c r="B7" s="1051"/>
      <c r="C7" s="835" t="s">
        <v>219</v>
      </c>
      <c r="D7" s="816"/>
      <c r="E7" s="835" t="s">
        <v>220</v>
      </c>
      <c r="F7" s="816"/>
      <c r="G7" s="835" t="s">
        <v>221</v>
      </c>
      <c r="H7" s="816"/>
      <c r="I7" s="835" t="s">
        <v>210</v>
      </c>
      <c r="J7" s="816"/>
      <c r="K7" s="835" t="s">
        <v>211</v>
      </c>
      <c r="L7" s="816"/>
      <c r="M7" s="835" t="s">
        <v>212</v>
      </c>
      <c r="N7" s="816"/>
      <c r="O7" s="835" t="s">
        <v>226</v>
      </c>
      <c r="P7" s="835" t="s">
        <v>219</v>
      </c>
      <c r="Q7" s="835" t="s">
        <v>224</v>
      </c>
      <c r="R7" s="835" t="s">
        <v>221</v>
      </c>
      <c r="S7" s="835" t="s">
        <v>210</v>
      </c>
      <c r="T7" s="835" t="s">
        <v>211</v>
      </c>
      <c r="U7" s="835" t="s">
        <v>212</v>
      </c>
      <c r="V7" s="835" t="s">
        <v>226</v>
      </c>
      <c r="W7" s="835" t="s">
        <v>223</v>
      </c>
      <c r="X7" s="835" t="s">
        <v>224</v>
      </c>
      <c r="Y7" s="835" t="s">
        <v>225</v>
      </c>
      <c r="Z7" s="835" t="s">
        <v>210</v>
      </c>
      <c r="AA7" s="835" t="s">
        <v>211</v>
      </c>
      <c r="AB7" s="835" t="s">
        <v>212</v>
      </c>
      <c r="AC7" s="835" t="s">
        <v>226</v>
      </c>
      <c r="AD7" s="835" t="s">
        <v>223</v>
      </c>
      <c r="AE7" s="835" t="s">
        <v>224</v>
      </c>
      <c r="AF7" s="851" t="s">
        <v>225</v>
      </c>
      <c r="AG7" s="273"/>
      <c r="AH7" s="249"/>
    </row>
    <row r="8" spans="1:41" s="541" customFormat="1" ht="21.75" customHeight="1" x14ac:dyDescent="0.6">
      <c r="A8" s="669" t="s">
        <v>1635</v>
      </c>
      <c r="B8" s="836"/>
      <c r="C8" s="145">
        <v>15784138190</v>
      </c>
      <c r="D8" s="670"/>
      <c r="E8" s="145">
        <v>7271558876</v>
      </c>
      <c r="F8" s="145"/>
      <c r="G8" s="145">
        <f>C8+E8</f>
        <v>23055697066</v>
      </c>
      <c r="H8" s="145"/>
      <c r="I8" s="145">
        <v>21784038856</v>
      </c>
      <c r="J8" s="670"/>
      <c r="K8" s="145">
        <v>12071714187</v>
      </c>
      <c r="L8" s="145"/>
      <c r="M8" s="145">
        <v>0</v>
      </c>
      <c r="N8" s="671"/>
      <c r="O8" s="145">
        <f>I8+K8</f>
        <v>33855753043</v>
      </c>
      <c r="P8" s="145">
        <f>I8+C8</f>
        <v>37568177046</v>
      </c>
      <c r="Q8" s="145">
        <f>E8+K8</f>
        <v>19343273063</v>
      </c>
      <c r="R8" s="145">
        <f>P8+Q8</f>
        <v>56911450109</v>
      </c>
      <c r="S8" s="145">
        <v>49158759916</v>
      </c>
      <c r="T8" s="145">
        <v>0</v>
      </c>
      <c r="U8" s="145">
        <v>0</v>
      </c>
      <c r="V8" s="145">
        <f t="shared" ref="V8:V14" si="0">S8+T8</f>
        <v>49158759916</v>
      </c>
      <c r="W8" s="145">
        <f>S8+P8</f>
        <v>86726936962</v>
      </c>
      <c r="X8" s="145">
        <f t="shared" ref="W8:X14" si="1">T8+Q8</f>
        <v>19343273063</v>
      </c>
      <c r="Y8" s="145">
        <f t="shared" ref="Y8:Y14" si="2">W8+X8</f>
        <v>106070210025</v>
      </c>
      <c r="Z8" s="145">
        <f>SUM('تراز 1399'!N536:N587)-'تراز 1399'!O579-'تراز 1399'!O582</f>
        <v>14627250450</v>
      </c>
      <c r="AA8" s="145">
        <v>0</v>
      </c>
      <c r="AB8" s="145">
        <v>0</v>
      </c>
      <c r="AC8" s="145">
        <f>Z8+AA8-AB8</f>
        <v>14627250450</v>
      </c>
      <c r="AD8" s="145">
        <f>Z8+W8</f>
        <v>101354187412</v>
      </c>
      <c r="AE8" s="145">
        <f>AA8+X8</f>
        <v>19343273063</v>
      </c>
      <c r="AF8" s="417">
        <f>AD8+AE8-AB8</f>
        <v>120697460475</v>
      </c>
      <c r="AG8" s="672" t="s">
        <v>1619</v>
      </c>
      <c r="AH8" s="673"/>
    </row>
    <row r="9" spans="1:41" s="541" customFormat="1" ht="21.75" customHeight="1" x14ac:dyDescent="0.6">
      <c r="A9" s="669" t="s">
        <v>1637</v>
      </c>
      <c r="B9" s="836"/>
      <c r="C9" s="145">
        <v>0</v>
      </c>
      <c r="D9" s="670"/>
      <c r="E9" s="145">
        <v>1039798412</v>
      </c>
      <c r="F9" s="145"/>
      <c r="G9" s="145">
        <f>C9+E9</f>
        <v>1039798412</v>
      </c>
      <c r="H9" s="145"/>
      <c r="I9" s="145">
        <v>0</v>
      </c>
      <c r="J9" s="670"/>
      <c r="K9" s="145">
        <v>603603152</v>
      </c>
      <c r="L9" s="145"/>
      <c r="M9" s="145">
        <v>0</v>
      </c>
      <c r="N9" s="671"/>
      <c r="O9" s="145">
        <f>I9+K9</f>
        <v>603603152</v>
      </c>
      <c r="P9" s="145">
        <v>0</v>
      </c>
      <c r="Q9" s="145">
        <f>E9+K9</f>
        <v>1643401564</v>
      </c>
      <c r="R9" s="145">
        <f>P9+Q9</f>
        <v>1643401564</v>
      </c>
      <c r="S9" s="145">
        <v>0</v>
      </c>
      <c r="T9" s="145">
        <v>3595475045</v>
      </c>
      <c r="U9" s="145">
        <v>0</v>
      </c>
      <c r="V9" s="145">
        <f t="shared" si="0"/>
        <v>3595475045</v>
      </c>
      <c r="W9" s="145">
        <f t="shared" si="1"/>
        <v>0</v>
      </c>
      <c r="X9" s="145">
        <f t="shared" si="1"/>
        <v>5238876609</v>
      </c>
      <c r="Y9" s="145">
        <f t="shared" si="2"/>
        <v>5238876609</v>
      </c>
      <c r="Z9" s="145">
        <v>0</v>
      </c>
      <c r="AA9" s="145">
        <f>'تراز 1399'!L588+'تراز 1399'!L589+'تراز 1399'!L590+'تراز 1399'!L591+'تراز 1399'!L592+'تراز 1399'!L593-'تراز 1399'!M588-'تراز 1399'!M589-'تراز 1399'!M590-'تراز 1399'!M591-'تراز 1399'!M592-'تراز 1399'!M593</f>
        <v>5458208680</v>
      </c>
      <c r="AB9" s="145">
        <v>0</v>
      </c>
      <c r="AC9" s="145">
        <f>Z9+AA9-AB9</f>
        <v>5458208680</v>
      </c>
      <c r="AD9" s="145">
        <f>Z9+W9</f>
        <v>0</v>
      </c>
      <c r="AE9" s="145">
        <f>AA9+X9</f>
        <v>10697085289</v>
      </c>
      <c r="AF9" s="417">
        <f>AD9+AE9-AB9</f>
        <v>10697085289</v>
      </c>
      <c r="AG9" s="672" t="s">
        <v>1620</v>
      </c>
      <c r="AH9" s="673"/>
    </row>
    <row r="10" spans="1:41" s="541" customFormat="1" ht="21.75" customHeight="1" x14ac:dyDescent="0.6">
      <c r="A10" s="1037" t="s">
        <v>1636</v>
      </c>
      <c r="B10" s="836"/>
      <c r="C10" s="145">
        <v>108040293792</v>
      </c>
      <c r="D10" s="670"/>
      <c r="E10" s="145">
        <v>277161499</v>
      </c>
      <c r="F10" s="145"/>
      <c r="G10" s="145">
        <f>C10+E10</f>
        <v>108317455291</v>
      </c>
      <c r="H10" s="145"/>
      <c r="I10" s="145">
        <v>807109543</v>
      </c>
      <c r="J10" s="670"/>
      <c r="K10" s="145">
        <v>615737066</v>
      </c>
      <c r="L10" s="674"/>
      <c r="M10" s="145">
        <v>0</v>
      </c>
      <c r="N10" s="671"/>
      <c r="O10" s="145">
        <f>I10+K10</f>
        <v>1422846609</v>
      </c>
      <c r="P10" s="145">
        <f>I10+C10</f>
        <v>108847403335</v>
      </c>
      <c r="Q10" s="145">
        <f>E10+K10</f>
        <v>892898565</v>
      </c>
      <c r="R10" s="145">
        <f>P10+Q10</f>
        <v>109740301900</v>
      </c>
      <c r="S10" s="145">
        <v>3241960539</v>
      </c>
      <c r="T10" s="145">
        <f>920629743+280371000+743504227+23812000+15445932-757578200+3580847</f>
        <v>1229765549</v>
      </c>
      <c r="U10" s="145">
        <v>0</v>
      </c>
      <c r="V10" s="145">
        <f t="shared" si="0"/>
        <v>4471726088</v>
      </c>
      <c r="W10" s="145">
        <f t="shared" si="1"/>
        <v>112089363874</v>
      </c>
      <c r="X10" s="145">
        <f t="shared" si="1"/>
        <v>2122664114</v>
      </c>
      <c r="Y10" s="145">
        <f t="shared" si="2"/>
        <v>114212027988</v>
      </c>
      <c r="Z10" s="1036">
        <f>SUM('تراز 1399'!L594:L655)-'تراز 1399'!M641-'تراز 1399'!M638</f>
        <v>8656132674</v>
      </c>
      <c r="AA10" s="1036">
        <v>0</v>
      </c>
      <c r="AB10" s="1036">
        <v>0</v>
      </c>
      <c r="AC10" s="1036">
        <f>Z10+AA10-AB10</f>
        <v>8656132674</v>
      </c>
      <c r="AD10" s="1036">
        <f>W10+W11+Z10</f>
        <v>121021998690</v>
      </c>
      <c r="AE10" s="1036">
        <f>X10+X11+AA10</f>
        <v>4455382966</v>
      </c>
      <c r="AF10" s="1039">
        <f>AD10+AE10-AB10</f>
        <v>125477381656</v>
      </c>
      <c r="AG10" s="1040" t="s">
        <v>1621</v>
      </c>
      <c r="AH10" s="673"/>
    </row>
    <row r="11" spans="1:41" s="541" customFormat="1" ht="21.75" customHeight="1" x14ac:dyDescent="0.6">
      <c r="A11" s="1037"/>
      <c r="B11" s="836"/>
      <c r="C11" s="145">
        <v>233022142</v>
      </c>
      <c r="D11" s="670"/>
      <c r="E11" s="145">
        <v>420876569</v>
      </c>
      <c r="F11" s="145"/>
      <c r="G11" s="145">
        <f>C11+E11</f>
        <v>653898711</v>
      </c>
      <c r="H11" s="145"/>
      <c r="I11" s="145">
        <v>43480000</v>
      </c>
      <c r="J11" s="670"/>
      <c r="K11" s="145">
        <v>21184229</v>
      </c>
      <c r="L11" s="145"/>
      <c r="M11" s="145">
        <v>0</v>
      </c>
      <c r="N11" s="671"/>
      <c r="O11" s="145">
        <f>I11+K11</f>
        <v>64664229</v>
      </c>
      <c r="P11" s="145">
        <f>I11+C11</f>
        <v>276502142</v>
      </c>
      <c r="Q11" s="145">
        <f>E11+K11</f>
        <v>442060798</v>
      </c>
      <c r="R11" s="145">
        <f>P11+Q11</f>
        <v>718562940</v>
      </c>
      <c r="S11" s="145">
        <v>0</v>
      </c>
      <c r="T11" s="145">
        <f>1460987214+411220840+18450000</f>
        <v>1890658054</v>
      </c>
      <c r="U11" s="145">
        <v>0</v>
      </c>
      <c r="V11" s="145">
        <f t="shared" si="0"/>
        <v>1890658054</v>
      </c>
      <c r="W11" s="145">
        <f t="shared" si="1"/>
        <v>276502142</v>
      </c>
      <c r="X11" s="145">
        <f t="shared" si="1"/>
        <v>2332718852</v>
      </c>
      <c r="Y11" s="145">
        <f t="shared" si="2"/>
        <v>2609220994</v>
      </c>
      <c r="Z11" s="1036"/>
      <c r="AA11" s="1036"/>
      <c r="AB11" s="1036"/>
      <c r="AC11" s="1036"/>
      <c r="AD11" s="1036"/>
      <c r="AE11" s="1036"/>
      <c r="AF11" s="1039"/>
      <c r="AG11" s="1040"/>
      <c r="AH11" s="673"/>
    </row>
    <row r="12" spans="1:41" s="541" customFormat="1" ht="21.75" customHeight="1" x14ac:dyDescent="0.6">
      <c r="A12" s="669" t="s">
        <v>1638</v>
      </c>
      <c r="B12" s="836" t="s">
        <v>426</v>
      </c>
      <c r="C12" s="145">
        <v>180221570400</v>
      </c>
      <c r="D12" s="670"/>
      <c r="E12" s="145">
        <v>0</v>
      </c>
      <c r="F12" s="670"/>
      <c r="G12" s="145">
        <f t="shared" ref="G12:G19" si="3">C12+E12</f>
        <v>180221570400</v>
      </c>
      <c r="H12" s="670"/>
      <c r="I12" s="145">
        <v>2611166000</v>
      </c>
      <c r="J12" s="670"/>
      <c r="K12" s="145">
        <v>0</v>
      </c>
      <c r="L12" s="670"/>
      <c r="M12" s="145">
        <v>0</v>
      </c>
      <c r="N12" s="678"/>
      <c r="O12" s="145">
        <f>K12+I12</f>
        <v>2611166000</v>
      </c>
      <c r="P12" s="145">
        <f t="shared" ref="P12:P19" si="4">I12+C12</f>
        <v>182832736400</v>
      </c>
      <c r="Q12" s="145">
        <v>0</v>
      </c>
      <c r="R12" s="145">
        <f t="shared" ref="R12:R19" si="5">P12+Q12</f>
        <v>182832736400</v>
      </c>
      <c r="S12" s="145">
        <f>1160142738396+105302844335+30809346155+61089012844+18436874257+944224092073+8972660604+2766430201+19988732722+2233664771+1336673538+274660711469</f>
        <v>2629963781365</v>
      </c>
      <c r="T12" s="145">
        <v>0</v>
      </c>
      <c r="U12" s="145">
        <v>0</v>
      </c>
      <c r="V12" s="145">
        <f t="shared" si="0"/>
        <v>2629963781365</v>
      </c>
      <c r="W12" s="145">
        <f t="shared" si="1"/>
        <v>2812796517765</v>
      </c>
      <c r="X12" s="145">
        <f t="shared" si="1"/>
        <v>0</v>
      </c>
      <c r="Y12" s="145">
        <f t="shared" si="2"/>
        <v>2812796517765</v>
      </c>
      <c r="Z12" s="145">
        <f>SUM('تراز 1399'!N656:N696)-Y12</f>
        <v>8100217196388</v>
      </c>
      <c r="AA12" s="145">
        <v>0</v>
      </c>
      <c r="AB12" s="145">
        <v>0</v>
      </c>
      <c r="AC12" s="145">
        <f>Z12+AA12-AB12</f>
        <v>8100217196388</v>
      </c>
      <c r="AD12" s="145">
        <f>Z12+W12</f>
        <v>10913013714153</v>
      </c>
      <c r="AE12" s="145">
        <f>AA12+X12</f>
        <v>0</v>
      </c>
      <c r="AF12" s="417">
        <f>AD12+AE12-AB12</f>
        <v>10913013714153</v>
      </c>
      <c r="AG12" s="672" t="s">
        <v>1648</v>
      </c>
      <c r="AH12" s="673"/>
      <c r="AI12" s="675"/>
      <c r="AJ12" s="676"/>
    </row>
    <row r="13" spans="1:41" s="541" customFormat="1" ht="21.75" customHeight="1" x14ac:dyDescent="0.6">
      <c r="A13" s="1037" t="s">
        <v>810</v>
      </c>
      <c r="B13" s="1035" t="s">
        <v>427</v>
      </c>
      <c r="C13" s="145">
        <v>2502643908</v>
      </c>
      <c r="D13" s="670"/>
      <c r="E13" s="145">
        <v>986147620</v>
      </c>
      <c r="F13" s="145"/>
      <c r="G13" s="145">
        <f>C13+E13</f>
        <v>3488791528</v>
      </c>
      <c r="H13" s="145"/>
      <c r="I13" s="145">
        <v>3303567932</v>
      </c>
      <c r="J13" s="670"/>
      <c r="K13" s="145">
        <v>1122691690</v>
      </c>
      <c r="L13" s="145"/>
      <c r="M13" s="145">
        <v>0</v>
      </c>
      <c r="N13" s="671"/>
      <c r="O13" s="145">
        <f>I13+K13</f>
        <v>4426259622</v>
      </c>
      <c r="P13" s="145">
        <f>C13+I13</f>
        <v>5806211840</v>
      </c>
      <c r="Q13" s="145">
        <f>E13+K13</f>
        <v>2108839310</v>
      </c>
      <c r="R13" s="145">
        <f>P13+Q13</f>
        <v>7915051150</v>
      </c>
      <c r="S13" s="145">
        <v>94499451348</v>
      </c>
      <c r="T13" s="145">
        <f>916555990+132797000+39135000+14589650+2265000</f>
        <v>1105342640</v>
      </c>
      <c r="U13" s="145">
        <v>0</v>
      </c>
      <c r="V13" s="145">
        <f t="shared" si="0"/>
        <v>95604793988</v>
      </c>
      <c r="W13" s="145">
        <f t="shared" si="1"/>
        <v>100305663188</v>
      </c>
      <c r="X13" s="145">
        <f t="shared" si="1"/>
        <v>3214181950</v>
      </c>
      <c r="Y13" s="145">
        <f t="shared" si="2"/>
        <v>103519845138</v>
      </c>
      <c r="Z13" s="1036">
        <f>'تراز 1399'!L697+'تراز 1399'!L698+'تراز 1399'!L699+'تراز 1399'!L700+'تراز 1399'!L701+'تراز 1399'!L702+'تراز 1399'!L703+'تراز 1399'!L704+'تراز 1399'!L705+'تراز 1399'!L722+'تراز 1399'!L723+'تراز 1399'!L724+'تراز 1399'!L725+'تراز 1399'!L726+'تراز 1399'!L727+'تراز 1399'!L730+'تراز 1399'!L731+'تراز 1399'!L732+'تراز 1399'!L733+'تراز 1399'!L734+'تراز 1399'!L735+'تراز 1399'!L736+'تراز 1399'!L737+'تراز 1399'!L738+'تراز 1399'!L739+'تراز 1399'!L740+'تراز 1399'!L741+'تراز 1399'!L743+'تراز 1399'!L744+'تراز 1399'!L748+'تراز 1399'!L749+'تراز 1399'!L750+'تراز 1399'!L751+'تراز 1399'!L752+'تراز 1399'!L753+'تراز 1399'!L754+'تراز 1399'!L755+'تراز 1399'!L756-'تراز 1399'!M734-'تراز 1399'!M741</f>
        <v>214862914857</v>
      </c>
      <c r="AA13" s="1036">
        <v>0</v>
      </c>
      <c r="AB13" s="1036">
        <v>-141422954</v>
      </c>
      <c r="AC13" s="1036">
        <f>Z13+AA13+AB13</f>
        <v>214721491903</v>
      </c>
      <c r="AD13" s="1036">
        <f>Z13+W13+W15+W14</f>
        <v>337919694111</v>
      </c>
      <c r="AE13" s="1036">
        <f>X13+AA13+X14+X15</f>
        <v>3214181950</v>
      </c>
      <c r="AF13" s="1039">
        <f>AD13+AE13-AB13</f>
        <v>341275299015</v>
      </c>
      <c r="AG13" s="1040" t="s">
        <v>1649</v>
      </c>
      <c r="AH13" s="673"/>
      <c r="AI13" s="675"/>
      <c r="AJ13" s="676"/>
    </row>
    <row r="14" spans="1:41" s="541" customFormat="1" ht="21.75" customHeight="1" x14ac:dyDescent="0.6">
      <c r="A14" s="1037"/>
      <c r="B14" s="1035"/>
      <c r="C14" s="145">
        <v>0</v>
      </c>
      <c r="D14" s="670"/>
      <c r="E14" s="145">
        <v>0</v>
      </c>
      <c r="F14" s="145"/>
      <c r="G14" s="145">
        <v>0</v>
      </c>
      <c r="H14" s="145"/>
      <c r="I14" s="145">
        <v>3171249736</v>
      </c>
      <c r="J14" s="670"/>
      <c r="K14" s="145">
        <v>0</v>
      </c>
      <c r="L14" s="145"/>
      <c r="M14" s="145">
        <v>0</v>
      </c>
      <c r="N14" s="671"/>
      <c r="O14" s="145">
        <f>I14+K14</f>
        <v>3171249736</v>
      </c>
      <c r="P14" s="145">
        <f>I14+C14</f>
        <v>3171249736</v>
      </c>
      <c r="Q14" s="145">
        <v>0</v>
      </c>
      <c r="R14" s="145">
        <f>P14+Q14</f>
        <v>3171249736</v>
      </c>
      <c r="S14" s="145">
        <v>5267209580</v>
      </c>
      <c r="T14" s="145">
        <v>0</v>
      </c>
      <c r="U14" s="145">
        <v>0</v>
      </c>
      <c r="V14" s="145">
        <f t="shared" si="0"/>
        <v>5267209580</v>
      </c>
      <c r="W14" s="145">
        <f t="shared" si="1"/>
        <v>8438459316</v>
      </c>
      <c r="X14" s="145">
        <f t="shared" si="1"/>
        <v>0</v>
      </c>
      <c r="Y14" s="145">
        <f t="shared" si="2"/>
        <v>8438459316</v>
      </c>
      <c r="Z14" s="1036"/>
      <c r="AA14" s="1036"/>
      <c r="AB14" s="1036"/>
      <c r="AC14" s="1036"/>
      <c r="AD14" s="1036"/>
      <c r="AE14" s="1036"/>
      <c r="AF14" s="1039"/>
      <c r="AG14" s="1040"/>
      <c r="AH14" s="673"/>
      <c r="AI14" s="677"/>
    </row>
    <row r="15" spans="1:41" s="541" customFormat="1" ht="21.75" customHeight="1" x14ac:dyDescent="0.6">
      <c r="A15" s="1037"/>
      <c r="B15" s="1035"/>
      <c r="C15" s="145">
        <v>14312656750</v>
      </c>
      <c r="D15" s="670"/>
      <c r="E15" s="145">
        <v>0</v>
      </c>
      <c r="F15" s="670"/>
      <c r="G15" s="145">
        <f t="shared" si="3"/>
        <v>14312656750</v>
      </c>
      <c r="H15" s="145"/>
      <c r="I15" s="145">
        <v>0</v>
      </c>
      <c r="J15" s="670"/>
      <c r="K15" s="145">
        <v>0</v>
      </c>
      <c r="L15" s="670"/>
      <c r="M15" s="145">
        <v>0</v>
      </c>
      <c r="N15" s="678"/>
      <c r="O15" s="145">
        <f>K15+I15</f>
        <v>0</v>
      </c>
      <c r="P15" s="145">
        <f t="shared" si="4"/>
        <v>14312656750</v>
      </c>
      <c r="Q15" s="145">
        <v>0</v>
      </c>
      <c r="R15" s="145">
        <f t="shared" si="5"/>
        <v>14312656750</v>
      </c>
      <c r="S15" s="145">
        <v>0</v>
      </c>
      <c r="T15" s="145">
        <v>0</v>
      </c>
      <c r="U15" s="145">
        <v>0</v>
      </c>
      <c r="V15" s="145">
        <f t="shared" ref="V15:V19" si="6">S15+T15</f>
        <v>0</v>
      </c>
      <c r="W15" s="145">
        <f t="shared" ref="W15:W19" si="7">S15+P15</f>
        <v>14312656750</v>
      </c>
      <c r="X15" s="145">
        <f t="shared" ref="X15:X19" si="8">T15+Q15</f>
        <v>0</v>
      </c>
      <c r="Y15" s="145">
        <f t="shared" ref="Y15:Y19" si="9">W15+X15</f>
        <v>14312656750</v>
      </c>
      <c r="Z15" s="1036"/>
      <c r="AA15" s="1036"/>
      <c r="AB15" s="1036"/>
      <c r="AC15" s="1036"/>
      <c r="AD15" s="1036"/>
      <c r="AE15" s="1036"/>
      <c r="AF15" s="1039"/>
      <c r="AG15" s="1040"/>
      <c r="AH15" s="673"/>
      <c r="AJ15" s="676"/>
    </row>
    <row r="16" spans="1:41" s="541" customFormat="1" ht="21.75" customHeight="1" x14ac:dyDescent="0.6">
      <c r="A16" s="1037" t="s">
        <v>1639</v>
      </c>
      <c r="B16" s="1035" t="s">
        <v>428</v>
      </c>
      <c r="C16" s="145">
        <v>49589542198</v>
      </c>
      <c r="D16" s="670"/>
      <c r="E16" s="145">
        <v>0</v>
      </c>
      <c r="F16" s="145"/>
      <c r="G16" s="145">
        <f t="shared" si="3"/>
        <v>49589542198</v>
      </c>
      <c r="H16" s="145"/>
      <c r="I16" s="145">
        <v>406972543699</v>
      </c>
      <c r="J16" s="670"/>
      <c r="K16" s="145">
        <v>0</v>
      </c>
      <c r="L16" s="670"/>
      <c r="M16" s="145">
        <v>0</v>
      </c>
      <c r="N16" s="671"/>
      <c r="O16" s="145">
        <f t="shared" ref="O16:O19" si="10">I16+K16</f>
        <v>406972543699</v>
      </c>
      <c r="P16" s="145">
        <f t="shared" si="4"/>
        <v>456562085897</v>
      </c>
      <c r="Q16" s="145">
        <v>0</v>
      </c>
      <c r="R16" s="145">
        <f t="shared" si="5"/>
        <v>456562085897</v>
      </c>
      <c r="S16" s="145">
        <f>1038009608388-500000000000</f>
        <v>538009608388</v>
      </c>
      <c r="T16" s="145">
        <v>0</v>
      </c>
      <c r="U16" s="145">
        <v>0</v>
      </c>
      <c r="V16" s="145">
        <f t="shared" si="6"/>
        <v>538009608388</v>
      </c>
      <c r="W16" s="145">
        <f t="shared" si="7"/>
        <v>994571694285</v>
      </c>
      <c r="X16" s="145">
        <f t="shared" si="8"/>
        <v>0</v>
      </c>
      <c r="Y16" s="145">
        <f t="shared" si="9"/>
        <v>994571694285</v>
      </c>
      <c r="Z16" s="1036">
        <f>'تراز 1399'!L706+'تراز 1399'!L707+'تراز 1399'!L708-'تراز 1399'!M708+'تراز 1399'!L709+'تراز 1399'!L710+'تراز 1399'!L711+'تراز 1399'!L712+'تراز 1399'!L713+'تراز 1399'!L714+'تراز 1399'!L715+'تراز 1399'!L716-'تراز 1399'!M716+'تراز 1399'!L717+'تراز 1399'!L718+'تراز 1399'!L719+'تراز 1399'!L720+'تراز 1399'!L721+'تراز 1399'!L728+'تراز 1399'!L729+'تراز 1399'!L742+'تراز 1399'!L745+'تراز 1399'!L746+'تراز 1399'!L747</f>
        <v>904558779208</v>
      </c>
      <c r="AA16" s="1036">
        <v>0</v>
      </c>
      <c r="AB16" s="1036">
        <v>0</v>
      </c>
      <c r="AC16" s="1036">
        <f>+Z16+AA16-AB16</f>
        <v>904558779208</v>
      </c>
      <c r="AD16" s="1036">
        <f>W17+W16+Z16</f>
        <v>1902214728564</v>
      </c>
      <c r="AE16" s="1036">
        <f>X17+X16+AA16</f>
        <v>40000000</v>
      </c>
      <c r="AF16" s="1039">
        <f>AD16+AE16-AB16</f>
        <v>1902254728564</v>
      </c>
      <c r="AG16" s="1040" t="s">
        <v>1650</v>
      </c>
      <c r="AH16" s="673"/>
      <c r="AJ16" s="676"/>
    </row>
    <row r="17" spans="1:36" s="541" customFormat="1" ht="21.75" customHeight="1" x14ac:dyDescent="0.6">
      <c r="A17" s="1037"/>
      <c r="B17" s="1035"/>
      <c r="C17" s="145">
        <v>2552805071</v>
      </c>
      <c r="D17" s="670"/>
      <c r="E17" s="145">
        <v>40000000</v>
      </c>
      <c r="F17" s="145"/>
      <c r="G17" s="145">
        <f t="shared" si="3"/>
        <v>2592805071</v>
      </c>
      <c r="H17" s="145"/>
      <c r="I17" s="145">
        <v>531450000</v>
      </c>
      <c r="J17" s="670"/>
      <c r="K17" s="145">
        <v>0</v>
      </c>
      <c r="L17" s="145"/>
      <c r="M17" s="145">
        <v>0</v>
      </c>
      <c r="N17" s="671"/>
      <c r="O17" s="145">
        <f t="shared" si="10"/>
        <v>531450000</v>
      </c>
      <c r="P17" s="145">
        <f t="shared" si="4"/>
        <v>3084255071</v>
      </c>
      <c r="Q17" s="145">
        <f>E17+K17</f>
        <v>40000000</v>
      </c>
      <c r="R17" s="145">
        <f t="shared" si="5"/>
        <v>3124255071</v>
      </c>
      <c r="S17" s="145">
        <v>0</v>
      </c>
      <c r="T17" s="145">
        <v>0</v>
      </c>
      <c r="U17" s="145">
        <v>0</v>
      </c>
      <c r="V17" s="145">
        <f t="shared" si="6"/>
        <v>0</v>
      </c>
      <c r="W17" s="145">
        <f t="shared" si="7"/>
        <v>3084255071</v>
      </c>
      <c r="X17" s="145">
        <f t="shared" si="8"/>
        <v>40000000</v>
      </c>
      <c r="Y17" s="145">
        <f t="shared" si="9"/>
        <v>3124255071</v>
      </c>
      <c r="Z17" s="1036"/>
      <c r="AA17" s="1036"/>
      <c r="AB17" s="1036"/>
      <c r="AC17" s="1036"/>
      <c r="AD17" s="1036"/>
      <c r="AE17" s="1036"/>
      <c r="AF17" s="1039"/>
      <c r="AG17" s="1040"/>
      <c r="AH17" s="673"/>
      <c r="AJ17" s="679"/>
    </row>
    <row r="18" spans="1:36" s="541" customFormat="1" ht="21.75" customHeight="1" x14ac:dyDescent="0.6">
      <c r="A18" s="669" t="s">
        <v>1634</v>
      </c>
      <c r="B18" s="836" t="s">
        <v>1936</v>
      </c>
      <c r="C18" s="145">
        <v>0</v>
      </c>
      <c r="D18" s="670"/>
      <c r="E18" s="145">
        <v>0</v>
      </c>
      <c r="F18" s="145"/>
      <c r="G18" s="145">
        <v>0</v>
      </c>
      <c r="H18" s="145"/>
      <c r="I18" s="145">
        <v>52248317314</v>
      </c>
      <c r="J18" s="670"/>
      <c r="K18" s="145">
        <v>0</v>
      </c>
      <c r="L18" s="145"/>
      <c r="M18" s="145">
        <v>0</v>
      </c>
      <c r="N18" s="671"/>
      <c r="O18" s="145">
        <f>I18+K18</f>
        <v>52248317314</v>
      </c>
      <c r="P18" s="145">
        <f>I18+C18</f>
        <v>52248317314</v>
      </c>
      <c r="Q18" s="145">
        <v>0</v>
      </c>
      <c r="R18" s="145">
        <f>P18+Q18</f>
        <v>52248317314</v>
      </c>
      <c r="S18" s="145">
        <v>53391426191</v>
      </c>
      <c r="T18" s="145">
        <v>0</v>
      </c>
      <c r="U18" s="145">
        <v>0</v>
      </c>
      <c r="V18" s="145">
        <f>S18+T18</f>
        <v>53391426191</v>
      </c>
      <c r="W18" s="145">
        <f>S18+P18</f>
        <v>105639743505</v>
      </c>
      <c r="X18" s="145">
        <f>T18+Q18</f>
        <v>0</v>
      </c>
      <c r="Y18" s="145">
        <f>W18+X18</f>
        <v>105639743505</v>
      </c>
      <c r="Z18" s="145">
        <f>SUM('تراز 1399'!L757:L766)-'تراز 1399'!M764</f>
        <v>551603813770</v>
      </c>
      <c r="AA18" s="145">
        <v>0</v>
      </c>
      <c r="AB18" s="145">
        <v>0</v>
      </c>
      <c r="AC18" s="145">
        <f>Z18+AA18-AB18</f>
        <v>551603813770</v>
      </c>
      <c r="AD18" s="145">
        <f>Z18+W18</f>
        <v>657243557275</v>
      </c>
      <c r="AE18" s="145">
        <f>AA18+X18</f>
        <v>0</v>
      </c>
      <c r="AF18" s="417">
        <f>AD18+AE18-AB18</f>
        <v>657243557275</v>
      </c>
      <c r="AG18" s="672" t="s">
        <v>1622</v>
      </c>
      <c r="AH18" s="673"/>
    </row>
    <row r="19" spans="1:36" s="541" customFormat="1" ht="21.75" customHeight="1" x14ac:dyDescent="0.6">
      <c r="A19" s="669" t="s">
        <v>1640</v>
      </c>
      <c r="B19" s="836"/>
      <c r="C19" s="145">
        <v>0</v>
      </c>
      <c r="D19" s="670"/>
      <c r="E19" s="145">
        <v>0</v>
      </c>
      <c r="F19" s="145"/>
      <c r="G19" s="145">
        <f t="shared" si="3"/>
        <v>0</v>
      </c>
      <c r="H19" s="145"/>
      <c r="I19" s="145">
        <v>0</v>
      </c>
      <c r="J19" s="670"/>
      <c r="K19" s="145">
        <v>0</v>
      </c>
      <c r="L19" s="145"/>
      <c r="M19" s="145">
        <v>0</v>
      </c>
      <c r="N19" s="671"/>
      <c r="O19" s="145">
        <f t="shared" si="10"/>
        <v>0</v>
      </c>
      <c r="P19" s="145">
        <f t="shared" si="4"/>
        <v>0</v>
      </c>
      <c r="Q19" s="145">
        <f>E19+K19</f>
        <v>0</v>
      </c>
      <c r="R19" s="145">
        <f t="shared" si="5"/>
        <v>0</v>
      </c>
      <c r="S19" s="145">
        <v>0</v>
      </c>
      <c r="T19" s="145">
        <v>0</v>
      </c>
      <c r="U19" s="145">
        <v>0</v>
      </c>
      <c r="V19" s="145">
        <f t="shared" si="6"/>
        <v>0</v>
      </c>
      <c r="W19" s="145">
        <f t="shared" si="7"/>
        <v>0</v>
      </c>
      <c r="X19" s="145">
        <f t="shared" si="8"/>
        <v>0</v>
      </c>
      <c r="Y19" s="145">
        <f t="shared" si="9"/>
        <v>0</v>
      </c>
      <c r="Z19" s="145">
        <v>0</v>
      </c>
      <c r="AA19" s="145">
        <f>'تراز 1399'!L767+'تراز 1399'!L768+'تراز 1399'!L769+'تراز 1399'!L770</f>
        <v>675226475</v>
      </c>
      <c r="AB19" s="145">
        <v>0</v>
      </c>
      <c r="AC19" s="145">
        <f t="shared" ref="AC19" si="11">Z19+AA19-AB19</f>
        <v>675226475</v>
      </c>
      <c r="AD19" s="145">
        <f t="shared" ref="AD19" si="12">Z19+W19</f>
        <v>0</v>
      </c>
      <c r="AE19" s="145">
        <f t="shared" ref="AE19" si="13">AA19+X19</f>
        <v>675226475</v>
      </c>
      <c r="AF19" s="417">
        <f>AD19+AE19-AB19</f>
        <v>675226475</v>
      </c>
      <c r="AG19" s="672" t="s">
        <v>1623</v>
      </c>
      <c r="AH19" s="673"/>
    </row>
    <row r="20" spans="1:36" s="546" customFormat="1" ht="25.5" customHeight="1" x14ac:dyDescent="0.7">
      <c r="A20" s="848" t="s">
        <v>213</v>
      </c>
      <c r="B20" s="837"/>
      <c r="C20" s="674">
        <f>SUM(C8:C19)</f>
        <v>373236672451</v>
      </c>
      <c r="D20" s="670"/>
      <c r="E20" s="674">
        <f>SUM(E8:E19)</f>
        <v>10035542976</v>
      </c>
      <c r="F20" s="674"/>
      <c r="G20" s="674">
        <f>SUM(G8:G19)</f>
        <v>383272215427</v>
      </c>
      <c r="H20" s="674"/>
      <c r="I20" s="674">
        <f>SUM(I8:I19)</f>
        <v>491472923080</v>
      </c>
      <c r="J20" s="670"/>
      <c r="K20" s="674">
        <f>SUM(K8:K19)</f>
        <v>14434930324</v>
      </c>
      <c r="L20" s="674"/>
      <c r="M20" s="674">
        <f>SUM(M8:M19)</f>
        <v>0</v>
      </c>
      <c r="N20" s="838"/>
      <c r="O20" s="674">
        <f t="shared" ref="O20:AF20" si="14">SUM(O8:O19)</f>
        <v>505907853404</v>
      </c>
      <c r="P20" s="674">
        <f t="shared" si="14"/>
        <v>864709595531</v>
      </c>
      <c r="Q20" s="674">
        <f t="shared" si="14"/>
        <v>24470473300</v>
      </c>
      <c r="R20" s="674">
        <f t="shared" si="14"/>
        <v>889180068831</v>
      </c>
      <c r="S20" s="674">
        <f t="shared" si="14"/>
        <v>3373532197327</v>
      </c>
      <c r="T20" s="674">
        <f t="shared" si="14"/>
        <v>7821241288</v>
      </c>
      <c r="U20" s="674">
        <f t="shared" si="14"/>
        <v>0</v>
      </c>
      <c r="V20" s="674">
        <f t="shared" si="14"/>
        <v>3381353438615</v>
      </c>
      <c r="W20" s="674">
        <f t="shared" si="14"/>
        <v>4238241792858</v>
      </c>
      <c r="X20" s="674">
        <f t="shared" si="14"/>
        <v>32291714588</v>
      </c>
      <c r="Y20" s="674">
        <f t="shared" si="14"/>
        <v>4270533507446</v>
      </c>
      <c r="Z20" s="674">
        <f t="shared" si="14"/>
        <v>9794526087347</v>
      </c>
      <c r="AA20" s="674">
        <f t="shared" si="14"/>
        <v>6133435155</v>
      </c>
      <c r="AB20" s="674">
        <f t="shared" si="14"/>
        <v>-141422954</v>
      </c>
      <c r="AC20" s="674">
        <f>SUM(AC8:AC19)</f>
        <v>9800518099548</v>
      </c>
      <c r="AD20" s="674">
        <f t="shared" si="14"/>
        <v>14032767880205</v>
      </c>
      <c r="AE20" s="674">
        <f t="shared" si="14"/>
        <v>38425149743</v>
      </c>
      <c r="AF20" s="852">
        <f t="shared" si="14"/>
        <v>14071334452902</v>
      </c>
      <c r="AG20" s="680"/>
      <c r="AH20" s="681"/>
      <c r="AI20" s="682"/>
      <c r="AJ20" s="682"/>
    </row>
    <row r="21" spans="1:36" s="131" customFormat="1" ht="25.5" customHeight="1" x14ac:dyDescent="0.6">
      <c r="A21" s="849" t="s">
        <v>215</v>
      </c>
      <c r="B21" s="837"/>
      <c r="C21" s="674"/>
      <c r="D21" s="684"/>
      <c r="E21" s="145"/>
      <c r="F21" s="145"/>
      <c r="G21" s="674"/>
      <c r="H21" s="674"/>
      <c r="I21" s="839"/>
      <c r="J21" s="684"/>
      <c r="K21" s="145"/>
      <c r="L21" s="839"/>
      <c r="M21" s="145">
        <v>0</v>
      </c>
      <c r="N21" s="671"/>
      <c r="O21" s="674"/>
      <c r="P21" s="674"/>
      <c r="Q21" s="145"/>
      <c r="R21" s="674"/>
      <c r="S21" s="674"/>
      <c r="T21" s="145"/>
      <c r="U21" s="145"/>
      <c r="V21" s="674"/>
      <c r="W21" s="674"/>
      <c r="X21" s="145"/>
      <c r="Y21" s="674"/>
      <c r="Z21" s="674"/>
      <c r="AA21" s="145"/>
      <c r="AB21" s="145"/>
      <c r="AC21" s="674"/>
      <c r="AD21" s="674"/>
      <c r="AE21" s="145"/>
      <c r="AF21" s="852"/>
      <c r="AG21" s="272"/>
      <c r="AH21" s="229"/>
      <c r="AI21" s="247"/>
      <c r="AJ21" s="247"/>
    </row>
    <row r="22" spans="1:36" s="131" customFormat="1" ht="44.25" customHeight="1" x14ac:dyDescent="0.6">
      <c r="A22" s="252" t="s">
        <v>1641</v>
      </c>
      <c r="B22" s="840"/>
      <c r="C22" s="683">
        <v>-14738953079</v>
      </c>
      <c r="D22" s="684"/>
      <c r="E22" s="145">
        <v>0</v>
      </c>
      <c r="F22" s="145"/>
      <c r="G22" s="683">
        <v>-14738953079</v>
      </c>
      <c r="H22" s="674"/>
      <c r="I22" s="683">
        <v>-10861509720</v>
      </c>
      <c r="J22" s="684"/>
      <c r="K22" s="145">
        <v>0</v>
      </c>
      <c r="L22" s="145"/>
      <c r="M22" s="145">
        <v>0</v>
      </c>
      <c r="N22" s="671"/>
      <c r="O22" s="683">
        <f>I22-K22</f>
        <v>-10861509720</v>
      </c>
      <c r="P22" s="683">
        <f>G22+I22</f>
        <v>-25600462799</v>
      </c>
      <c r="Q22" s="145">
        <v>0</v>
      </c>
      <c r="R22" s="683">
        <v>-25600462799</v>
      </c>
      <c r="S22" s="683">
        <v>-14787984209</v>
      </c>
      <c r="T22" s="145">
        <v>0</v>
      </c>
      <c r="U22" s="145">
        <v>0</v>
      </c>
      <c r="V22" s="683">
        <f>S22+T22</f>
        <v>-14787984209</v>
      </c>
      <c r="W22" s="683">
        <f>V22+R22</f>
        <v>-40388447008</v>
      </c>
      <c r="X22" s="145">
        <v>0</v>
      </c>
      <c r="Y22" s="683">
        <f>W22+X22</f>
        <v>-40388447008</v>
      </c>
      <c r="Z22" s="683">
        <f>-'تراز 1399'!M525-'تراز 1399'!M526-'تراز 1399'!M527-'تراز 1399'!M528-'تراز 1399'!M529-'تراز 1399'!M530-'تراز 1399'!M531-'تراز 1399'!M532-'تراز 1399'!M533-'تراز 1399'!M534</f>
        <v>-20239301928</v>
      </c>
      <c r="AA22" s="145">
        <v>0</v>
      </c>
      <c r="AB22" s="145">
        <v>0</v>
      </c>
      <c r="AC22" s="683">
        <f>Z22+AA22</f>
        <v>-20239301928</v>
      </c>
      <c r="AD22" s="683">
        <f>Y22+Z22</f>
        <v>-60627748936</v>
      </c>
      <c r="AE22" s="145">
        <v>0</v>
      </c>
      <c r="AF22" s="685">
        <f>AD22+AE22</f>
        <v>-60627748936</v>
      </c>
      <c r="AG22" s="272" t="s">
        <v>1624</v>
      </c>
      <c r="AH22" s="229"/>
      <c r="AI22" s="247"/>
      <c r="AJ22" s="247"/>
    </row>
    <row r="23" spans="1:36" s="131" customFormat="1" ht="25.5" customHeight="1" x14ac:dyDescent="0.6">
      <c r="A23" s="252" t="s">
        <v>214</v>
      </c>
      <c r="B23" s="840"/>
      <c r="C23" s="841">
        <v>2191535559</v>
      </c>
      <c r="D23" s="684"/>
      <c r="E23" s="145">
        <v>0</v>
      </c>
      <c r="F23" s="145"/>
      <c r="G23" s="841">
        <f>C23+E23</f>
        <v>2191535559</v>
      </c>
      <c r="H23" s="674"/>
      <c r="I23" s="683">
        <v>-1349127517</v>
      </c>
      <c r="J23" s="674"/>
      <c r="K23" s="145">
        <v>0</v>
      </c>
      <c r="L23" s="145"/>
      <c r="M23" s="145">
        <v>0</v>
      </c>
      <c r="N23" s="671"/>
      <c r="O23" s="683">
        <f>I23-K23</f>
        <v>-1349127517</v>
      </c>
      <c r="P23" s="841">
        <f>G23+I23</f>
        <v>842408042</v>
      </c>
      <c r="Q23" s="145">
        <v>0</v>
      </c>
      <c r="R23" s="841">
        <v>842408042</v>
      </c>
      <c r="S23" s="841">
        <f>-20179223509-204367176</f>
        <v>-20383590685</v>
      </c>
      <c r="T23" s="145">
        <v>0</v>
      </c>
      <c r="U23" s="145">
        <v>0</v>
      </c>
      <c r="V23" s="683">
        <f>S23+T23</f>
        <v>-20383590685</v>
      </c>
      <c r="W23" s="683">
        <f>R23+S23</f>
        <v>-19541182643</v>
      </c>
      <c r="X23" s="145">
        <v>0</v>
      </c>
      <c r="Y23" s="683">
        <f>W23+X23</f>
        <v>-19541182643</v>
      </c>
      <c r="Z23" s="841">
        <f>-'تراز 1399'!M535</f>
        <v>-6232746144</v>
      </c>
      <c r="AA23" s="145">
        <v>0</v>
      </c>
      <c r="AB23" s="145">
        <v>0</v>
      </c>
      <c r="AC23" s="683">
        <f>Z23+AA23</f>
        <v>-6232746144</v>
      </c>
      <c r="AD23" s="683">
        <f>Y23+Z23</f>
        <v>-25773928787</v>
      </c>
      <c r="AE23" s="145">
        <v>0</v>
      </c>
      <c r="AF23" s="685">
        <f>AD23+AE23</f>
        <v>-25773928787</v>
      </c>
      <c r="AG23" s="272" t="s">
        <v>1625</v>
      </c>
      <c r="AH23" s="229"/>
      <c r="AI23" s="247"/>
      <c r="AJ23" s="247"/>
    </row>
    <row r="24" spans="1:36" s="248" customFormat="1" ht="28.5" customHeight="1" thickBot="1" x14ac:dyDescent="0.75">
      <c r="A24" s="850" t="s">
        <v>55</v>
      </c>
      <c r="B24" s="843"/>
      <c r="C24" s="844">
        <f>SUM(C20:C23)</f>
        <v>360689254931</v>
      </c>
      <c r="D24" s="845"/>
      <c r="E24" s="844">
        <f>SUM(E20:E23)</f>
        <v>10035542976</v>
      </c>
      <c r="F24" s="846"/>
      <c r="G24" s="844">
        <f>SUM(G20:G23)</f>
        <v>370724797907</v>
      </c>
      <c r="H24" s="846"/>
      <c r="I24" s="844">
        <f>SUM(I20:I23)</f>
        <v>479262285843</v>
      </c>
      <c r="J24" s="846"/>
      <c r="K24" s="844">
        <f>SUM(K20:K23)</f>
        <v>14434930324</v>
      </c>
      <c r="L24" s="846"/>
      <c r="M24" s="844">
        <f>SUM(M20:M23)</f>
        <v>0</v>
      </c>
      <c r="N24" s="846"/>
      <c r="O24" s="847">
        <f t="shared" ref="O24:Y24" si="15">SUM(O20:O23)</f>
        <v>493697216167</v>
      </c>
      <c r="P24" s="847">
        <f t="shared" si="15"/>
        <v>839951540774</v>
      </c>
      <c r="Q24" s="844">
        <f t="shared" si="15"/>
        <v>24470473300</v>
      </c>
      <c r="R24" s="1127">
        <f t="shared" si="15"/>
        <v>864422014074</v>
      </c>
      <c r="S24" s="847">
        <f>SUM(S20:S23)</f>
        <v>3338360622433</v>
      </c>
      <c r="T24" s="844">
        <f t="shared" si="15"/>
        <v>7821241288</v>
      </c>
      <c r="U24" s="844">
        <f t="shared" si="15"/>
        <v>0</v>
      </c>
      <c r="V24" s="1126">
        <f>SUM(V20:V23)</f>
        <v>3346181863721</v>
      </c>
      <c r="W24" s="847">
        <f t="shared" si="15"/>
        <v>4178312163207</v>
      </c>
      <c r="X24" s="844">
        <f t="shared" si="15"/>
        <v>32291714588</v>
      </c>
      <c r="Y24" s="847">
        <f t="shared" si="15"/>
        <v>4210603877795</v>
      </c>
      <c r="Z24" s="847">
        <f t="shared" ref="Z24:AF24" si="16">SUM(Z20:Z23)</f>
        <v>9768054039275</v>
      </c>
      <c r="AA24" s="844">
        <f t="shared" si="16"/>
        <v>6133435155</v>
      </c>
      <c r="AB24" s="844">
        <f t="shared" si="16"/>
        <v>-141422954</v>
      </c>
      <c r="AC24" s="1126">
        <f t="shared" si="16"/>
        <v>9774046051476</v>
      </c>
      <c r="AD24" s="847">
        <f t="shared" si="16"/>
        <v>13946366202482</v>
      </c>
      <c r="AE24" s="844">
        <f t="shared" si="16"/>
        <v>38425149743</v>
      </c>
      <c r="AF24" s="853">
        <f t="shared" si="16"/>
        <v>13984932775179</v>
      </c>
      <c r="AG24" s="273"/>
      <c r="AH24" s="249"/>
    </row>
    <row r="25" spans="1:36" ht="28.5" customHeight="1" thickTop="1" x14ac:dyDescent="0.25">
      <c r="A25" s="241"/>
      <c r="C25" s="241"/>
      <c r="D25" s="241"/>
      <c r="E25" s="241"/>
      <c r="F25" s="241"/>
      <c r="G25" s="241"/>
      <c r="H25" s="24"/>
      <c r="I25" s="241"/>
      <c r="J25" s="241"/>
      <c r="K25" s="241"/>
      <c r="L25" s="241"/>
      <c r="M25" s="241"/>
      <c r="N25" s="241"/>
      <c r="O25" s="241"/>
      <c r="P25" s="686"/>
      <c r="Q25" s="241"/>
      <c r="R25" s="241"/>
      <c r="S25" s="241"/>
      <c r="T25" s="241"/>
      <c r="U25" s="241"/>
      <c r="V25" s="241"/>
      <c r="W25" s="241"/>
      <c r="X25" s="241"/>
      <c r="Y25" s="241"/>
      <c r="Z25" s="241"/>
      <c r="AA25" s="241"/>
      <c r="AB25" s="241"/>
      <c r="AC25" s="241"/>
      <c r="AD25" s="241"/>
      <c r="AE25" s="1128"/>
      <c r="AF25" s="1128"/>
    </row>
    <row r="26" spans="1:36" s="815" customFormat="1" ht="34.5" customHeight="1" x14ac:dyDescent="0.25">
      <c r="A26" s="1034" t="s">
        <v>1934</v>
      </c>
      <c r="B26" s="1034"/>
      <c r="C26" s="1034"/>
      <c r="D26" s="1034"/>
      <c r="E26" s="1034"/>
      <c r="F26" s="1034"/>
      <c r="G26" s="1034"/>
      <c r="H26" s="1034"/>
      <c r="I26" s="1034"/>
      <c r="J26" s="1034"/>
      <c r="K26" s="1034"/>
      <c r="L26" s="1034"/>
      <c r="M26" s="1034"/>
      <c r="N26" s="1034"/>
      <c r="O26" s="1034"/>
      <c r="P26" s="1034"/>
      <c r="Q26" s="1034"/>
      <c r="R26" s="1034"/>
      <c r="S26" s="1034"/>
      <c r="T26" s="1034"/>
      <c r="U26" s="1034"/>
      <c r="V26" s="1034"/>
      <c r="W26" s="1034"/>
      <c r="X26" s="1034"/>
      <c r="Y26" s="1034"/>
      <c r="Z26" s="1034"/>
      <c r="AA26" s="1034"/>
      <c r="AB26" s="1034"/>
      <c r="AC26" s="1034"/>
      <c r="AD26" s="1034"/>
      <c r="AE26" s="1034"/>
      <c r="AF26" s="1034"/>
      <c r="AG26" s="1034"/>
      <c r="AH26" s="814"/>
      <c r="AI26" s="814"/>
    </row>
    <row r="27" spans="1:36" s="815" customFormat="1" ht="54.75" customHeight="1" x14ac:dyDescent="0.25">
      <c r="A27" s="1034" t="s">
        <v>1810</v>
      </c>
      <c r="B27" s="1034"/>
      <c r="C27" s="1034"/>
      <c r="D27" s="1034"/>
      <c r="E27" s="1034"/>
      <c r="F27" s="1034"/>
      <c r="G27" s="1034"/>
      <c r="H27" s="1034"/>
      <c r="I27" s="1034"/>
      <c r="J27" s="1034"/>
      <c r="K27" s="1034"/>
      <c r="L27" s="1034"/>
      <c r="M27" s="1034"/>
      <c r="N27" s="1034"/>
      <c r="O27" s="1034"/>
      <c r="P27" s="1034"/>
      <c r="Q27" s="1034"/>
      <c r="R27" s="1034"/>
      <c r="S27" s="1034"/>
      <c r="T27" s="1034"/>
      <c r="U27" s="1034"/>
      <c r="V27" s="1034"/>
      <c r="W27" s="1034"/>
      <c r="X27" s="1034"/>
      <c r="Y27" s="1034"/>
      <c r="Z27" s="1034"/>
      <c r="AA27" s="1034"/>
      <c r="AB27" s="1034"/>
      <c r="AC27" s="1034"/>
      <c r="AD27" s="1034"/>
      <c r="AE27" s="1034"/>
      <c r="AF27" s="1034"/>
      <c r="AG27" s="872"/>
      <c r="AH27" s="814"/>
      <c r="AI27" s="814"/>
    </row>
    <row r="28" spans="1:36" s="99" customFormat="1" ht="21.75" customHeight="1" x14ac:dyDescent="0.6">
      <c r="A28" s="688"/>
      <c r="B28" s="193"/>
      <c r="C28" s="615"/>
      <c r="D28" s="615"/>
      <c r="E28" s="615"/>
      <c r="F28" s="615"/>
      <c r="G28" s="615"/>
      <c r="H28" s="615"/>
      <c r="I28" s="615"/>
      <c r="J28" s="615"/>
      <c r="K28" s="615"/>
      <c r="L28" s="615"/>
      <c r="M28" s="615"/>
      <c r="N28" s="615"/>
      <c r="O28" s="615"/>
      <c r="P28" s="615"/>
      <c r="Q28" s="615"/>
      <c r="R28" s="615"/>
      <c r="AG28" s="275"/>
      <c r="AH28" s="231"/>
    </row>
    <row r="29" spans="1:36" s="99" customFormat="1" ht="21.75" customHeight="1" x14ac:dyDescent="0.6">
      <c r="A29" s="689"/>
      <c r="B29" s="193"/>
      <c r="C29" s="615"/>
      <c r="D29" s="615"/>
      <c r="E29" s="615"/>
      <c r="F29" s="615"/>
      <c r="G29" s="615"/>
      <c r="H29" s="615">
        <f>D29+E29+F29</f>
        <v>0</v>
      </c>
      <c r="I29" s="615"/>
      <c r="J29" s="615"/>
      <c r="K29" s="615"/>
      <c r="L29" s="615"/>
      <c r="M29" s="615"/>
      <c r="N29" s="615"/>
      <c r="O29" s="615"/>
      <c r="P29" s="615"/>
      <c r="Q29" s="615"/>
      <c r="R29" s="615"/>
      <c r="AG29" s="275"/>
      <c r="AH29" s="231"/>
    </row>
    <row r="30" spans="1:36" s="131" customFormat="1" ht="21.75" customHeight="1" x14ac:dyDescent="0.6">
      <c r="A30" s="615"/>
      <c r="B30" s="193"/>
      <c r="C30" s="615"/>
      <c r="D30" s="615"/>
      <c r="E30" s="615"/>
      <c r="F30" s="615"/>
      <c r="G30" s="615"/>
      <c r="H30" s="615"/>
      <c r="I30" s="615"/>
      <c r="J30" s="615"/>
      <c r="K30" s="615"/>
      <c r="L30" s="615"/>
      <c r="M30" s="615"/>
      <c r="N30" s="615"/>
      <c r="O30" s="615"/>
      <c r="P30" s="615"/>
      <c r="Q30" s="615"/>
      <c r="R30" s="615"/>
      <c r="AC30" s="356"/>
      <c r="AG30" s="272"/>
      <c r="AH30" s="229"/>
    </row>
    <row r="31" spans="1:36" s="131" customFormat="1" ht="21.75" customHeight="1" x14ac:dyDescent="0.6">
      <c r="A31" s="455"/>
      <c r="B31" s="193"/>
      <c r="C31" s="615"/>
      <c r="D31" s="615"/>
      <c r="E31" s="615"/>
      <c r="F31" s="615"/>
      <c r="G31" s="615"/>
      <c r="H31" s="615"/>
      <c r="I31" s="615"/>
      <c r="J31" s="615"/>
      <c r="K31" s="615"/>
      <c r="L31" s="615"/>
      <c r="M31" s="615"/>
      <c r="N31" s="615"/>
      <c r="O31" s="615"/>
      <c r="P31" s="615"/>
      <c r="Q31" s="615"/>
      <c r="R31" s="615"/>
      <c r="AG31" s="272"/>
      <c r="AH31" s="229"/>
    </row>
    <row r="32" spans="1:36" s="131" customFormat="1" ht="21.75" customHeight="1" x14ac:dyDescent="0.6">
      <c r="A32" s="455"/>
      <c r="B32" s="193"/>
      <c r="C32" s="615"/>
      <c r="D32" s="615"/>
      <c r="E32" s="615"/>
      <c r="F32" s="615"/>
      <c r="G32" s="615"/>
      <c r="H32" s="615"/>
      <c r="I32" s="615"/>
      <c r="J32" s="615"/>
      <c r="K32" s="615"/>
      <c r="L32" s="615"/>
      <c r="M32" s="615"/>
      <c r="N32" s="615"/>
      <c r="O32" s="615"/>
      <c r="P32" s="615"/>
      <c r="Q32" s="615"/>
      <c r="R32" s="615"/>
      <c r="S32" s="687"/>
      <c r="T32" s="687"/>
      <c r="U32" s="687"/>
      <c r="V32" s="687"/>
      <c r="W32" s="687"/>
      <c r="X32" s="687"/>
      <c r="Y32" s="687"/>
      <c r="Z32" s="687"/>
      <c r="AA32" s="687"/>
      <c r="AB32" s="687"/>
      <c r="AC32" s="687"/>
      <c r="AD32" s="687"/>
      <c r="AE32" s="687"/>
      <c r="AF32" s="687"/>
      <c r="AG32" s="272"/>
      <c r="AH32" s="229"/>
    </row>
    <row r="33" spans="1:34" s="99" customFormat="1" ht="21.75" customHeight="1" x14ac:dyDescent="0.6">
      <c r="A33" s="455"/>
      <c r="B33" s="193"/>
      <c r="C33" s="615"/>
      <c r="D33" s="615"/>
      <c r="E33" s="615"/>
      <c r="F33" s="615"/>
      <c r="G33" s="615"/>
      <c r="H33" s="615"/>
      <c r="I33" s="615"/>
      <c r="J33" s="615"/>
      <c r="K33" s="615"/>
      <c r="L33" s="615"/>
      <c r="M33" s="615"/>
      <c r="N33" s="615"/>
      <c r="O33" s="615"/>
      <c r="P33" s="615"/>
      <c r="Q33" s="615"/>
      <c r="R33" s="615"/>
      <c r="S33" s="615"/>
      <c r="T33" s="615"/>
      <c r="U33" s="615"/>
      <c r="V33" s="615"/>
      <c r="W33" s="615"/>
      <c r="X33" s="615"/>
      <c r="Z33" s="615"/>
      <c r="AA33" s="615"/>
      <c r="AB33" s="615"/>
      <c r="AC33" s="615"/>
      <c r="AD33" s="615"/>
      <c r="AE33" s="615"/>
      <c r="AG33" s="275"/>
      <c r="AH33" s="231"/>
    </row>
    <row r="34" spans="1:34" s="99" customFormat="1" ht="21.75" customHeight="1" x14ac:dyDescent="0.6">
      <c r="A34" s="455"/>
      <c r="B34" s="193"/>
      <c r="C34" s="615"/>
      <c r="D34" s="615"/>
      <c r="E34" s="615"/>
      <c r="F34" s="615"/>
      <c r="G34" s="615"/>
      <c r="H34" s="615"/>
      <c r="I34" s="615"/>
      <c r="J34" s="615"/>
      <c r="K34" s="615"/>
      <c r="L34" s="615"/>
      <c r="M34" s="615"/>
      <c r="N34" s="615"/>
      <c r="O34" s="615"/>
      <c r="P34" s="615"/>
      <c r="Q34" s="615"/>
      <c r="R34" s="615"/>
      <c r="S34" s="615"/>
      <c r="T34" s="615"/>
      <c r="U34" s="615"/>
      <c r="V34" s="615"/>
      <c r="W34" s="615"/>
      <c r="X34" s="615"/>
      <c r="Z34" s="615"/>
      <c r="AA34" s="615"/>
      <c r="AB34" s="615"/>
      <c r="AC34" s="615"/>
      <c r="AD34" s="615"/>
      <c r="AE34" s="615"/>
      <c r="AG34" s="275"/>
      <c r="AH34" s="231"/>
    </row>
    <row r="35" spans="1:34" s="99" customFormat="1" ht="21.75" customHeight="1" x14ac:dyDescent="0.6">
      <c r="A35" s="455"/>
      <c r="B35" s="193"/>
      <c r="C35" s="615"/>
      <c r="D35" s="615"/>
      <c r="E35" s="615"/>
      <c r="F35" s="615"/>
      <c r="G35" s="615"/>
      <c r="H35" s="615"/>
      <c r="I35" s="615"/>
      <c r="J35" s="615"/>
      <c r="K35" s="615"/>
      <c r="L35" s="615"/>
      <c r="M35" s="615"/>
      <c r="N35" s="615"/>
      <c r="O35" s="615"/>
      <c r="P35" s="615"/>
      <c r="Q35" s="615"/>
      <c r="R35" s="615"/>
      <c r="S35" s="615"/>
      <c r="T35" s="615"/>
      <c r="U35" s="615"/>
      <c r="V35" s="615"/>
      <c r="W35" s="615"/>
      <c r="X35" s="615"/>
      <c r="Z35" s="615"/>
      <c r="AA35" s="615"/>
      <c r="AB35" s="615"/>
      <c r="AC35" s="615"/>
      <c r="AD35" s="615"/>
      <c r="AE35" s="615"/>
      <c r="AG35" s="275"/>
      <c r="AH35" s="231"/>
    </row>
    <row r="36" spans="1:34" s="99" customFormat="1" ht="21.75" customHeight="1" x14ac:dyDescent="0.6">
      <c r="A36" s="455"/>
      <c r="B36" s="193"/>
      <c r="C36" s="615"/>
      <c r="D36" s="615"/>
      <c r="E36" s="615"/>
      <c r="F36" s="615"/>
      <c r="G36" s="615"/>
      <c r="H36" s="615"/>
      <c r="I36" s="615"/>
      <c r="J36" s="615"/>
      <c r="K36" s="615"/>
      <c r="L36" s="615"/>
      <c r="M36" s="615"/>
      <c r="N36" s="615"/>
      <c r="O36" s="615"/>
      <c r="P36" s="615"/>
      <c r="Q36" s="615"/>
      <c r="R36" s="615"/>
      <c r="S36" s="615"/>
      <c r="T36" s="615"/>
      <c r="U36" s="615"/>
      <c r="V36" s="615"/>
      <c r="W36" s="615"/>
      <c r="X36" s="615"/>
      <c r="Z36" s="615"/>
      <c r="AA36" s="615"/>
      <c r="AB36" s="615"/>
      <c r="AC36" s="615"/>
      <c r="AD36" s="615"/>
      <c r="AE36" s="615"/>
      <c r="AG36" s="275"/>
      <c r="AH36" s="231"/>
    </row>
    <row r="37" spans="1:34" s="99" customFormat="1" ht="21.75" customHeight="1" x14ac:dyDescent="0.6">
      <c r="A37" s="455"/>
      <c r="B37" s="193"/>
      <c r="C37" s="615"/>
      <c r="D37" s="615"/>
      <c r="E37" s="615"/>
      <c r="F37" s="615"/>
      <c r="G37" s="615"/>
      <c r="H37" s="615"/>
      <c r="I37" s="615"/>
      <c r="J37" s="615"/>
      <c r="K37" s="615"/>
      <c r="L37" s="615"/>
      <c r="M37" s="615"/>
      <c r="N37" s="615"/>
      <c r="O37" s="615"/>
      <c r="P37" s="615"/>
      <c r="Q37" s="615"/>
      <c r="R37" s="615"/>
      <c r="S37" s="615"/>
      <c r="T37" s="615"/>
      <c r="U37" s="615"/>
      <c r="V37" s="615"/>
      <c r="W37" s="615"/>
      <c r="X37" s="615"/>
      <c r="Z37" s="615"/>
      <c r="AA37" s="615"/>
      <c r="AB37" s="615"/>
      <c r="AC37" s="615"/>
      <c r="AD37" s="615"/>
      <c r="AE37" s="615"/>
      <c r="AG37" s="275"/>
      <c r="AH37" s="231"/>
    </row>
    <row r="38" spans="1:34" s="99" customFormat="1" ht="21.75" customHeight="1" x14ac:dyDescent="0.6">
      <c r="A38" s="455"/>
      <c r="B38" s="193"/>
      <c r="C38" s="615"/>
      <c r="D38" s="615"/>
      <c r="E38" s="615"/>
      <c r="F38" s="615"/>
      <c r="G38" s="615"/>
      <c r="H38" s="615"/>
      <c r="I38" s="615"/>
      <c r="J38" s="615"/>
      <c r="K38" s="615"/>
      <c r="L38" s="615"/>
      <c r="M38" s="615"/>
      <c r="N38" s="615"/>
      <c r="O38" s="615"/>
      <c r="P38" s="615"/>
      <c r="Q38" s="615"/>
      <c r="R38" s="615"/>
      <c r="S38" s="615"/>
      <c r="T38" s="615"/>
      <c r="U38" s="615"/>
      <c r="V38" s="615"/>
      <c r="W38" s="615"/>
      <c r="X38" s="615"/>
      <c r="Z38" s="615"/>
      <c r="AA38" s="615"/>
      <c r="AB38" s="615"/>
      <c r="AC38" s="615"/>
      <c r="AD38" s="615"/>
      <c r="AE38" s="615"/>
      <c r="AG38" s="275"/>
      <c r="AH38" s="231"/>
    </row>
    <row r="39" spans="1:34" s="99" customFormat="1" ht="21.75" customHeight="1" x14ac:dyDescent="0.6">
      <c r="A39" s="455"/>
      <c r="B39" s="193"/>
      <c r="C39" s="615"/>
      <c r="D39" s="615"/>
      <c r="E39" s="615"/>
      <c r="F39" s="615"/>
      <c r="G39" s="615"/>
      <c r="H39" s="615"/>
      <c r="I39" s="615"/>
      <c r="J39" s="615"/>
      <c r="K39" s="615"/>
      <c r="L39" s="615"/>
      <c r="M39" s="615"/>
      <c r="N39" s="615"/>
      <c r="O39" s="615"/>
      <c r="P39" s="615"/>
      <c r="Q39" s="615"/>
      <c r="R39" s="615"/>
      <c r="S39" s="615"/>
      <c r="T39" s="615"/>
      <c r="U39" s="615"/>
      <c r="V39" s="615"/>
      <c r="W39" s="615"/>
      <c r="X39" s="615"/>
      <c r="Z39" s="615"/>
      <c r="AA39" s="615"/>
      <c r="AB39" s="615"/>
      <c r="AC39" s="615"/>
      <c r="AD39" s="615"/>
      <c r="AE39" s="615"/>
      <c r="AG39" s="275"/>
      <c r="AH39" s="231"/>
    </row>
    <row r="40" spans="1:34" ht="25.5" customHeight="1" x14ac:dyDescent="0.25">
      <c r="A40" s="1052"/>
      <c r="B40" s="1052"/>
      <c r="C40" s="1052"/>
      <c r="D40" s="1052"/>
      <c r="E40" s="1052"/>
      <c r="F40" s="1052"/>
      <c r="G40" s="1052"/>
      <c r="H40" s="1052"/>
      <c r="I40" s="1052"/>
      <c r="J40" s="1052"/>
      <c r="K40" s="1052"/>
      <c r="L40" s="1052"/>
      <c r="M40" s="1052"/>
      <c r="N40" s="1052"/>
      <c r="O40" s="1052"/>
      <c r="P40" s="1052"/>
      <c r="Q40" s="1052"/>
      <c r="R40" s="1052"/>
      <c r="S40" s="1052"/>
      <c r="T40" s="1052"/>
      <c r="U40" s="1052"/>
      <c r="V40" s="1052"/>
      <c r="W40" s="1052"/>
      <c r="X40" s="1052"/>
      <c r="Y40" s="1052"/>
      <c r="Z40" s="1052"/>
      <c r="AA40" s="1052"/>
      <c r="AB40" s="1052"/>
      <c r="AC40" s="1052"/>
      <c r="AD40" s="1052"/>
      <c r="AE40" s="1052"/>
      <c r="AF40" s="1052"/>
    </row>
    <row r="41" spans="1:34" ht="25.5" customHeight="1" x14ac:dyDescent="0.25">
      <c r="A41" s="1052"/>
      <c r="B41" s="1052"/>
      <c r="C41" s="1052"/>
      <c r="D41" s="1052"/>
      <c r="E41" s="1052"/>
      <c r="F41" s="1052"/>
      <c r="G41" s="1052"/>
      <c r="H41" s="1052"/>
      <c r="I41" s="1052"/>
      <c r="J41" s="1052"/>
      <c r="K41" s="1052"/>
      <c r="L41" s="1052"/>
      <c r="M41" s="1052"/>
      <c r="N41" s="1052"/>
      <c r="O41" s="1052"/>
      <c r="P41" s="1052"/>
      <c r="Q41" s="1052"/>
      <c r="R41" s="1052"/>
      <c r="S41" s="1052"/>
      <c r="T41" s="1052"/>
      <c r="U41" s="1052"/>
      <c r="V41" s="1052"/>
      <c r="W41" s="1052"/>
      <c r="X41" s="1052"/>
      <c r="Y41" s="1052"/>
      <c r="Z41" s="1052"/>
      <c r="AA41" s="1052"/>
      <c r="AB41" s="1052"/>
      <c r="AC41" s="1052"/>
      <c r="AD41" s="1052"/>
      <c r="AE41" s="1052"/>
      <c r="AF41" s="1052"/>
    </row>
    <row r="42" spans="1:34" ht="25.5" customHeight="1" x14ac:dyDescent="0.25">
      <c r="A42" s="1052"/>
      <c r="B42" s="1052"/>
      <c r="C42" s="1052"/>
      <c r="D42" s="1052"/>
      <c r="E42" s="1052"/>
      <c r="F42" s="1052"/>
      <c r="G42" s="1052"/>
      <c r="H42" s="1052"/>
      <c r="I42" s="1052"/>
      <c r="J42" s="1052"/>
      <c r="K42" s="1052"/>
      <c r="L42" s="1052"/>
      <c r="M42" s="1052"/>
      <c r="N42" s="1052"/>
      <c r="O42" s="1052"/>
      <c r="P42" s="1052"/>
      <c r="Q42" s="1052"/>
      <c r="R42" s="1052"/>
      <c r="S42" s="1052"/>
      <c r="T42" s="1052"/>
      <c r="U42" s="1052"/>
      <c r="V42" s="1052"/>
      <c r="W42" s="1052"/>
      <c r="X42" s="1052"/>
      <c r="Y42" s="1052"/>
      <c r="Z42" s="1052"/>
      <c r="AA42" s="1052"/>
      <c r="AB42" s="1052"/>
      <c r="AC42" s="1052"/>
      <c r="AD42" s="1052"/>
      <c r="AE42" s="1052"/>
      <c r="AF42" s="1052"/>
    </row>
    <row r="43" spans="1:34" ht="25.5" customHeight="1" x14ac:dyDescent="0.25">
      <c r="A43" s="1052"/>
      <c r="B43" s="1052"/>
      <c r="C43" s="1052"/>
      <c r="D43" s="1052"/>
      <c r="E43" s="1052"/>
      <c r="F43" s="1052"/>
      <c r="G43" s="1052"/>
      <c r="H43" s="1052"/>
      <c r="I43" s="1052"/>
      <c r="J43" s="1052"/>
      <c r="K43" s="1052"/>
      <c r="L43" s="1052"/>
      <c r="M43" s="1052"/>
      <c r="N43" s="1052"/>
      <c r="O43" s="1052"/>
      <c r="P43" s="1052"/>
      <c r="Q43" s="1052"/>
      <c r="R43" s="1052"/>
      <c r="S43" s="1052"/>
      <c r="T43" s="1052"/>
      <c r="U43" s="1052"/>
      <c r="V43" s="1052"/>
      <c r="W43" s="1052"/>
      <c r="X43" s="1052"/>
      <c r="Y43" s="1052"/>
      <c r="Z43" s="1052"/>
      <c r="AA43" s="1052"/>
      <c r="AB43" s="1052"/>
      <c r="AC43" s="1052"/>
      <c r="AD43" s="1052"/>
      <c r="AE43" s="1052"/>
      <c r="AF43" s="1052"/>
    </row>
    <row r="44" spans="1:34" ht="25.5" customHeight="1" x14ac:dyDescent="0.25">
      <c r="A44" s="1052"/>
      <c r="B44" s="1052"/>
      <c r="C44" s="1052"/>
      <c r="D44" s="1052"/>
      <c r="E44" s="1052"/>
      <c r="F44" s="1052"/>
      <c r="G44" s="1052"/>
      <c r="H44" s="1052"/>
      <c r="I44" s="1052"/>
      <c r="J44" s="1052"/>
      <c r="K44" s="1052"/>
      <c r="L44" s="1052"/>
      <c r="M44" s="1052"/>
      <c r="N44" s="1052"/>
      <c r="O44" s="1052"/>
      <c r="P44" s="1052"/>
      <c r="Q44" s="1052"/>
      <c r="R44" s="1052"/>
      <c r="S44" s="1052"/>
      <c r="T44" s="1052"/>
      <c r="U44" s="1052"/>
      <c r="V44" s="1052"/>
      <c r="W44" s="1052"/>
      <c r="X44" s="1052"/>
      <c r="Y44" s="1052"/>
      <c r="Z44" s="1052"/>
      <c r="AA44" s="1052"/>
      <c r="AB44" s="1052"/>
      <c r="AC44" s="1052"/>
      <c r="AD44" s="1052"/>
      <c r="AE44" s="1052"/>
      <c r="AF44" s="1052"/>
    </row>
    <row r="45" spans="1:34" ht="25.5" customHeight="1" x14ac:dyDescent="0.25">
      <c r="A45" s="1052"/>
      <c r="B45" s="1052"/>
      <c r="C45" s="1052"/>
      <c r="D45" s="1052"/>
      <c r="E45" s="1052"/>
      <c r="F45" s="1052"/>
      <c r="G45" s="1052"/>
      <c r="H45" s="1052"/>
      <c r="I45" s="1052"/>
      <c r="J45" s="1052"/>
      <c r="K45" s="1052"/>
      <c r="L45" s="1052"/>
      <c r="M45" s="1052"/>
      <c r="N45" s="1052"/>
      <c r="O45" s="1052"/>
      <c r="P45" s="1052"/>
      <c r="Q45" s="1052"/>
      <c r="R45" s="1052"/>
      <c r="S45" s="1052"/>
      <c r="T45" s="1052"/>
      <c r="U45" s="1052"/>
      <c r="V45" s="1052"/>
      <c r="W45" s="1052"/>
      <c r="X45" s="1052"/>
      <c r="Y45" s="1052"/>
      <c r="Z45" s="1052"/>
      <c r="AA45" s="1052"/>
      <c r="AB45" s="1052"/>
      <c r="AC45" s="1052"/>
      <c r="AD45" s="1052"/>
      <c r="AE45" s="1052"/>
      <c r="AF45" s="1052"/>
    </row>
    <row r="46" spans="1:34" ht="25.5" customHeight="1" x14ac:dyDescent="0.25">
      <c r="A46" s="1052"/>
      <c r="B46" s="1052"/>
      <c r="C46" s="1052"/>
      <c r="D46" s="1052"/>
      <c r="E46" s="1052"/>
      <c r="F46" s="1052"/>
      <c r="G46" s="1052"/>
      <c r="H46" s="1052"/>
      <c r="I46" s="1052"/>
      <c r="J46" s="1052"/>
      <c r="K46" s="1052"/>
      <c r="L46" s="1052"/>
      <c r="M46" s="1052"/>
      <c r="N46" s="1052"/>
      <c r="O46" s="1052"/>
      <c r="P46" s="1052"/>
      <c r="Q46" s="1052"/>
      <c r="R46" s="1052"/>
      <c r="S46" s="1052"/>
      <c r="T46" s="1052"/>
      <c r="U46" s="1052"/>
      <c r="V46" s="1052"/>
      <c r="W46" s="1052"/>
      <c r="X46" s="1052"/>
      <c r="Y46" s="1052"/>
      <c r="Z46" s="1052"/>
      <c r="AA46" s="1052"/>
      <c r="AB46" s="1052"/>
      <c r="AC46" s="1052"/>
      <c r="AD46" s="1052"/>
      <c r="AE46" s="1052"/>
      <c r="AF46" s="1052"/>
    </row>
    <row r="47" spans="1:34" ht="25.5" customHeight="1" x14ac:dyDescent="0.25">
      <c r="A47" s="1052"/>
      <c r="B47" s="1052"/>
      <c r="C47" s="1052"/>
      <c r="D47" s="1052"/>
      <c r="E47" s="1052"/>
      <c r="F47" s="1052"/>
      <c r="G47" s="1052"/>
      <c r="H47" s="1052"/>
      <c r="I47" s="1052"/>
      <c r="J47" s="1052"/>
      <c r="K47" s="1052"/>
      <c r="L47" s="1052"/>
      <c r="M47" s="1052"/>
      <c r="N47" s="1052"/>
      <c r="O47" s="1052"/>
      <c r="P47" s="1052"/>
      <c r="Q47" s="1052"/>
      <c r="R47" s="1052"/>
      <c r="S47" s="1052"/>
      <c r="T47" s="1052"/>
      <c r="U47" s="1052"/>
      <c r="V47" s="1052"/>
      <c r="W47" s="1052"/>
      <c r="X47" s="1052"/>
      <c r="Y47" s="1052"/>
      <c r="Z47" s="1052"/>
      <c r="AA47" s="1052"/>
      <c r="AB47" s="1052"/>
      <c r="AC47" s="1052"/>
      <c r="AD47" s="1052"/>
      <c r="AE47" s="1052"/>
      <c r="AF47" s="1052"/>
    </row>
    <row r="48" spans="1:34" ht="25.5" customHeight="1" x14ac:dyDescent="0.25">
      <c r="A48" s="1052"/>
      <c r="B48" s="1052"/>
      <c r="C48" s="1052"/>
      <c r="D48" s="1052"/>
      <c r="E48" s="1052"/>
      <c r="F48" s="1052"/>
      <c r="G48" s="1052"/>
      <c r="H48" s="1052"/>
      <c r="I48" s="1052"/>
      <c r="J48" s="1052"/>
      <c r="K48" s="1052"/>
      <c r="L48" s="1052"/>
      <c r="M48" s="1052"/>
      <c r="N48" s="1052"/>
      <c r="O48" s="1052"/>
      <c r="P48" s="1052"/>
      <c r="Q48" s="1052"/>
      <c r="R48" s="1052"/>
      <c r="S48" s="1052"/>
      <c r="T48" s="1052"/>
      <c r="U48" s="1052"/>
      <c r="V48" s="1052"/>
      <c r="W48" s="1052"/>
      <c r="X48" s="1052"/>
      <c r="Y48" s="1052"/>
      <c r="Z48" s="1052"/>
      <c r="AA48" s="1052"/>
      <c r="AB48" s="1052"/>
      <c r="AC48" s="1052"/>
      <c r="AD48" s="1052"/>
      <c r="AE48" s="1052"/>
      <c r="AF48" s="1052"/>
    </row>
    <row r="49" spans="1:32" ht="25.5" customHeight="1" x14ac:dyDescent="0.25">
      <c r="A49" s="1052"/>
      <c r="B49" s="1052"/>
      <c r="C49" s="1052"/>
      <c r="D49" s="1052"/>
      <c r="E49" s="1052"/>
      <c r="F49" s="1052"/>
      <c r="G49" s="1052"/>
      <c r="H49" s="1052"/>
      <c r="I49" s="1052"/>
      <c r="J49" s="1052"/>
      <c r="K49" s="1052"/>
      <c r="L49" s="1052"/>
      <c r="M49" s="1052"/>
      <c r="N49" s="1052"/>
      <c r="O49" s="1052"/>
      <c r="P49" s="1052"/>
      <c r="Q49" s="1052"/>
      <c r="R49" s="1052"/>
      <c r="S49" s="1052"/>
      <c r="T49" s="1052"/>
      <c r="U49" s="1052"/>
      <c r="V49" s="1052"/>
      <c r="W49" s="1052"/>
      <c r="X49" s="1052"/>
      <c r="Y49" s="1052"/>
      <c r="Z49" s="1052"/>
      <c r="AA49" s="1052"/>
      <c r="AB49" s="1052"/>
      <c r="AC49" s="1052"/>
      <c r="AD49" s="1052"/>
      <c r="AE49" s="1052"/>
      <c r="AF49" s="1052"/>
    </row>
  </sheetData>
  <mergeCells count="57">
    <mergeCell ref="A44:AF44"/>
    <mergeCell ref="A43:AF43"/>
    <mergeCell ref="A42:AF42"/>
    <mergeCell ref="A41:AF41"/>
    <mergeCell ref="A40:AF40"/>
    <mergeCell ref="A49:AF49"/>
    <mergeCell ref="A48:AF48"/>
    <mergeCell ref="A47:AF47"/>
    <mergeCell ref="A46:AF46"/>
    <mergeCell ref="A45:AF45"/>
    <mergeCell ref="A2:AF2"/>
    <mergeCell ref="A1:AF1"/>
    <mergeCell ref="A3:AF3"/>
    <mergeCell ref="A6:A7"/>
    <mergeCell ref="X5:Y5"/>
    <mergeCell ref="C6:G6"/>
    <mergeCell ref="I6:O6"/>
    <mergeCell ref="P6:R6"/>
    <mergeCell ref="S6:V6"/>
    <mergeCell ref="W6:Y6"/>
    <mergeCell ref="A5:W5"/>
    <mergeCell ref="AE5:AF5"/>
    <mergeCell ref="Z6:AC6"/>
    <mergeCell ref="AD6:AF6"/>
    <mergeCell ref="B6:B7"/>
    <mergeCell ref="AI6:AO6"/>
    <mergeCell ref="AA16:AA17"/>
    <mergeCell ref="AB16:AB17"/>
    <mergeCell ref="AC16:AC17"/>
    <mergeCell ref="AF16:AF17"/>
    <mergeCell ref="AE16:AE17"/>
    <mergeCell ref="AD16:AD17"/>
    <mergeCell ref="AG16:AG17"/>
    <mergeCell ref="AG10:AG11"/>
    <mergeCell ref="AF10:AF11"/>
    <mergeCell ref="AF13:AF15"/>
    <mergeCell ref="AG13:AG15"/>
    <mergeCell ref="AC13:AC15"/>
    <mergeCell ref="AB13:AB15"/>
    <mergeCell ref="AA13:AA15"/>
    <mergeCell ref="AE10:AE11"/>
    <mergeCell ref="AD10:AD11"/>
    <mergeCell ref="AC10:AC11"/>
    <mergeCell ref="AB10:AB11"/>
    <mergeCell ref="AA10:AA11"/>
    <mergeCell ref="AD13:AD15"/>
    <mergeCell ref="A10:A11"/>
    <mergeCell ref="A13:A15"/>
    <mergeCell ref="A16:A17"/>
    <mergeCell ref="Z10:Z11"/>
    <mergeCell ref="Z13:Z15"/>
    <mergeCell ref="Z16:Z17"/>
    <mergeCell ref="A26:AG26"/>
    <mergeCell ref="B13:B15"/>
    <mergeCell ref="B16:B17"/>
    <mergeCell ref="AE13:AE15"/>
    <mergeCell ref="A27:AF27"/>
  </mergeCells>
  <printOptions horizontalCentered="1"/>
  <pageMargins left="0.5" right="0.5" top="0.5" bottom="0.5" header="0" footer="0"/>
  <pageSetup paperSize="9" scale="61" orientation="landscape" r:id="rId1"/>
  <headerFooter>
    <oddFooter>&amp;C&amp;"B Nazanin,Regular"&amp;12&amp;A</oddFooter>
  </headerFooter>
  <ignoredErrors>
    <ignoredError sqref="Z8:Z12 Z18"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DF6C3-BB73-4807-95E6-920E7CA1C943}">
  <sheetPr>
    <tabColor rgb="FF00FFFF"/>
    <pageSetUpPr fitToPage="1"/>
  </sheetPr>
  <dimension ref="A1:R142"/>
  <sheetViews>
    <sheetView rightToLeft="1" view="pageBreakPreview" zoomScaleNormal="70" zoomScaleSheetLayoutView="100" workbookViewId="0">
      <selection activeCell="E54" sqref="E54"/>
    </sheetView>
  </sheetViews>
  <sheetFormatPr defaultColWidth="8.7109375" defaultRowHeight="150" customHeight="1" x14ac:dyDescent="0.25"/>
  <cols>
    <col min="1" max="1" width="29.140625" style="18" bestFit="1" customWidth="1"/>
    <col min="2" max="2" width="0.7109375" style="18" customWidth="1"/>
    <col min="3" max="3" width="20.140625" style="18" bestFit="1" customWidth="1"/>
    <col min="4" max="4" width="0.85546875" style="18" customWidth="1"/>
    <col min="5" max="5" width="17.42578125" style="155" customWidth="1"/>
    <col min="6" max="6" width="0.85546875" style="18" customWidth="1"/>
    <col min="7" max="7" width="20" style="155" customWidth="1"/>
    <col min="8" max="8" width="0.7109375" style="155" customWidth="1"/>
    <col min="9" max="9" width="17.7109375" style="155" customWidth="1"/>
    <col min="10" max="10" width="0.7109375" style="155" customWidth="1"/>
    <col min="11" max="11" width="21.85546875" style="18" customWidth="1"/>
    <col min="12" max="12" width="0.7109375" style="155" customWidth="1"/>
    <col min="13" max="13" width="18.42578125" style="86" customWidth="1"/>
    <col min="14" max="14" width="4.5703125" style="86" customWidth="1"/>
    <col min="15" max="16384" width="8.7109375" style="86"/>
  </cols>
  <sheetData>
    <row r="1" spans="1:18" s="151" customFormat="1" ht="19.5" customHeight="1" x14ac:dyDescent="0.25">
      <c r="A1" s="1054" t="str">
        <f>'[9]1'!A1:H1</f>
        <v>شرکت پالایش میعانات گازی آدیش جنوبی (سهامي خاص) - قبل از بهره برداری</v>
      </c>
      <c r="B1" s="1054"/>
      <c r="C1" s="1054"/>
      <c r="D1" s="1054"/>
      <c r="E1" s="1054"/>
      <c r="F1" s="1054"/>
      <c r="G1" s="1054"/>
      <c r="H1" s="1054"/>
      <c r="I1" s="1054"/>
      <c r="J1" s="1054"/>
      <c r="K1" s="1054"/>
      <c r="L1" s="725"/>
    </row>
    <row r="2" spans="1:18" s="151" customFormat="1" ht="19.5" customHeight="1" x14ac:dyDescent="0.25">
      <c r="A2" s="1054" t="str">
        <f>'[9]5'!A2:H2</f>
        <v xml:space="preserve">یادداشت های توضیحی صورت های مالی </v>
      </c>
      <c r="B2" s="1054"/>
      <c r="C2" s="1054"/>
      <c r="D2" s="1054"/>
      <c r="E2" s="1054"/>
      <c r="F2" s="1054"/>
      <c r="G2" s="1054"/>
      <c r="H2" s="1054"/>
      <c r="I2" s="1054"/>
      <c r="J2" s="1054"/>
      <c r="K2" s="1054"/>
      <c r="L2" s="725"/>
    </row>
    <row r="3" spans="1:18" s="151" customFormat="1" ht="19.5" customHeight="1" x14ac:dyDescent="0.25">
      <c r="A3" s="1054" t="str">
        <f>'[9]5'!A3:H3</f>
        <v>سال مالی منتهی به 30 اسفندماه 1399</v>
      </c>
      <c r="B3" s="1054"/>
      <c r="C3" s="1054"/>
      <c r="D3" s="1054"/>
      <c r="E3" s="1054"/>
      <c r="F3" s="1054"/>
      <c r="G3" s="1054"/>
      <c r="H3" s="1054"/>
      <c r="I3" s="1054"/>
      <c r="J3" s="1054"/>
      <c r="K3" s="1054"/>
      <c r="L3" s="725"/>
    </row>
    <row r="4" spans="1:18" s="242" customFormat="1" ht="21" customHeight="1" x14ac:dyDescent="0.7">
      <c r="A4" s="763"/>
      <c r="B4" s="166"/>
      <c r="C4" s="166"/>
      <c r="D4" s="166"/>
      <c r="E4" s="166"/>
      <c r="F4" s="166"/>
      <c r="G4" s="166"/>
      <c r="H4" s="166"/>
      <c r="I4" s="166"/>
      <c r="J4" s="166"/>
      <c r="K4" s="166"/>
      <c r="L4" s="166"/>
      <c r="M4" s="166"/>
      <c r="N4" s="166"/>
      <c r="O4" s="166"/>
      <c r="P4" s="166"/>
      <c r="Q4" s="166"/>
      <c r="R4" s="166"/>
    </row>
    <row r="5" spans="1:18" s="99" customFormat="1" ht="21" customHeight="1" x14ac:dyDescent="0.6">
      <c r="A5" s="1055" t="s">
        <v>1937</v>
      </c>
      <c r="B5" s="1055"/>
      <c r="C5" s="1055"/>
      <c r="D5" s="1055"/>
      <c r="E5" s="1055"/>
      <c r="F5" s="1055"/>
      <c r="G5" s="1055"/>
      <c r="H5" s="1055"/>
      <c r="I5" s="1055"/>
      <c r="J5" s="1055"/>
      <c r="K5" s="1055"/>
      <c r="L5" s="807"/>
      <c r="M5" s="164"/>
      <c r="N5" s="164"/>
      <c r="O5" s="164"/>
      <c r="P5" s="164"/>
      <c r="Q5" s="164"/>
      <c r="R5" s="164"/>
    </row>
    <row r="6" spans="1:18" s="99" customFormat="1" ht="21" customHeight="1" x14ac:dyDescent="0.6">
      <c r="A6" s="193"/>
      <c r="B6" s="280"/>
      <c r="C6" s="194" t="s">
        <v>1451</v>
      </c>
      <c r="D6" s="280"/>
      <c r="E6" s="195"/>
      <c r="F6" s="280"/>
      <c r="G6" s="280"/>
      <c r="H6" s="280"/>
      <c r="I6" s="250"/>
      <c r="J6" s="280"/>
      <c r="K6" s="250"/>
      <c r="L6" s="280"/>
      <c r="M6" s="164"/>
      <c r="N6" s="164"/>
      <c r="O6" s="164"/>
      <c r="P6" s="164"/>
      <c r="Q6" s="164"/>
      <c r="R6" s="164"/>
    </row>
    <row r="7" spans="1:18" s="131" customFormat="1" ht="21" customHeight="1" x14ac:dyDescent="0.6">
      <c r="A7" s="193"/>
      <c r="B7" s="280"/>
      <c r="C7" s="195" t="s">
        <v>7</v>
      </c>
      <c r="D7" s="280"/>
      <c r="E7" s="195"/>
      <c r="F7" s="280"/>
      <c r="G7" s="280"/>
      <c r="H7" s="280"/>
      <c r="I7" s="250"/>
      <c r="J7" s="280"/>
      <c r="K7" s="250"/>
      <c r="L7" s="280"/>
      <c r="M7" s="164"/>
      <c r="N7" s="164"/>
      <c r="O7" s="164"/>
      <c r="P7" s="164"/>
      <c r="Q7" s="164"/>
      <c r="R7" s="164"/>
    </row>
    <row r="8" spans="1:18" s="131" customFormat="1" ht="21" customHeight="1" x14ac:dyDescent="0.6">
      <c r="A8" s="193" t="s">
        <v>1307</v>
      </c>
      <c r="B8" s="250"/>
      <c r="C8" s="196">
        <v>64412276220</v>
      </c>
      <c r="D8" s="250"/>
      <c r="E8" s="196"/>
      <c r="F8" s="250"/>
      <c r="G8" s="808"/>
      <c r="H8" s="250"/>
      <c r="I8" s="250"/>
      <c r="J8" s="250"/>
      <c r="K8" s="250"/>
      <c r="L8" s="250"/>
      <c r="M8" s="164"/>
      <c r="N8" s="164"/>
      <c r="O8" s="164"/>
      <c r="P8" s="164"/>
      <c r="Q8" s="164"/>
      <c r="R8" s="164"/>
    </row>
    <row r="9" spans="1:18" s="131" customFormat="1" ht="21" customHeight="1" x14ac:dyDescent="0.6">
      <c r="A9" s="193" t="s">
        <v>1922</v>
      </c>
      <c r="B9" s="720"/>
      <c r="C9" s="196">
        <v>1183772256023</v>
      </c>
      <c r="D9" s="720"/>
      <c r="E9" s="196"/>
      <c r="F9" s="720"/>
      <c r="G9" s="808"/>
      <c r="H9" s="720"/>
      <c r="I9" s="720"/>
      <c r="J9" s="726"/>
      <c r="K9" s="720"/>
      <c r="L9" s="726"/>
      <c r="M9" s="164"/>
      <c r="N9" s="164"/>
      <c r="O9" s="164"/>
      <c r="P9" s="164"/>
      <c r="Q9" s="164"/>
      <c r="R9" s="164"/>
    </row>
    <row r="10" spans="1:18" s="131" customFormat="1" ht="21" customHeight="1" x14ac:dyDescent="0.6">
      <c r="A10" s="193" t="s">
        <v>1331</v>
      </c>
      <c r="B10" s="250"/>
      <c r="C10" s="196">
        <v>6523239342603</v>
      </c>
      <c r="D10" s="250"/>
      <c r="E10" s="196"/>
      <c r="F10" s="250"/>
      <c r="G10" s="808"/>
      <c r="H10" s="250"/>
      <c r="I10" s="250"/>
      <c r="J10" s="250"/>
      <c r="K10" s="250"/>
      <c r="L10" s="250"/>
      <c r="M10" s="164"/>
      <c r="N10" s="164"/>
      <c r="O10" s="164"/>
      <c r="P10" s="164"/>
      <c r="Q10" s="164"/>
      <c r="R10" s="164"/>
    </row>
    <row r="11" spans="1:18" s="131" customFormat="1" ht="21" customHeight="1" x14ac:dyDescent="0.6">
      <c r="A11" s="193" t="s">
        <v>1333</v>
      </c>
      <c r="B11" s="250"/>
      <c r="C11" s="196">
        <v>45081784810</v>
      </c>
      <c r="D11" s="250"/>
      <c r="E11" s="196"/>
      <c r="F11" s="250"/>
      <c r="G11" s="808"/>
      <c r="H11" s="250"/>
      <c r="I11" s="250"/>
      <c r="J11" s="250"/>
      <c r="K11" s="250"/>
      <c r="L11" s="250"/>
      <c r="M11" s="164"/>
      <c r="N11" s="164"/>
      <c r="O11" s="164"/>
      <c r="P11" s="164"/>
      <c r="Q11" s="164"/>
      <c r="R11" s="164"/>
    </row>
    <row r="12" spans="1:18" s="131" customFormat="1" ht="21" customHeight="1" x14ac:dyDescent="0.6">
      <c r="A12" s="193" t="s">
        <v>1335</v>
      </c>
      <c r="B12" s="250"/>
      <c r="C12" s="809">
        <v>283711536732</v>
      </c>
      <c r="D12" s="250"/>
      <c r="E12" s="196"/>
      <c r="F12" s="250"/>
      <c r="G12" s="808"/>
      <c r="H12" s="250"/>
      <c r="I12" s="250"/>
      <c r="J12" s="250"/>
      <c r="K12" s="250"/>
      <c r="L12" s="250"/>
      <c r="M12" s="164"/>
      <c r="N12" s="164"/>
      <c r="O12" s="164"/>
      <c r="P12" s="164"/>
      <c r="Q12" s="164"/>
      <c r="R12" s="164"/>
    </row>
    <row r="13" spans="1:18" s="131" customFormat="1" ht="21" customHeight="1" thickBot="1" x14ac:dyDescent="0.65">
      <c r="A13" s="193"/>
      <c r="B13" s="250"/>
      <c r="C13" s="810">
        <v>8100217196388</v>
      </c>
      <c r="D13" s="250"/>
      <c r="E13" s="196"/>
      <c r="F13" s="250"/>
      <c r="G13" s="808"/>
      <c r="H13" s="250"/>
      <c r="I13" s="250"/>
      <c r="J13" s="250"/>
      <c r="K13" s="250"/>
      <c r="L13" s="250"/>
      <c r="M13" s="164"/>
      <c r="N13" s="164"/>
      <c r="O13" s="164"/>
      <c r="P13" s="164"/>
      <c r="Q13" s="164"/>
      <c r="R13" s="164"/>
    </row>
    <row r="14" spans="1:18" s="99" customFormat="1" ht="21" customHeight="1" thickTop="1" x14ac:dyDescent="0.6">
      <c r="A14" s="193"/>
      <c r="B14" s="250"/>
      <c r="C14" s="250"/>
      <c r="D14" s="250"/>
      <c r="E14" s="250"/>
      <c r="F14" s="250"/>
      <c r="G14" s="250"/>
      <c r="H14" s="250"/>
      <c r="I14" s="250"/>
      <c r="J14" s="250"/>
      <c r="K14" s="250"/>
      <c r="L14" s="250"/>
      <c r="M14" s="164"/>
      <c r="N14" s="164"/>
      <c r="O14" s="164"/>
      <c r="P14" s="164"/>
      <c r="Q14" s="164"/>
      <c r="R14" s="164"/>
    </row>
    <row r="15" spans="1:18" s="99" customFormat="1" ht="21" customHeight="1" x14ac:dyDescent="0.6">
      <c r="A15" s="1055" t="s">
        <v>1938</v>
      </c>
      <c r="B15" s="1055"/>
      <c r="C15" s="1055"/>
      <c r="D15" s="1055"/>
      <c r="E15" s="1055"/>
      <c r="F15" s="1055"/>
      <c r="G15" s="1055"/>
      <c r="H15" s="1055"/>
      <c r="I15" s="1055"/>
      <c r="J15" s="1055"/>
      <c r="K15" s="1055"/>
      <c r="L15" s="807"/>
      <c r="M15" s="164"/>
      <c r="N15" s="164"/>
      <c r="O15" s="164"/>
      <c r="P15" s="164"/>
      <c r="Q15" s="164"/>
      <c r="R15" s="164"/>
    </row>
    <row r="16" spans="1:18" s="157" customFormat="1" ht="21" customHeight="1" x14ac:dyDescent="0.6">
      <c r="A16" s="193"/>
      <c r="B16" s="250"/>
      <c r="C16" s="194" t="s">
        <v>1451</v>
      </c>
      <c r="D16" s="250"/>
      <c r="E16" s="250"/>
      <c r="F16" s="250"/>
      <c r="G16" s="250"/>
      <c r="H16" s="250"/>
      <c r="I16" s="250"/>
      <c r="J16" s="250"/>
      <c r="K16" s="250"/>
      <c r="L16" s="250"/>
    </row>
    <row r="17" spans="1:18" s="99" customFormat="1" ht="21" customHeight="1" x14ac:dyDescent="0.6">
      <c r="A17" s="193"/>
      <c r="B17" s="250"/>
      <c r="C17" s="195" t="s">
        <v>7</v>
      </c>
      <c r="D17" s="250"/>
      <c r="E17" s="250"/>
      <c r="F17" s="250"/>
      <c r="G17" s="250"/>
      <c r="H17" s="250"/>
      <c r="I17" s="250"/>
      <c r="J17" s="250"/>
      <c r="K17" s="250"/>
      <c r="L17" s="250"/>
      <c r="M17" s="164"/>
      <c r="N17" s="164"/>
      <c r="O17" s="164"/>
      <c r="P17" s="164"/>
      <c r="Q17" s="164"/>
      <c r="R17" s="164"/>
    </row>
    <row r="18" spans="1:18" s="99" customFormat="1" ht="21" customHeight="1" x14ac:dyDescent="0.6">
      <c r="A18" s="193" t="s">
        <v>1923</v>
      </c>
      <c r="B18" s="250"/>
      <c r="C18" s="196">
        <v>444526000</v>
      </c>
      <c r="D18" s="250"/>
      <c r="E18" s="250"/>
      <c r="F18" s="250"/>
      <c r="G18" s="250"/>
      <c r="H18" s="250"/>
      <c r="I18" s="250"/>
      <c r="J18" s="250"/>
      <c r="K18" s="250"/>
      <c r="L18" s="250"/>
      <c r="M18" s="164"/>
      <c r="N18" s="164"/>
      <c r="O18" s="164"/>
      <c r="P18" s="164"/>
      <c r="Q18" s="164"/>
      <c r="R18" s="164"/>
    </row>
    <row r="19" spans="1:18" s="99" customFormat="1" ht="21" customHeight="1" x14ac:dyDescent="0.6">
      <c r="A19" s="193" t="s">
        <v>1924</v>
      </c>
      <c r="B19" s="250"/>
      <c r="C19" s="196">
        <v>6074485459</v>
      </c>
      <c r="D19" s="250"/>
      <c r="E19" s="250"/>
      <c r="F19" s="250"/>
      <c r="G19" s="250"/>
      <c r="H19" s="250"/>
      <c r="I19" s="250"/>
      <c r="J19" s="250"/>
      <c r="K19" s="250"/>
      <c r="L19" s="250"/>
      <c r="M19" s="164"/>
      <c r="N19" s="164"/>
      <c r="O19" s="164"/>
      <c r="P19" s="164"/>
      <c r="Q19" s="164"/>
      <c r="R19" s="164"/>
    </row>
    <row r="20" spans="1:18" s="99" customFormat="1" ht="21" customHeight="1" x14ac:dyDescent="0.6">
      <c r="A20" s="193" t="s">
        <v>1925</v>
      </c>
      <c r="B20" s="250"/>
      <c r="C20" s="196">
        <v>45120180</v>
      </c>
      <c r="D20" s="250"/>
      <c r="E20" s="250"/>
      <c r="F20" s="250"/>
      <c r="G20" s="250"/>
      <c r="H20" s="250"/>
      <c r="I20" s="250"/>
      <c r="J20" s="250"/>
      <c r="K20" s="250"/>
      <c r="L20" s="250"/>
      <c r="M20" s="164"/>
      <c r="N20" s="164"/>
      <c r="O20" s="164"/>
      <c r="P20" s="164"/>
      <c r="Q20" s="164"/>
      <c r="R20" s="164"/>
    </row>
    <row r="21" spans="1:18" s="99" customFormat="1" ht="21" customHeight="1" x14ac:dyDescent="0.6">
      <c r="A21" s="193" t="s">
        <v>1926</v>
      </c>
      <c r="B21" s="250"/>
      <c r="C21" s="196">
        <v>14303053051</v>
      </c>
      <c r="D21" s="250"/>
      <c r="E21" s="250"/>
      <c r="F21" s="250"/>
      <c r="G21" s="250"/>
      <c r="H21" s="250"/>
      <c r="I21" s="250"/>
      <c r="J21" s="250"/>
      <c r="K21" s="250"/>
      <c r="L21" s="250"/>
      <c r="M21" s="164"/>
      <c r="N21" s="164"/>
      <c r="O21" s="164"/>
      <c r="P21" s="164"/>
      <c r="Q21" s="164"/>
      <c r="R21" s="164"/>
    </row>
    <row r="22" spans="1:18" s="99" customFormat="1" ht="21" customHeight="1" x14ac:dyDescent="0.6">
      <c r="A22" s="193" t="s">
        <v>1348</v>
      </c>
      <c r="B22" s="250"/>
      <c r="C22" s="196">
        <v>12065000000</v>
      </c>
      <c r="D22" s="250"/>
      <c r="E22" s="250"/>
      <c r="F22" s="250"/>
      <c r="G22" s="250"/>
      <c r="H22" s="250"/>
      <c r="I22" s="250"/>
      <c r="J22" s="250"/>
      <c r="K22" s="250"/>
      <c r="L22" s="250"/>
      <c r="M22" s="164"/>
      <c r="N22" s="164"/>
      <c r="O22" s="164"/>
      <c r="P22" s="164"/>
      <c r="Q22" s="164"/>
      <c r="R22" s="164"/>
    </row>
    <row r="23" spans="1:18" s="99" customFormat="1" ht="21" customHeight="1" x14ac:dyDescent="0.6">
      <c r="A23" s="193" t="s">
        <v>1350</v>
      </c>
      <c r="B23" s="250"/>
      <c r="C23" s="196">
        <v>7859703610</v>
      </c>
      <c r="D23" s="250"/>
      <c r="E23" s="250"/>
      <c r="F23" s="250"/>
      <c r="G23" s="250"/>
      <c r="H23" s="250"/>
      <c r="I23" s="250"/>
      <c r="J23" s="250"/>
      <c r="K23" s="250"/>
      <c r="L23" s="250"/>
      <c r="M23" s="164"/>
      <c r="N23" s="164"/>
      <c r="O23" s="164"/>
      <c r="P23" s="164"/>
      <c r="Q23" s="164"/>
      <c r="R23" s="164"/>
    </row>
    <row r="24" spans="1:18" s="99" customFormat="1" ht="21" customHeight="1" x14ac:dyDescent="0.6">
      <c r="A24" s="193" t="s">
        <v>1927</v>
      </c>
      <c r="B24" s="250"/>
      <c r="C24" s="196">
        <v>174071026557</v>
      </c>
      <c r="D24" s="250"/>
      <c r="E24" s="250"/>
      <c r="F24" s="250"/>
      <c r="G24" s="250"/>
      <c r="H24" s="250"/>
      <c r="I24" s="250"/>
      <c r="J24" s="250"/>
      <c r="K24" s="250"/>
      <c r="L24" s="250"/>
      <c r="M24" s="164"/>
      <c r="N24" s="164"/>
      <c r="O24" s="164"/>
      <c r="P24" s="164"/>
      <c r="Q24" s="164"/>
      <c r="R24" s="164"/>
    </row>
    <row r="25" spans="1:18" s="99" customFormat="1" ht="21" customHeight="1" thickBot="1" x14ac:dyDescent="0.65">
      <c r="A25" s="193"/>
      <c r="B25" s="250"/>
      <c r="C25" s="810">
        <f>SUM(C18:C24)</f>
        <v>214862914857</v>
      </c>
      <c r="D25" s="250"/>
      <c r="E25" s="250"/>
      <c r="F25" s="250"/>
      <c r="G25" s="250"/>
      <c r="H25" s="250"/>
      <c r="I25" s="250"/>
      <c r="J25" s="250"/>
      <c r="K25" s="250"/>
      <c r="L25" s="250"/>
      <c r="M25" s="164"/>
      <c r="N25" s="164"/>
      <c r="O25" s="164"/>
      <c r="P25" s="164"/>
      <c r="Q25" s="164"/>
      <c r="R25" s="164"/>
    </row>
    <row r="26" spans="1:18" s="99" customFormat="1" ht="21" customHeight="1" thickTop="1" x14ac:dyDescent="0.6">
      <c r="A26" s="193"/>
      <c r="B26" s="250"/>
      <c r="C26" s="195"/>
      <c r="D26" s="250"/>
      <c r="E26" s="250"/>
      <c r="F26" s="250"/>
      <c r="G26" s="250"/>
      <c r="H26" s="250"/>
      <c r="I26" s="250"/>
      <c r="J26" s="250"/>
      <c r="K26" s="250"/>
      <c r="L26" s="250"/>
      <c r="M26" s="164"/>
      <c r="N26" s="164"/>
      <c r="O26" s="164"/>
      <c r="P26" s="164"/>
      <c r="Q26" s="164"/>
      <c r="R26" s="164"/>
    </row>
    <row r="27" spans="1:18" s="99" customFormat="1" ht="21" customHeight="1" x14ac:dyDescent="0.6">
      <c r="A27" s="1055" t="s">
        <v>1939</v>
      </c>
      <c r="B27" s="1055"/>
      <c r="C27" s="1055"/>
      <c r="D27" s="1055"/>
      <c r="E27" s="1055"/>
      <c r="F27" s="1055"/>
      <c r="G27" s="1055"/>
      <c r="H27" s="1055"/>
      <c r="I27" s="1055"/>
      <c r="J27" s="1055"/>
      <c r="K27" s="1055"/>
      <c r="L27" s="807"/>
      <c r="M27" s="164"/>
      <c r="N27" s="164"/>
      <c r="O27" s="164"/>
      <c r="P27" s="164"/>
      <c r="Q27" s="164"/>
      <c r="R27" s="164"/>
    </row>
    <row r="28" spans="1:18" s="99" customFormat="1" ht="21" customHeight="1" x14ac:dyDescent="0.6">
      <c r="A28" s="811"/>
      <c r="B28" s="250"/>
      <c r="C28" s="194" t="s">
        <v>1451</v>
      </c>
      <c r="D28" s="280"/>
      <c r="E28" s="195"/>
      <c r="F28" s="250"/>
      <c r="G28" s="250"/>
      <c r="H28" s="250"/>
      <c r="I28" s="250"/>
      <c r="J28" s="250"/>
      <c r="K28" s="250"/>
      <c r="L28" s="250"/>
      <c r="M28" s="164"/>
      <c r="N28" s="164"/>
      <c r="O28" s="164"/>
      <c r="P28" s="164"/>
      <c r="Q28" s="164"/>
      <c r="R28" s="164"/>
    </row>
    <row r="29" spans="1:18" s="99" customFormat="1" ht="21" customHeight="1" x14ac:dyDescent="0.6">
      <c r="A29" s="811"/>
      <c r="B29" s="250"/>
      <c r="C29" s="195" t="s">
        <v>7</v>
      </c>
      <c r="D29" s="280"/>
      <c r="E29" s="195"/>
      <c r="F29" s="250"/>
      <c r="G29" s="250"/>
      <c r="H29" s="250"/>
      <c r="I29" s="250"/>
      <c r="J29" s="250"/>
      <c r="K29" s="250"/>
      <c r="L29" s="250"/>
      <c r="M29" s="164"/>
      <c r="N29" s="164"/>
      <c r="O29" s="164"/>
      <c r="P29" s="164"/>
      <c r="Q29" s="164"/>
      <c r="R29" s="164"/>
    </row>
    <row r="30" spans="1:18" s="99" customFormat="1" ht="21" customHeight="1" x14ac:dyDescent="0.6">
      <c r="A30" s="811" t="s">
        <v>1928</v>
      </c>
      <c r="B30" s="250"/>
      <c r="C30" s="196">
        <v>895209913790</v>
      </c>
      <c r="D30" s="250"/>
      <c r="E30" s="250"/>
      <c r="F30" s="250"/>
      <c r="G30" s="250"/>
      <c r="H30" s="250"/>
      <c r="I30" s="250"/>
      <c r="J30" s="250"/>
      <c r="K30" s="250"/>
      <c r="L30" s="250"/>
      <c r="M30" s="164"/>
      <c r="N30" s="164"/>
      <c r="O30" s="164"/>
      <c r="P30" s="164"/>
      <c r="Q30" s="164"/>
      <c r="R30" s="164"/>
    </row>
    <row r="31" spans="1:18" s="99" customFormat="1" ht="21" customHeight="1" x14ac:dyDescent="0.6">
      <c r="A31" s="811" t="s">
        <v>1929</v>
      </c>
      <c r="B31" s="250"/>
      <c r="C31" s="196">
        <v>736012700</v>
      </c>
      <c r="D31" s="250"/>
      <c r="E31" s="250"/>
      <c r="F31" s="250"/>
      <c r="G31" s="250"/>
      <c r="H31" s="250"/>
      <c r="I31" s="250"/>
      <c r="J31" s="250"/>
      <c r="K31" s="250"/>
      <c r="L31" s="250"/>
      <c r="M31" s="164"/>
      <c r="N31" s="164"/>
      <c r="O31" s="164"/>
      <c r="P31" s="164"/>
      <c r="Q31" s="164"/>
      <c r="R31" s="164"/>
    </row>
    <row r="32" spans="1:18" s="242" customFormat="1" ht="21" customHeight="1" x14ac:dyDescent="0.7">
      <c r="A32" s="811" t="s">
        <v>1930</v>
      </c>
      <c r="B32" s="250"/>
      <c r="C32" s="196">
        <v>1751838748</v>
      </c>
      <c r="D32" s="250"/>
      <c r="E32" s="250"/>
      <c r="F32" s="250"/>
      <c r="G32" s="250"/>
      <c r="H32" s="250"/>
      <c r="I32" s="250"/>
      <c r="J32" s="250"/>
      <c r="K32" s="250"/>
      <c r="L32" s="250"/>
      <c r="M32" s="166"/>
      <c r="N32" s="166"/>
      <c r="O32" s="166"/>
      <c r="P32" s="166"/>
      <c r="Q32" s="166"/>
      <c r="R32" s="166"/>
    </row>
    <row r="33" spans="1:18" s="277" customFormat="1" ht="21" customHeight="1" x14ac:dyDescent="0.6">
      <c r="A33" s="200" t="s">
        <v>1352</v>
      </c>
      <c r="B33" s="250"/>
      <c r="C33" s="196">
        <v>6861013970</v>
      </c>
      <c r="D33" s="250"/>
      <c r="E33" s="250"/>
      <c r="F33" s="250"/>
      <c r="G33" s="250"/>
      <c r="H33" s="250"/>
      <c r="I33" s="250"/>
      <c r="J33" s="250"/>
      <c r="K33" s="250"/>
      <c r="L33" s="250"/>
      <c r="M33" s="250"/>
      <c r="N33" s="250"/>
      <c r="O33" s="250"/>
      <c r="P33" s="250"/>
      <c r="Q33" s="250"/>
      <c r="R33" s="250"/>
    </row>
    <row r="34" spans="1:18" s="277" customFormat="1" ht="21" customHeight="1" thickBot="1" x14ac:dyDescent="0.65">
      <c r="A34" s="251"/>
      <c r="B34" s="250"/>
      <c r="C34" s="812">
        <f>SUM(C30:C33)</f>
        <v>904558779208</v>
      </c>
      <c r="D34" s="250"/>
      <c r="E34" s="250"/>
      <c r="F34" s="250"/>
      <c r="G34" s="250"/>
      <c r="H34" s="250"/>
      <c r="I34" s="250"/>
      <c r="J34" s="250"/>
      <c r="K34" s="250"/>
      <c r="L34" s="250"/>
      <c r="M34" s="250"/>
      <c r="N34" s="250"/>
      <c r="O34" s="250"/>
      <c r="P34" s="250"/>
      <c r="Q34" s="250"/>
      <c r="R34" s="250"/>
    </row>
    <row r="35" spans="1:18" s="277" customFormat="1" ht="21" customHeight="1" thickTop="1" x14ac:dyDescent="0.6">
      <c r="A35" s="251"/>
      <c r="B35" s="250"/>
      <c r="C35" s="250"/>
      <c r="D35" s="250"/>
      <c r="E35" s="250"/>
      <c r="F35" s="250"/>
      <c r="G35" s="250"/>
      <c r="H35" s="250"/>
      <c r="I35" s="250"/>
      <c r="J35" s="250"/>
      <c r="K35" s="250"/>
      <c r="L35" s="250"/>
      <c r="M35" s="250"/>
      <c r="N35" s="250"/>
      <c r="O35" s="250"/>
      <c r="P35" s="250"/>
      <c r="Q35" s="250"/>
      <c r="R35" s="250"/>
    </row>
    <row r="36" spans="1:18" s="277" customFormat="1" ht="21" customHeight="1" x14ac:dyDescent="0.6">
      <c r="A36" s="1055" t="s">
        <v>1940</v>
      </c>
      <c r="B36" s="1055"/>
      <c r="C36" s="1055"/>
      <c r="D36" s="1055"/>
      <c r="E36" s="1055"/>
      <c r="F36" s="1055"/>
      <c r="G36" s="1055"/>
      <c r="H36" s="1055"/>
      <c r="I36" s="1055"/>
      <c r="J36" s="1055"/>
      <c r="K36" s="1055"/>
      <c r="L36" s="807"/>
      <c r="M36" s="250"/>
      <c r="N36" s="250"/>
      <c r="O36" s="250"/>
      <c r="P36" s="250"/>
      <c r="Q36" s="250"/>
      <c r="R36" s="250"/>
    </row>
    <row r="37" spans="1:18" s="277" customFormat="1" ht="21" customHeight="1" x14ac:dyDescent="0.6">
      <c r="A37" s="251"/>
      <c r="B37" s="250"/>
      <c r="C37" s="194" t="s">
        <v>1451</v>
      </c>
      <c r="D37" s="250"/>
      <c r="E37" s="250"/>
      <c r="F37" s="250"/>
      <c r="G37" s="250"/>
      <c r="H37" s="250"/>
      <c r="I37" s="250"/>
      <c r="J37" s="250"/>
      <c r="K37" s="250"/>
      <c r="L37" s="250"/>
      <c r="M37" s="250"/>
      <c r="N37" s="250"/>
      <c r="O37" s="250"/>
      <c r="P37" s="250"/>
      <c r="Q37" s="250"/>
      <c r="R37" s="250"/>
    </row>
    <row r="38" spans="1:18" s="277" customFormat="1" ht="21" customHeight="1" x14ac:dyDescent="0.6">
      <c r="A38" s="251"/>
      <c r="B38" s="250"/>
      <c r="C38" s="195" t="s">
        <v>7</v>
      </c>
      <c r="D38" s="250"/>
      <c r="E38" s="250"/>
      <c r="F38" s="250"/>
      <c r="G38" s="250"/>
      <c r="H38" s="250"/>
      <c r="I38" s="250"/>
      <c r="J38" s="250"/>
      <c r="K38" s="250"/>
      <c r="L38" s="250"/>
      <c r="M38" s="250"/>
      <c r="N38" s="250"/>
      <c r="O38" s="250"/>
      <c r="P38" s="250"/>
      <c r="Q38" s="250"/>
      <c r="R38" s="250"/>
    </row>
    <row r="39" spans="1:18" s="277" customFormat="1" ht="21" customHeight="1" x14ac:dyDescent="0.6">
      <c r="A39" s="251" t="s">
        <v>1931</v>
      </c>
      <c r="B39" s="250"/>
      <c r="C39" s="196">
        <v>1621957261</v>
      </c>
      <c r="D39" s="250"/>
      <c r="E39" s="250"/>
      <c r="F39" s="250"/>
      <c r="G39" s="250"/>
      <c r="H39" s="250"/>
      <c r="I39" s="250"/>
      <c r="J39" s="250"/>
      <c r="K39" s="250"/>
      <c r="L39" s="250"/>
      <c r="M39" s="250"/>
      <c r="N39" s="250"/>
      <c r="O39" s="250"/>
      <c r="P39" s="250"/>
      <c r="Q39" s="250"/>
      <c r="R39" s="250"/>
    </row>
    <row r="40" spans="1:18" s="277" customFormat="1" ht="21" customHeight="1" x14ac:dyDescent="0.6">
      <c r="A40" s="251" t="s">
        <v>1381</v>
      </c>
      <c r="B40" s="250"/>
      <c r="C40" s="196">
        <v>388140928544</v>
      </c>
      <c r="D40" s="250"/>
      <c r="E40" s="250"/>
      <c r="F40" s="250"/>
      <c r="G40" s="250"/>
      <c r="H40" s="250"/>
      <c r="I40" s="250"/>
      <c r="J40" s="250"/>
      <c r="K40" s="250"/>
      <c r="L40" s="250"/>
      <c r="M40" s="250"/>
      <c r="N40" s="250"/>
      <c r="O40" s="250"/>
      <c r="P40" s="250"/>
      <c r="Q40" s="250"/>
      <c r="R40" s="250"/>
    </row>
    <row r="41" spans="1:18" s="277" customFormat="1" ht="21" customHeight="1" x14ac:dyDescent="0.6">
      <c r="A41" s="251" t="s">
        <v>1932</v>
      </c>
      <c r="B41" s="164"/>
      <c r="C41" s="196">
        <v>1130039955</v>
      </c>
      <c r="D41" s="164"/>
      <c r="E41" s="164"/>
      <c r="F41" s="164"/>
      <c r="G41" s="164"/>
      <c r="H41" s="164"/>
      <c r="I41" s="164"/>
      <c r="J41" s="164"/>
      <c r="K41" s="164"/>
      <c r="L41" s="164"/>
      <c r="M41" s="250"/>
      <c r="N41" s="250"/>
      <c r="O41" s="250"/>
      <c r="P41" s="250"/>
      <c r="Q41" s="250"/>
      <c r="R41" s="250"/>
    </row>
    <row r="42" spans="1:18" s="277" customFormat="1" ht="21" customHeight="1" x14ac:dyDescent="0.7">
      <c r="A42" s="251" t="s">
        <v>1387</v>
      </c>
      <c r="B42" s="166"/>
      <c r="C42" s="196">
        <v>43103031673</v>
      </c>
      <c r="D42" s="166"/>
      <c r="E42" s="166"/>
      <c r="F42" s="166"/>
      <c r="G42" s="166"/>
      <c r="H42" s="166"/>
      <c r="I42" s="166"/>
      <c r="J42" s="166"/>
      <c r="K42" s="166"/>
      <c r="L42" s="166"/>
      <c r="M42" s="250"/>
      <c r="N42" s="250"/>
      <c r="O42" s="250"/>
      <c r="P42" s="250"/>
      <c r="Q42" s="250"/>
      <c r="R42" s="250"/>
    </row>
    <row r="43" spans="1:18" s="277" customFormat="1" ht="21" customHeight="1" x14ac:dyDescent="0.6">
      <c r="A43" s="251" t="s">
        <v>1933</v>
      </c>
      <c r="B43" s="250"/>
      <c r="C43" s="196">
        <v>117607856337</v>
      </c>
      <c r="D43" s="250"/>
      <c r="E43" s="250"/>
      <c r="F43" s="250"/>
      <c r="G43" s="250"/>
      <c r="H43" s="250"/>
      <c r="I43" s="250"/>
      <c r="J43" s="250"/>
      <c r="K43" s="250"/>
      <c r="L43" s="250"/>
      <c r="M43" s="250"/>
      <c r="N43" s="250"/>
      <c r="O43" s="250"/>
      <c r="P43" s="250"/>
      <c r="Q43" s="250"/>
      <c r="R43" s="250"/>
    </row>
    <row r="44" spans="1:18" s="277" customFormat="1" ht="21" customHeight="1" thickBot="1" x14ac:dyDescent="0.65">
      <c r="A44" s="251"/>
      <c r="B44" s="250"/>
      <c r="C44" s="810">
        <f>SUM(C39:C43)</f>
        <v>551603813770</v>
      </c>
      <c r="D44" s="250"/>
      <c r="E44" s="250"/>
      <c r="F44" s="250"/>
      <c r="G44" s="250"/>
      <c r="H44" s="250"/>
      <c r="I44" s="250"/>
      <c r="J44" s="250"/>
      <c r="K44" s="250"/>
      <c r="L44" s="250"/>
      <c r="M44" s="250"/>
      <c r="N44" s="250"/>
      <c r="O44" s="250"/>
      <c r="P44" s="250"/>
      <c r="Q44" s="250"/>
      <c r="R44" s="250"/>
    </row>
    <row r="45" spans="1:18" s="277" customFormat="1" ht="21" customHeight="1" thickTop="1" x14ac:dyDescent="0.6">
      <c r="A45" s="251"/>
      <c r="B45" s="250"/>
      <c r="C45" s="250"/>
      <c r="D45" s="250"/>
      <c r="E45" s="250"/>
      <c r="F45" s="250"/>
      <c r="G45" s="250"/>
      <c r="H45" s="250"/>
      <c r="I45" s="250"/>
      <c r="J45" s="250"/>
      <c r="K45" s="250"/>
      <c r="L45" s="250"/>
      <c r="M45" s="250"/>
      <c r="N45" s="250"/>
      <c r="O45" s="250"/>
      <c r="P45" s="250"/>
      <c r="Q45" s="250"/>
      <c r="R45" s="250"/>
    </row>
    <row r="46" spans="1:18" s="277" customFormat="1" ht="21" customHeight="1" x14ac:dyDescent="0.6">
      <c r="A46" s="813"/>
      <c r="B46" s="250"/>
      <c r="C46" s="250"/>
      <c r="D46" s="250"/>
      <c r="E46" s="250"/>
      <c r="F46" s="250"/>
      <c r="G46" s="250"/>
      <c r="H46" s="250"/>
      <c r="I46" s="250"/>
      <c r="J46" s="250"/>
      <c r="K46" s="250"/>
      <c r="L46" s="250"/>
      <c r="M46" s="250"/>
      <c r="N46" s="250"/>
      <c r="O46" s="250"/>
      <c r="P46" s="250"/>
      <c r="Q46" s="250"/>
      <c r="R46" s="250"/>
    </row>
    <row r="47" spans="1:18" s="277" customFormat="1" ht="21" customHeight="1" x14ac:dyDescent="0.7">
      <c r="A47" s="859" t="s">
        <v>1955</v>
      </c>
      <c r="B47" s="250"/>
      <c r="C47" s="250"/>
      <c r="D47" s="250"/>
      <c r="E47" s="250"/>
      <c r="F47" s="250"/>
      <c r="G47" s="250"/>
      <c r="H47" s="250"/>
      <c r="I47" s="250"/>
      <c r="J47" s="250"/>
      <c r="K47" s="250"/>
      <c r="L47" s="250"/>
      <c r="M47" s="250"/>
      <c r="N47" s="250"/>
      <c r="O47" s="250"/>
      <c r="P47" s="250"/>
      <c r="Q47" s="250"/>
      <c r="R47" s="250"/>
    </row>
    <row r="48" spans="1:18" s="277" customFormat="1" ht="21" customHeight="1" thickBot="1" x14ac:dyDescent="0.75">
      <c r="A48" s="819"/>
      <c r="B48" s="250"/>
      <c r="C48" s="250"/>
      <c r="D48" s="250"/>
      <c r="E48" s="250"/>
      <c r="F48" s="250"/>
      <c r="G48" s="250"/>
      <c r="H48" s="250"/>
      <c r="I48" s="250"/>
      <c r="J48" s="250"/>
      <c r="K48" s="250"/>
      <c r="L48" s="250"/>
      <c r="M48" s="829" t="s">
        <v>57</v>
      </c>
      <c r="N48" s="829"/>
      <c r="O48" s="250"/>
      <c r="P48" s="250"/>
      <c r="Q48" s="250"/>
      <c r="R48" s="250"/>
    </row>
    <row r="49" spans="1:18" ht="24" thickTop="1" x14ac:dyDescent="0.7">
      <c r="A49" s="1058" t="s">
        <v>77</v>
      </c>
      <c r="B49" s="823"/>
      <c r="C49" s="1056" t="s">
        <v>1943</v>
      </c>
      <c r="D49" s="823"/>
      <c r="E49" s="1061" t="s">
        <v>1944</v>
      </c>
      <c r="F49" s="1061"/>
      <c r="G49" s="1061"/>
      <c r="H49" s="1061"/>
      <c r="I49" s="1061"/>
      <c r="J49" s="1061"/>
      <c r="K49" s="1061"/>
      <c r="L49" s="824"/>
      <c r="M49" s="1062" t="s">
        <v>1945</v>
      </c>
    </row>
    <row r="50" spans="1:18" ht="4.5" customHeight="1" x14ac:dyDescent="0.7">
      <c r="A50" s="1059"/>
      <c r="B50" s="823"/>
      <c r="C50" s="1057"/>
      <c r="D50" s="823"/>
      <c r="E50" s="833"/>
      <c r="F50" s="831"/>
      <c r="G50" s="833"/>
      <c r="H50" s="832"/>
      <c r="I50" s="833"/>
      <c r="J50" s="832"/>
      <c r="K50" s="833"/>
      <c r="L50" s="824"/>
      <c r="M50" s="1063"/>
    </row>
    <row r="51" spans="1:18" ht="23.25" x14ac:dyDescent="0.7">
      <c r="A51" s="1060"/>
      <c r="B51" s="823"/>
      <c r="C51" s="1057"/>
      <c r="D51" s="823"/>
      <c r="E51" s="821" t="s">
        <v>1946</v>
      </c>
      <c r="F51" s="825"/>
      <c r="G51" s="821" t="s">
        <v>1947</v>
      </c>
      <c r="H51" s="830"/>
      <c r="I51" s="821" t="s">
        <v>1904</v>
      </c>
      <c r="J51" s="830"/>
      <c r="K51" s="822" t="s">
        <v>1948</v>
      </c>
      <c r="L51" s="824"/>
      <c r="M51" s="1063"/>
    </row>
    <row r="52" spans="1:18" ht="23.25" x14ac:dyDescent="0.7">
      <c r="A52" s="860" t="s">
        <v>169</v>
      </c>
      <c r="B52" s="826"/>
      <c r="C52" s="820">
        <v>22927</v>
      </c>
      <c r="D52" s="826"/>
      <c r="E52" s="820"/>
      <c r="F52" s="827"/>
      <c r="G52" s="820"/>
      <c r="H52" s="828"/>
      <c r="I52" s="820">
        <v>64913.2</v>
      </c>
      <c r="J52" s="828"/>
      <c r="K52" s="820">
        <f>I52+J52</f>
        <v>64913.2</v>
      </c>
      <c r="L52" s="828"/>
      <c r="M52" s="862">
        <v>41986.2</v>
      </c>
    </row>
    <row r="53" spans="1:18" ht="23.25" x14ac:dyDescent="0.7">
      <c r="A53" s="860" t="s">
        <v>1949</v>
      </c>
      <c r="B53" s="826"/>
      <c r="C53" s="820">
        <v>218597</v>
      </c>
      <c r="D53" s="826"/>
      <c r="E53" s="820"/>
      <c r="F53" s="827"/>
      <c r="G53" s="820"/>
      <c r="H53" s="828"/>
      <c r="I53" s="820">
        <v>185740</v>
      </c>
      <c r="J53" s="828"/>
      <c r="K53" s="820">
        <f>I53+J53</f>
        <v>185740</v>
      </c>
      <c r="L53" s="828"/>
      <c r="M53" s="862">
        <v>0</v>
      </c>
    </row>
    <row r="54" spans="1:18" ht="23.25" x14ac:dyDescent="0.7">
      <c r="A54" s="860" t="s">
        <v>770</v>
      </c>
      <c r="B54" s="826"/>
      <c r="C54" s="820">
        <f>884216</f>
        <v>884216</v>
      </c>
      <c r="D54" s="826"/>
      <c r="E54" s="820">
        <v>20839198</v>
      </c>
      <c r="F54" s="827"/>
      <c r="G54" s="820">
        <v>4713805.7484020004</v>
      </c>
      <c r="H54" s="828"/>
      <c r="I54" s="820"/>
      <c r="J54" s="828"/>
      <c r="K54" s="820">
        <f>I54+J54</f>
        <v>0</v>
      </c>
      <c r="L54" s="828"/>
      <c r="M54" s="862">
        <v>3829589.7484020004</v>
      </c>
    </row>
    <row r="55" spans="1:18" ht="23.25" x14ac:dyDescent="0.7">
      <c r="A55" s="860" t="s">
        <v>149</v>
      </c>
      <c r="B55" s="826"/>
      <c r="C55" s="820">
        <f>10027513+3176+1968776+787511</f>
        <v>12786976</v>
      </c>
      <c r="D55" s="826"/>
      <c r="E55" s="820">
        <v>294295270</v>
      </c>
      <c r="F55" s="827"/>
      <c r="G55" s="820">
        <v>66569295.778729998</v>
      </c>
      <c r="H55" s="828"/>
      <c r="I55" s="820">
        <v>139880</v>
      </c>
      <c r="J55" s="828"/>
      <c r="K55" s="820">
        <f t="shared" ref="K55:K59" si="0">I55+J55</f>
        <v>139880</v>
      </c>
      <c r="L55" s="828"/>
      <c r="M55" s="862">
        <v>53922199.778729998</v>
      </c>
    </row>
    <row r="56" spans="1:18" ht="23.25" x14ac:dyDescent="0.7">
      <c r="A56" s="860" t="s">
        <v>771</v>
      </c>
      <c r="B56" s="826"/>
      <c r="C56" s="820">
        <f>844703+1181266</f>
        <v>2025969</v>
      </c>
      <c r="D56" s="826"/>
      <c r="E56" s="820">
        <v>36928782</v>
      </c>
      <c r="F56" s="827"/>
      <c r="G56" s="820">
        <v>8353253.5596179999</v>
      </c>
      <c r="H56" s="828"/>
      <c r="I56" s="820">
        <v>119783</v>
      </c>
      <c r="J56" s="828"/>
      <c r="K56" s="820">
        <f t="shared" si="0"/>
        <v>119783</v>
      </c>
      <c r="L56" s="828"/>
      <c r="M56" s="862">
        <v>6447067.5596179999</v>
      </c>
    </row>
    <row r="57" spans="1:18" ht="23.25" x14ac:dyDescent="0.7">
      <c r="A57" s="860" t="s">
        <v>1950</v>
      </c>
      <c r="B57" s="826"/>
      <c r="C57" s="820">
        <v>20912</v>
      </c>
      <c r="D57" s="826"/>
      <c r="E57" s="820"/>
      <c r="F57" s="827"/>
      <c r="G57" s="820"/>
      <c r="H57" s="828"/>
      <c r="I57" s="820">
        <v>5000</v>
      </c>
      <c r="J57" s="828"/>
      <c r="K57" s="820">
        <f t="shared" si="0"/>
        <v>5000</v>
      </c>
      <c r="L57" s="828"/>
      <c r="M57" s="862">
        <v>0</v>
      </c>
    </row>
    <row r="58" spans="1:18" ht="23.25" x14ac:dyDescent="0.7">
      <c r="A58" s="860" t="s">
        <v>1951</v>
      </c>
      <c r="B58" s="826"/>
      <c r="C58" s="820">
        <f>23706+191157+2426+33017</f>
        <v>250306</v>
      </c>
      <c r="D58" s="826"/>
      <c r="E58" s="820"/>
      <c r="F58" s="827"/>
      <c r="G58" s="820"/>
      <c r="H58" s="828"/>
      <c r="I58" s="820">
        <v>351683</v>
      </c>
      <c r="J58" s="828"/>
      <c r="K58" s="820">
        <f t="shared" si="0"/>
        <v>351683</v>
      </c>
      <c r="L58" s="828"/>
      <c r="M58" s="862">
        <v>101377</v>
      </c>
    </row>
    <row r="59" spans="1:18" ht="23.25" x14ac:dyDescent="0.7">
      <c r="A59" s="860" t="s">
        <v>1952</v>
      </c>
      <c r="B59" s="826"/>
      <c r="C59" s="820">
        <f>521809+382750+551604</f>
        <v>1456163</v>
      </c>
      <c r="D59" s="826"/>
      <c r="E59" s="820">
        <v>775202</v>
      </c>
      <c r="F59" s="827"/>
      <c r="G59" s="820">
        <v>175349.91719800001</v>
      </c>
      <c r="H59" s="828"/>
      <c r="I59" s="820">
        <v>1496987.5</v>
      </c>
      <c r="J59" s="828"/>
      <c r="K59" s="820">
        <f t="shared" si="0"/>
        <v>1496987.5</v>
      </c>
      <c r="L59" s="828"/>
      <c r="M59" s="862">
        <v>216174.41719800001</v>
      </c>
    </row>
    <row r="60" spans="1:18" ht="24" thickBot="1" x14ac:dyDescent="0.75">
      <c r="A60" s="861" t="s">
        <v>1953</v>
      </c>
      <c r="B60" s="826"/>
      <c r="C60" s="834">
        <f>SUM(C52:C59)</f>
        <v>17666066</v>
      </c>
      <c r="D60" s="826"/>
      <c r="E60" s="834">
        <f>SUM(E52:E59)</f>
        <v>352838452</v>
      </c>
      <c r="F60" s="827"/>
      <c r="G60" s="834">
        <f>SUM(G52:G59)</f>
        <v>79811705.003948003</v>
      </c>
      <c r="H60" s="828"/>
      <c r="I60" s="834">
        <f>SUM(I52:I59)</f>
        <v>2363986.7000000002</v>
      </c>
      <c r="J60" s="828"/>
      <c r="K60" s="834">
        <f t="shared" ref="K60" si="1">SUM(K52:K59)</f>
        <v>2363986.7000000002</v>
      </c>
      <c r="L60" s="828"/>
      <c r="M60" s="863">
        <f>SUM(M52:M59)</f>
        <v>64558394.703948006</v>
      </c>
    </row>
    <row r="61" spans="1:18" s="277" customFormat="1" ht="21.75" thickTop="1" x14ac:dyDescent="0.6">
      <c r="A61" s="813"/>
      <c r="B61" s="250"/>
      <c r="C61" s="250"/>
      <c r="D61" s="250"/>
      <c r="E61" s="250"/>
      <c r="F61" s="250"/>
      <c r="G61" s="250"/>
      <c r="H61" s="250"/>
      <c r="I61" s="250"/>
      <c r="J61" s="250"/>
      <c r="K61" s="250"/>
      <c r="L61" s="250"/>
      <c r="M61" s="250"/>
      <c r="N61" s="250"/>
      <c r="O61" s="250"/>
      <c r="P61" s="250"/>
      <c r="Q61" s="250"/>
      <c r="R61" s="250"/>
    </row>
    <row r="62" spans="1:18" s="277" customFormat="1" ht="21" x14ac:dyDescent="0.6">
      <c r="A62" s="1053" t="s">
        <v>1954</v>
      </c>
      <c r="B62" s="1053"/>
      <c r="C62" s="1053"/>
      <c r="D62" s="1053"/>
      <c r="E62" s="1053"/>
      <c r="F62" s="1053"/>
      <c r="G62" s="1053"/>
      <c r="H62" s="1053"/>
      <c r="I62" s="1053"/>
      <c r="J62" s="1053"/>
      <c r="K62" s="1053"/>
      <c r="L62" s="1053"/>
      <c r="M62" s="1053"/>
      <c r="N62" s="250"/>
      <c r="O62" s="250"/>
      <c r="P62" s="250"/>
      <c r="Q62" s="250"/>
      <c r="R62" s="250"/>
    </row>
    <row r="63" spans="1:18" s="277" customFormat="1" ht="33" customHeight="1" x14ac:dyDescent="0.6">
      <c r="B63" s="250"/>
      <c r="C63" s="250"/>
      <c r="D63" s="250"/>
      <c r="E63" s="250"/>
      <c r="F63" s="250"/>
      <c r="G63" s="250"/>
      <c r="H63" s="250"/>
      <c r="I63" s="250"/>
      <c r="J63" s="250"/>
      <c r="K63" s="250"/>
      <c r="L63" s="250"/>
      <c r="M63" s="250"/>
      <c r="N63" s="250"/>
      <c r="O63" s="250"/>
      <c r="P63" s="250"/>
      <c r="Q63" s="250"/>
      <c r="R63" s="250"/>
    </row>
    <row r="64" spans="1:18" s="277" customFormat="1" ht="21" x14ac:dyDescent="0.6">
      <c r="B64" s="250"/>
      <c r="C64" s="250"/>
      <c r="D64" s="250"/>
      <c r="E64" s="250"/>
      <c r="F64" s="250"/>
      <c r="G64" s="250"/>
      <c r="H64" s="250"/>
      <c r="I64" s="250"/>
      <c r="J64" s="250"/>
      <c r="K64" s="250"/>
      <c r="L64" s="250"/>
      <c r="M64" s="250"/>
      <c r="N64" s="250"/>
      <c r="O64" s="250"/>
      <c r="P64" s="250"/>
      <c r="Q64" s="250"/>
      <c r="R64" s="250"/>
    </row>
    <row r="65" spans="1:15" s="99" customFormat="1" ht="21" x14ac:dyDescent="0.6">
      <c r="A65" s="160"/>
      <c r="B65" s="160"/>
      <c r="C65" s="160"/>
      <c r="D65" s="160"/>
      <c r="E65" s="159"/>
      <c r="F65" s="158"/>
      <c r="G65" s="158"/>
      <c r="H65" s="158"/>
      <c r="I65" s="158"/>
      <c r="J65" s="158"/>
      <c r="K65" s="200"/>
      <c r="L65" s="158"/>
      <c r="M65" s="200"/>
      <c r="N65" s="807"/>
      <c r="O65" s="807"/>
    </row>
    <row r="66" spans="1:15" s="99" customFormat="1" ht="21" x14ac:dyDescent="0.6">
      <c r="A66" s="160"/>
      <c r="B66" s="160"/>
      <c r="C66" s="160"/>
      <c r="D66" s="160"/>
      <c r="E66" s="159"/>
      <c r="F66" s="158"/>
      <c r="G66" s="158"/>
      <c r="H66" s="158"/>
      <c r="I66" s="158"/>
      <c r="J66" s="158"/>
      <c r="K66" s="200"/>
      <c r="L66" s="158"/>
      <c r="M66" s="200"/>
      <c r="N66" s="807"/>
      <c r="O66" s="807"/>
    </row>
    <row r="67" spans="1:15" s="99" customFormat="1" ht="21" x14ac:dyDescent="0.6">
      <c r="A67" s="160"/>
      <c r="B67" s="160"/>
      <c r="C67" s="160"/>
      <c r="D67" s="160"/>
      <c r="E67" s="159"/>
      <c r="F67" s="158"/>
      <c r="G67" s="158"/>
      <c r="H67" s="158"/>
      <c r="I67" s="158"/>
      <c r="J67" s="158"/>
      <c r="K67" s="200"/>
      <c r="L67" s="158"/>
      <c r="M67" s="200"/>
      <c r="N67" s="807"/>
      <c r="O67" s="807"/>
    </row>
    <row r="68" spans="1:15" s="99" customFormat="1" ht="21" x14ac:dyDescent="0.6">
      <c r="A68" s="160"/>
      <c r="B68" s="160"/>
      <c r="C68" s="160"/>
      <c r="D68" s="160"/>
      <c r="E68" s="159"/>
      <c r="F68" s="158"/>
      <c r="G68" s="158"/>
      <c r="H68" s="158"/>
      <c r="I68" s="158"/>
      <c r="J68" s="158"/>
      <c r="K68" s="200"/>
      <c r="L68" s="158"/>
      <c r="M68" s="200"/>
      <c r="N68" s="807"/>
      <c r="O68" s="807"/>
    </row>
    <row r="69" spans="1:15" s="99" customFormat="1" ht="21" x14ac:dyDescent="0.6">
      <c r="A69" s="160"/>
      <c r="B69" s="160"/>
      <c r="C69" s="160"/>
      <c r="D69" s="160"/>
      <c r="E69" s="159"/>
      <c r="F69" s="158"/>
      <c r="G69" s="158"/>
      <c r="H69" s="158"/>
      <c r="I69" s="158"/>
      <c r="J69" s="158"/>
      <c r="K69" s="200"/>
      <c r="L69" s="158"/>
      <c r="M69" s="200"/>
      <c r="N69" s="807"/>
      <c r="O69" s="807"/>
    </row>
    <row r="70" spans="1:15" s="99" customFormat="1" ht="21" x14ac:dyDescent="0.6">
      <c r="A70" s="160"/>
      <c r="B70" s="160"/>
      <c r="C70" s="160"/>
      <c r="D70" s="160"/>
      <c r="E70" s="159"/>
      <c r="F70" s="158"/>
      <c r="G70" s="158"/>
      <c r="H70" s="158"/>
      <c r="I70" s="158"/>
      <c r="J70" s="158"/>
      <c r="K70" s="200"/>
      <c r="L70" s="158"/>
      <c r="M70" s="200"/>
      <c r="N70" s="807"/>
      <c r="O70" s="807"/>
    </row>
    <row r="71" spans="1:15" s="99" customFormat="1" ht="21" x14ac:dyDescent="0.6">
      <c r="A71" s="160"/>
      <c r="B71" s="160"/>
      <c r="C71" s="160"/>
      <c r="D71" s="160"/>
      <c r="E71" s="159"/>
      <c r="F71" s="158"/>
      <c r="G71" s="158"/>
      <c r="H71" s="158"/>
      <c r="I71" s="158"/>
      <c r="J71" s="158"/>
      <c r="K71" s="200"/>
      <c r="L71" s="158"/>
      <c r="M71" s="200"/>
      <c r="N71" s="807"/>
      <c r="O71" s="807"/>
    </row>
    <row r="72" spans="1:15" s="99" customFormat="1" ht="21" x14ac:dyDescent="0.6">
      <c r="A72" s="160"/>
      <c r="B72" s="160"/>
      <c r="C72" s="160"/>
      <c r="D72" s="160"/>
      <c r="E72" s="159"/>
      <c r="F72" s="158"/>
      <c r="G72" s="158"/>
      <c r="H72" s="158"/>
      <c r="I72" s="158"/>
      <c r="J72" s="158"/>
      <c r="K72" s="200"/>
      <c r="L72" s="158"/>
      <c r="M72" s="200"/>
      <c r="N72" s="807"/>
      <c r="O72" s="807"/>
    </row>
    <row r="73" spans="1:15" s="99" customFormat="1" ht="21" x14ac:dyDescent="0.6">
      <c r="A73" s="160"/>
      <c r="B73" s="160"/>
      <c r="C73" s="160"/>
      <c r="D73" s="160"/>
      <c r="E73" s="159"/>
      <c r="F73" s="158"/>
      <c r="G73" s="158"/>
      <c r="H73" s="158"/>
      <c r="I73" s="158"/>
      <c r="J73" s="158"/>
      <c r="K73" s="200"/>
      <c r="L73" s="158"/>
      <c r="M73" s="200"/>
      <c r="N73" s="807"/>
      <c r="O73" s="807"/>
    </row>
    <row r="74" spans="1:15" s="99" customFormat="1" ht="21" x14ac:dyDescent="0.6">
      <c r="A74" s="160"/>
      <c r="B74" s="160"/>
      <c r="C74" s="160"/>
      <c r="D74" s="160"/>
      <c r="E74" s="159"/>
      <c r="F74" s="158"/>
      <c r="G74" s="158"/>
      <c r="H74" s="158"/>
      <c r="I74" s="158"/>
      <c r="J74" s="158"/>
      <c r="K74" s="200"/>
      <c r="L74" s="158"/>
      <c r="M74" s="200"/>
      <c r="N74" s="807"/>
      <c r="O74" s="807"/>
    </row>
    <row r="75" spans="1:15" s="99" customFormat="1" ht="21" x14ac:dyDescent="0.6">
      <c r="A75" s="160"/>
      <c r="B75" s="160"/>
      <c r="C75" s="160"/>
      <c r="D75" s="160"/>
      <c r="E75" s="159"/>
      <c r="F75" s="158"/>
      <c r="G75" s="158"/>
      <c r="H75" s="158"/>
      <c r="I75" s="158"/>
      <c r="J75" s="158"/>
      <c r="K75" s="200"/>
      <c r="L75" s="158"/>
      <c r="M75" s="200"/>
      <c r="N75" s="807"/>
      <c r="O75" s="807"/>
    </row>
    <row r="76" spans="1:15" s="99" customFormat="1" ht="21" x14ac:dyDescent="0.6">
      <c r="A76" s="160"/>
      <c r="B76" s="160"/>
      <c r="C76" s="160"/>
      <c r="D76" s="160"/>
      <c r="E76" s="159"/>
      <c r="F76" s="158"/>
      <c r="G76" s="158"/>
      <c r="H76" s="158"/>
      <c r="I76" s="158"/>
      <c r="J76" s="158"/>
      <c r="K76" s="200"/>
      <c r="L76" s="158"/>
      <c r="M76" s="200"/>
      <c r="N76" s="807"/>
      <c r="O76" s="807"/>
    </row>
    <row r="77" spans="1:15" s="99" customFormat="1" ht="21" x14ac:dyDescent="0.6">
      <c r="A77" s="160"/>
      <c r="B77" s="160"/>
      <c r="C77" s="160"/>
      <c r="D77" s="160"/>
      <c r="E77" s="159"/>
      <c r="F77" s="158"/>
      <c r="G77" s="158"/>
      <c r="H77" s="158"/>
      <c r="I77" s="158"/>
      <c r="J77" s="158"/>
      <c r="K77" s="200"/>
      <c r="L77" s="158"/>
      <c r="M77" s="200"/>
      <c r="N77" s="807"/>
      <c r="O77" s="807"/>
    </row>
    <row r="78" spans="1:15" s="99" customFormat="1" ht="21" x14ac:dyDescent="0.6">
      <c r="A78" s="160"/>
      <c r="B78" s="160"/>
      <c r="C78" s="160"/>
      <c r="D78" s="160"/>
      <c r="E78" s="159"/>
      <c r="F78" s="158"/>
      <c r="G78" s="158"/>
      <c r="H78" s="158"/>
      <c r="I78" s="158"/>
      <c r="J78" s="158"/>
      <c r="K78" s="200"/>
      <c r="L78" s="158"/>
      <c r="M78" s="200"/>
      <c r="N78" s="807"/>
      <c r="O78" s="807"/>
    </row>
    <row r="79" spans="1:15" s="99" customFormat="1" ht="21" x14ac:dyDescent="0.6">
      <c r="A79" s="160"/>
      <c r="B79" s="160"/>
      <c r="C79" s="160"/>
      <c r="D79" s="160"/>
      <c r="E79" s="159"/>
      <c r="F79" s="158"/>
      <c r="G79" s="158"/>
      <c r="H79" s="158"/>
      <c r="I79" s="158"/>
      <c r="J79" s="158"/>
      <c r="K79" s="200"/>
      <c r="L79" s="158"/>
      <c r="M79" s="200"/>
      <c r="N79" s="807"/>
      <c r="O79" s="807"/>
    </row>
    <row r="80" spans="1:15" s="99" customFormat="1" ht="21" x14ac:dyDescent="0.6">
      <c r="A80" s="160"/>
      <c r="B80" s="160"/>
      <c r="C80" s="160"/>
      <c r="D80" s="160"/>
      <c r="E80" s="159"/>
      <c r="F80" s="158"/>
      <c r="G80" s="158"/>
      <c r="H80" s="158"/>
      <c r="I80" s="158"/>
      <c r="J80" s="158"/>
      <c r="K80" s="200"/>
      <c r="L80" s="158"/>
      <c r="M80" s="200"/>
      <c r="N80" s="807"/>
      <c r="O80" s="807"/>
    </row>
    <row r="81" spans="1:15" s="99" customFormat="1" ht="21" x14ac:dyDescent="0.6">
      <c r="A81" s="160"/>
      <c r="B81" s="160"/>
      <c r="C81" s="160"/>
      <c r="D81" s="160"/>
      <c r="E81" s="159"/>
      <c r="F81" s="158"/>
      <c r="G81" s="158"/>
      <c r="H81" s="158"/>
      <c r="I81" s="158"/>
      <c r="J81" s="158"/>
      <c r="K81" s="200"/>
      <c r="L81" s="158"/>
      <c r="M81" s="200"/>
      <c r="N81" s="807"/>
      <c r="O81" s="807"/>
    </row>
    <row r="82" spans="1:15" s="99" customFormat="1" ht="21" x14ac:dyDescent="0.6">
      <c r="A82" s="160"/>
      <c r="B82" s="160"/>
      <c r="C82" s="160"/>
      <c r="D82" s="160"/>
      <c r="E82" s="159"/>
      <c r="F82" s="158"/>
      <c r="G82" s="158"/>
      <c r="H82" s="158"/>
      <c r="I82" s="158"/>
      <c r="J82" s="158"/>
      <c r="K82" s="200"/>
      <c r="L82" s="158"/>
      <c r="M82" s="200"/>
      <c r="N82" s="807"/>
      <c r="O82" s="807"/>
    </row>
    <row r="83" spans="1:15" s="99" customFormat="1" ht="21" x14ac:dyDescent="0.6">
      <c r="A83" s="160"/>
      <c r="B83" s="160"/>
      <c r="C83" s="160"/>
      <c r="D83" s="160"/>
      <c r="E83" s="159"/>
      <c r="F83" s="158"/>
      <c r="G83" s="158"/>
      <c r="H83" s="158"/>
      <c r="I83" s="158"/>
      <c r="J83" s="158"/>
      <c r="K83" s="200"/>
      <c r="L83" s="158"/>
      <c r="M83" s="200"/>
      <c r="N83" s="807"/>
      <c r="O83" s="807"/>
    </row>
    <row r="84" spans="1:15" s="99" customFormat="1" ht="21" customHeight="1" x14ac:dyDescent="0.6">
      <c r="A84" s="160"/>
      <c r="B84" s="160"/>
      <c r="C84" s="160"/>
      <c r="D84" s="160"/>
      <c r="E84" s="159"/>
      <c r="F84" s="158"/>
      <c r="G84" s="158"/>
      <c r="H84" s="158"/>
      <c r="I84" s="158"/>
      <c r="J84" s="158"/>
      <c r="K84" s="200"/>
      <c r="L84" s="158"/>
      <c r="M84" s="200"/>
      <c r="N84" s="807"/>
      <c r="O84" s="807"/>
    </row>
    <row r="85" spans="1:15" s="99" customFormat="1" ht="21" customHeight="1" x14ac:dyDescent="0.6">
      <c r="A85" s="160"/>
      <c r="B85" s="160"/>
      <c r="C85" s="160"/>
      <c r="D85" s="160"/>
      <c r="E85" s="159"/>
      <c r="F85" s="158"/>
      <c r="G85" s="158"/>
      <c r="H85" s="158"/>
      <c r="I85" s="158"/>
      <c r="J85" s="158"/>
      <c r="K85" s="200"/>
      <c r="L85" s="158"/>
      <c r="M85" s="200"/>
      <c r="N85" s="807"/>
      <c r="O85" s="807"/>
    </row>
    <row r="86" spans="1:15" s="99" customFormat="1" ht="21" customHeight="1" x14ac:dyDescent="0.6">
      <c r="A86" s="160"/>
      <c r="B86" s="160"/>
      <c r="C86" s="160"/>
      <c r="D86" s="160"/>
      <c r="E86" s="159"/>
      <c r="F86" s="158"/>
      <c r="G86" s="158"/>
      <c r="H86" s="158"/>
      <c r="I86" s="158"/>
      <c r="J86" s="158"/>
      <c r="K86" s="200"/>
      <c r="L86" s="158"/>
      <c r="M86" s="200"/>
      <c r="N86" s="807"/>
      <c r="O86" s="807"/>
    </row>
    <row r="87" spans="1:15" s="99" customFormat="1" ht="21" customHeight="1" x14ac:dyDescent="0.6">
      <c r="A87" s="160"/>
      <c r="B87" s="160"/>
      <c r="C87" s="160"/>
      <c r="D87" s="160"/>
      <c r="E87" s="159"/>
      <c r="F87" s="158"/>
      <c r="G87" s="158"/>
      <c r="H87" s="158"/>
      <c r="I87" s="158"/>
      <c r="J87" s="158"/>
      <c r="K87" s="200"/>
      <c r="L87" s="158"/>
      <c r="M87" s="200"/>
      <c r="N87" s="807"/>
      <c r="O87" s="807"/>
    </row>
    <row r="88" spans="1:15" s="99" customFormat="1" ht="21" customHeight="1" x14ac:dyDescent="0.6">
      <c r="A88" s="160"/>
      <c r="B88" s="160"/>
      <c r="C88" s="160"/>
      <c r="D88" s="160"/>
      <c r="E88" s="159"/>
      <c r="F88" s="158"/>
      <c r="G88" s="158"/>
      <c r="H88" s="158"/>
      <c r="I88" s="158"/>
      <c r="J88" s="158"/>
      <c r="K88" s="200"/>
      <c r="L88" s="158"/>
      <c r="M88" s="200"/>
      <c r="N88" s="807"/>
      <c r="O88" s="807"/>
    </row>
    <row r="89" spans="1:15" s="99" customFormat="1" ht="21" customHeight="1" x14ac:dyDescent="0.6">
      <c r="A89" s="160"/>
      <c r="B89" s="160"/>
      <c r="C89" s="160"/>
      <c r="D89" s="160"/>
      <c r="E89" s="159"/>
      <c r="F89" s="158"/>
      <c r="G89" s="158"/>
      <c r="H89" s="158"/>
      <c r="I89" s="158"/>
      <c r="J89" s="158"/>
      <c r="K89" s="200"/>
      <c r="L89" s="158"/>
      <c r="M89" s="200"/>
      <c r="N89" s="807"/>
      <c r="O89" s="807"/>
    </row>
    <row r="90" spans="1:15" s="99" customFormat="1" ht="21" customHeight="1" x14ac:dyDescent="0.6">
      <c r="A90" s="160"/>
      <c r="B90" s="160"/>
      <c r="C90" s="160"/>
      <c r="D90" s="160"/>
      <c r="E90" s="159"/>
      <c r="F90" s="158"/>
      <c r="G90" s="158"/>
      <c r="H90" s="158"/>
      <c r="I90" s="158"/>
      <c r="J90" s="158"/>
      <c r="K90" s="200"/>
      <c r="L90" s="158"/>
      <c r="M90" s="200"/>
      <c r="N90" s="807"/>
      <c r="O90" s="807"/>
    </row>
    <row r="91" spans="1:15" s="99" customFormat="1" ht="21" customHeight="1" x14ac:dyDescent="0.6">
      <c r="A91" s="160"/>
      <c r="B91" s="160"/>
      <c r="C91" s="160"/>
      <c r="D91" s="160"/>
      <c r="E91" s="159"/>
      <c r="F91" s="158"/>
      <c r="G91" s="158"/>
      <c r="H91" s="158"/>
      <c r="I91" s="158"/>
      <c r="J91" s="158"/>
      <c r="K91" s="200"/>
      <c r="L91" s="158"/>
      <c r="M91" s="200"/>
      <c r="N91" s="807"/>
      <c r="O91" s="807"/>
    </row>
    <row r="92" spans="1:15" s="99" customFormat="1" ht="21" customHeight="1" x14ac:dyDescent="0.6">
      <c r="A92" s="160"/>
      <c r="B92" s="160"/>
      <c r="C92" s="160"/>
      <c r="D92" s="160"/>
      <c r="E92" s="159"/>
      <c r="F92" s="158"/>
      <c r="G92" s="158"/>
      <c r="H92" s="158"/>
      <c r="I92" s="158"/>
      <c r="J92" s="158"/>
      <c r="K92" s="200"/>
      <c r="L92" s="158"/>
      <c r="M92" s="200"/>
      <c r="N92" s="807"/>
      <c r="O92" s="807"/>
    </row>
    <row r="93" spans="1:15" s="99" customFormat="1" ht="21" customHeight="1" x14ac:dyDescent="0.6">
      <c r="A93" s="160"/>
      <c r="B93" s="160"/>
      <c r="C93" s="160"/>
      <c r="D93" s="160"/>
      <c r="E93" s="159"/>
      <c r="F93" s="158"/>
      <c r="G93" s="158"/>
      <c r="H93" s="158"/>
      <c r="I93" s="158"/>
      <c r="J93" s="158"/>
      <c r="K93" s="200"/>
      <c r="L93" s="158"/>
      <c r="M93" s="200"/>
      <c r="N93" s="807"/>
      <c r="O93" s="807"/>
    </row>
    <row r="94" spans="1:15" s="99" customFormat="1" ht="21" customHeight="1" x14ac:dyDescent="0.6">
      <c r="A94" s="160"/>
      <c r="B94" s="160"/>
      <c r="C94" s="160"/>
      <c r="D94" s="160"/>
      <c r="E94" s="159"/>
      <c r="F94" s="158"/>
      <c r="G94" s="158"/>
      <c r="H94" s="158"/>
      <c r="I94" s="158"/>
      <c r="J94" s="158"/>
      <c r="K94" s="200"/>
      <c r="L94" s="158"/>
      <c r="M94" s="200"/>
      <c r="N94" s="807"/>
      <c r="O94" s="807"/>
    </row>
    <row r="95" spans="1:15" s="99" customFormat="1" ht="21" customHeight="1" x14ac:dyDescent="0.6">
      <c r="A95" s="160"/>
      <c r="B95" s="160"/>
      <c r="C95" s="160"/>
      <c r="D95" s="160"/>
      <c r="E95" s="159"/>
      <c r="F95" s="158"/>
      <c r="G95" s="158"/>
      <c r="H95" s="158"/>
      <c r="I95" s="158"/>
      <c r="J95" s="158"/>
      <c r="K95" s="200"/>
      <c r="L95" s="158"/>
      <c r="M95" s="200"/>
      <c r="N95" s="807"/>
      <c r="O95" s="807"/>
    </row>
    <row r="96" spans="1:15" s="99" customFormat="1" ht="21" customHeight="1" x14ac:dyDescent="0.6">
      <c r="A96" s="160"/>
      <c r="B96" s="160"/>
      <c r="C96" s="160"/>
      <c r="D96" s="160"/>
      <c r="E96" s="159"/>
      <c r="F96" s="158"/>
      <c r="G96" s="158"/>
      <c r="H96" s="158"/>
      <c r="I96" s="158"/>
      <c r="J96" s="158"/>
      <c r="K96" s="200"/>
      <c r="L96" s="158"/>
      <c r="M96" s="200"/>
      <c r="N96" s="807"/>
      <c r="O96" s="807"/>
    </row>
    <row r="97" spans="1:15" s="99" customFormat="1" ht="21" customHeight="1" x14ac:dyDescent="0.6">
      <c r="A97" s="160"/>
      <c r="B97" s="160"/>
      <c r="C97" s="160"/>
      <c r="D97" s="160"/>
      <c r="E97" s="159"/>
      <c r="F97" s="158"/>
      <c r="G97" s="158"/>
      <c r="H97" s="158"/>
      <c r="I97" s="158"/>
      <c r="J97" s="158"/>
      <c r="K97" s="200"/>
      <c r="L97" s="158"/>
      <c r="M97" s="200"/>
      <c r="N97" s="807"/>
      <c r="O97" s="807"/>
    </row>
    <row r="98" spans="1:15" s="99" customFormat="1" ht="21" customHeight="1" x14ac:dyDescent="0.6">
      <c r="A98" s="160"/>
      <c r="B98" s="160"/>
      <c r="C98" s="160"/>
      <c r="D98" s="160"/>
      <c r="E98" s="159"/>
      <c r="F98" s="158"/>
      <c r="G98" s="158"/>
      <c r="H98" s="158"/>
      <c r="I98" s="158"/>
      <c r="J98" s="158"/>
      <c r="K98" s="200"/>
      <c r="L98" s="158"/>
      <c r="M98" s="200"/>
      <c r="N98" s="807"/>
      <c r="O98" s="807"/>
    </row>
    <row r="99" spans="1:15" s="99" customFormat="1" ht="21" customHeight="1" x14ac:dyDescent="0.6">
      <c r="A99" s="160"/>
      <c r="B99" s="160"/>
      <c r="C99" s="160"/>
      <c r="D99" s="160"/>
      <c r="E99" s="159"/>
      <c r="F99" s="158"/>
      <c r="G99" s="158"/>
      <c r="H99" s="158"/>
      <c r="I99" s="158"/>
      <c r="J99" s="158"/>
      <c r="K99" s="200"/>
      <c r="L99" s="158"/>
      <c r="M99" s="200"/>
      <c r="N99" s="807"/>
      <c r="O99" s="807"/>
    </row>
    <row r="100" spans="1:15" s="99" customFormat="1" ht="21" customHeight="1" x14ac:dyDescent="0.6">
      <c r="A100" s="160"/>
      <c r="B100" s="160"/>
      <c r="C100" s="160"/>
      <c r="D100" s="160"/>
      <c r="E100" s="159"/>
      <c r="F100" s="158"/>
      <c r="G100" s="158"/>
      <c r="H100" s="158"/>
      <c r="I100" s="158"/>
      <c r="J100" s="158"/>
      <c r="K100" s="200"/>
      <c r="L100" s="158"/>
      <c r="M100" s="200"/>
      <c r="N100" s="807"/>
      <c r="O100" s="807"/>
    </row>
    <row r="101" spans="1:15" s="99" customFormat="1" ht="21" customHeight="1" x14ac:dyDescent="0.6">
      <c r="A101" s="160"/>
      <c r="B101" s="160"/>
      <c r="C101" s="160"/>
      <c r="D101" s="160"/>
      <c r="E101" s="159"/>
      <c r="F101" s="158"/>
      <c r="G101" s="158"/>
      <c r="H101" s="158"/>
      <c r="I101" s="158"/>
      <c r="J101" s="158"/>
      <c r="K101" s="200"/>
      <c r="L101" s="158"/>
      <c r="M101" s="200"/>
      <c r="N101" s="807"/>
      <c r="O101" s="807"/>
    </row>
    <row r="102" spans="1:15" s="99" customFormat="1" ht="21" customHeight="1" x14ac:dyDescent="0.6">
      <c r="A102" s="160"/>
      <c r="B102" s="160"/>
      <c r="C102" s="160"/>
      <c r="D102" s="160"/>
      <c r="E102" s="159"/>
      <c r="F102" s="158"/>
      <c r="G102" s="158"/>
      <c r="H102" s="158"/>
      <c r="I102" s="158"/>
      <c r="J102" s="158"/>
      <c r="K102" s="200"/>
      <c r="L102" s="158"/>
      <c r="M102" s="200"/>
      <c r="N102" s="807"/>
      <c r="O102" s="807"/>
    </row>
    <row r="103" spans="1:15" s="99" customFormat="1" ht="21" customHeight="1" x14ac:dyDescent="0.6">
      <c r="A103" s="160"/>
      <c r="B103" s="160"/>
      <c r="C103" s="160"/>
      <c r="D103" s="160"/>
      <c r="E103" s="159"/>
      <c r="F103" s="158"/>
      <c r="G103" s="158"/>
      <c r="H103" s="158"/>
      <c r="I103" s="158"/>
      <c r="J103" s="158"/>
      <c r="K103" s="200"/>
      <c r="L103" s="158"/>
      <c r="M103" s="200"/>
      <c r="N103" s="807"/>
      <c r="O103" s="807"/>
    </row>
    <row r="104" spans="1:15" s="99" customFormat="1" ht="21" customHeight="1" x14ac:dyDescent="0.6">
      <c r="A104" s="160"/>
      <c r="B104" s="160"/>
      <c r="C104" s="160"/>
      <c r="D104" s="160"/>
      <c r="E104" s="159"/>
      <c r="F104" s="158"/>
      <c r="G104" s="158"/>
      <c r="H104" s="158"/>
      <c r="I104" s="158"/>
      <c r="J104" s="158"/>
      <c r="K104" s="200"/>
      <c r="L104" s="158"/>
      <c r="M104" s="200"/>
      <c r="N104" s="807"/>
      <c r="O104" s="807"/>
    </row>
    <row r="105" spans="1:15" s="99" customFormat="1" ht="21" customHeight="1" x14ac:dyDescent="0.6">
      <c r="A105" s="160"/>
      <c r="B105" s="160"/>
      <c r="C105" s="160"/>
      <c r="D105" s="160"/>
      <c r="E105" s="159"/>
      <c r="F105" s="158"/>
      <c r="G105" s="158"/>
      <c r="H105" s="158"/>
      <c r="I105" s="158"/>
      <c r="J105" s="158"/>
      <c r="K105" s="200"/>
      <c r="L105" s="158"/>
      <c r="M105" s="200"/>
      <c r="N105" s="807"/>
      <c r="O105" s="807"/>
    </row>
    <row r="106" spans="1:15" s="99" customFormat="1" ht="21" customHeight="1" x14ac:dyDescent="0.6">
      <c r="A106" s="160"/>
      <c r="B106" s="160"/>
      <c r="C106" s="160"/>
      <c r="D106" s="160"/>
      <c r="E106" s="159"/>
      <c r="F106" s="158"/>
      <c r="G106" s="158"/>
      <c r="H106" s="158"/>
      <c r="I106" s="158"/>
      <c r="J106" s="158"/>
      <c r="K106" s="200"/>
      <c r="L106" s="158"/>
      <c r="M106" s="200"/>
      <c r="N106" s="807"/>
      <c r="O106" s="807"/>
    </row>
    <row r="107" spans="1:15" s="99" customFormat="1" ht="21" customHeight="1" x14ac:dyDescent="0.6">
      <c r="A107" s="160"/>
      <c r="B107" s="160"/>
      <c r="C107" s="160"/>
      <c r="D107" s="160"/>
      <c r="E107" s="159"/>
      <c r="F107" s="158"/>
      <c r="G107" s="158"/>
      <c r="H107" s="158"/>
      <c r="I107" s="158"/>
      <c r="J107" s="158"/>
      <c r="K107" s="200"/>
      <c r="L107" s="158"/>
      <c r="M107" s="200"/>
      <c r="N107" s="807"/>
      <c r="O107" s="807"/>
    </row>
    <row r="108" spans="1:15" s="99" customFormat="1" ht="21" customHeight="1" x14ac:dyDescent="0.6">
      <c r="A108" s="160"/>
      <c r="B108" s="160"/>
      <c r="C108" s="160"/>
      <c r="D108" s="160"/>
      <c r="E108" s="159"/>
      <c r="F108" s="158"/>
      <c r="G108" s="158"/>
      <c r="H108" s="158"/>
      <c r="I108" s="158"/>
      <c r="J108" s="158"/>
      <c r="K108" s="200"/>
      <c r="L108" s="158"/>
      <c r="M108" s="200"/>
      <c r="N108" s="807"/>
      <c r="O108" s="807"/>
    </row>
    <row r="109" spans="1:15" s="99" customFormat="1" ht="21" customHeight="1" x14ac:dyDescent="0.6">
      <c r="A109" s="160"/>
      <c r="B109" s="160"/>
      <c r="C109" s="160"/>
      <c r="D109" s="160"/>
      <c r="E109" s="159"/>
      <c r="F109" s="158"/>
      <c r="G109" s="158"/>
      <c r="H109" s="158"/>
      <c r="I109" s="158"/>
      <c r="J109" s="158"/>
      <c r="K109" s="200"/>
      <c r="L109" s="158"/>
      <c r="M109" s="200"/>
      <c r="N109" s="807"/>
      <c r="O109" s="807"/>
    </row>
    <row r="110" spans="1:15" s="99" customFormat="1" ht="21" customHeight="1" x14ac:dyDescent="0.6">
      <c r="A110" s="160"/>
      <c r="B110" s="160"/>
      <c r="C110" s="160"/>
      <c r="D110" s="160"/>
      <c r="E110" s="159"/>
      <c r="F110" s="158"/>
      <c r="G110" s="158"/>
      <c r="H110" s="158"/>
      <c r="I110" s="158"/>
      <c r="J110" s="158"/>
      <c r="K110" s="200"/>
      <c r="L110" s="158"/>
      <c r="M110" s="200"/>
      <c r="N110" s="807"/>
      <c r="O110" s="807"/>
    </row>
    <row r="111" spans="1:15" s="99" customFormat="1" ht="21" customHeight="1" x14ac:dyDescent="0.6">
      <c r="A111" s="160"/>
      <c r="B111" s="160"/>
      <c r="C111" s="160"/>
      <c r="D111" s="160"/>
      <c r="E111" s="159"/>
      <c r="F111" s="158"/>
      <c r="G111" s="158"/>
      <c r="H111" s="158"/>
      <c r="I111" s="158"/>
      <c r="J111" s="158"/>
      <c r="K111" s="200"/>
      <c r="L111" s="158"/>
      <c r="M111" s="200"/>
      <c r="N111" s="807"/>
      <c r="O111" s="807"/>
    </row>
    <row r="112" spans="1:15" s="99" customFormat="1" ht="21" customHeight="1" x14ac:dyDescent="0.6">
      <c r="A112" s="160"/>
      <c r="B112" s="160"/>
      <c r="C112" s="160"/>
      <c r="D112" s="160"/>
      <c r="E112" s="159"/>
      <c r="F112" s="158"/>
      <c r="G112" s="158"/>
      <c r="H112" s="158"/>
      <c r="I112" s="158"/>
      <c r="J112" s="158"/>
      <c r="K112" s="200"/>
      <c r="L112" s="158"/>
      <c r="M112" s="200"/>
      <c r="N112" s="807"/>
      <c r="O112" s="807"/>
    </row>
    <row r="113" spans="1:15" s="99" customFormat="1" ht="21" customHeight="1" x14ac:dyDescent="0.6">
      <c r="A113" s="160"/>
      <c r="B113" s="160"/>
      <c r="C113" s="160"/>
      <c r="D113" s="160"/>
      <c r="E113" s="159"/>
      <c r="F113" s="158"/>
      <c r="G113" s="158"/>
      <c r="H113" s="158"/>
      <c r="I113" s="158"/>
      <c r="J113" s="158"/>
      <c r="K113" s="200"/>
      <c r="L113" s="158"/>
      <c r="M113" s="200"/>
      <c r="N113" s="807"/>
      <c r="O113" s="807"/>
    </row>
    <row r="114" spans="1:15" s="99" customFormat="1" ht="21" customHeight="1" x14ac:dyDescent="0.6">
      <c r="A114" s="160"/>
      <c r="B114" s="160"/>
      <c r="C114" s="160"/>
      <c r="D114" s="160"/>
      <c r="E114" s="159"/>
      <c r="F114" s="158"/>
      <c r="G114" s="158"/>
      <c r="H114" s="158"/>
      <c r="I114" s="158"/>
      <c r="J114" s="158"/>
      <c r="K114" s="200"/>
      <c r="L114" s="158"/>
      <c r="M114" s="200"/>
      <c r="N114" s="807"/>
      <c r="O114" s="807"/>
    </row>
    <row r="115" spans="1:15" s="99" customFormat="1" ht="21" customHeight="1" x14ac:dyDescent="0.6">
      <c r="A115" s="160"/>
      <c r="B115" s="160"/>
      <c r="C115" s="160"/>
      <c r="D115" s="160"/>
      <c r="E115" s="159"/>
      <c r="F115" s="158"/>
      <c r="G115" s="158"/>
      <c r="H115" s="158"/>
      <c r="I115" s="158"/>
      <c r="J115" s="158"/>
      <c r="K115" s="200"/>
      <c r="L115" s="158"/>
      <c r="M115" s="200"/>
      <c r="N115" s="807"/>
      <c r="O115" s="807"/>
    </row>
    <row r="116" spans="1:15" s="99" customFormat="1" ht="21" customHeight="1" x14ac:dyDescent="0.6">
      <c r="A116" s="160"/>
      <c r="B116" s="160"/>
      <c r="C116" s="160"/>
      <c r="D116" s="160"/>
      <c r="E116" s="159"/>
      <c r="F116" s="158"/>
      <c r="G116" s="158"/>
      <c r="H116" s="158"/>
      <c r="I116" s="158"/>
      <c r="J116" s="158"/>
      <c r="K116" s="200"/>
      <c r="L116" s="158"/>
      <c r="M116" s="200"/>
      <c r="N116" s="807"/>
      <c r="O116" s="807"/>
    </row>
    <row r="117" spans="1:15" s="99" customFormat="1" ht="21" customHeight="1" x14ac:dyDescent="0.6">
      <c r="A117" s="160"/>
      <c r="B117" s="160"/>
      <c r="C117" s="160"/>
      <c r="D117" s="160"/>
      <c r="E117" s="159"/>
      <c r="F117" s="158"/>
      <c r="G117" s="158"/>
      <c r="H117" s="158"/>
      <c r="I117" s="158"/>
      <c r="J117" s="158"/>
      <c r="K117" s="200"/>
      <c r="L117" s="158"/>
      <c r="M117" s="200"/>
      <c r="N117" s="807"/>
      <c r="O117" s="807"/>
    </row>
    <row r="118" spans="1:15" s="99" customFormat="1" ht="21" customHeight="1" x14ac:dyDescent="0.6">
      <c r="A118" s="160"/>
      <c r="B118" s="160"/>
      <c r="C118" s="160"/>
      <c r="D118" s="160"/>
      <c r="E118" s="159"/>
      <c r="F118" s="158"/>
      <c r="G118" s="158"/>
      <c r="H118" s="158"/>
      <c r="I118" s="158"/>
      <c r="J118" s="158"/>
      <c r="K118" s="200"/>
      <c r="L118" s="158"/>
      <c r="M118" s="200"/>
      <c r="N118" s="807"/>
      <c r="O118" s="807"/>
    </row>
    <row r="119" spans="1:15" s="99" customFormat="1" ht="21" customHeight="1" x14ac:dyDescent="0.6">
      <c r="A119" s="160"/>
      <c r="B119" s="160"/>
      <c r="C119" s="160"/>
      <c r="D119" s="160"/>
      <c r="E119" s="159"/>
      <c r="F119" s="158"/>
      <c r="G119" s="158"/>
      <c r="H119" s="158"/>
      <c r="I119" s="158"/>
      <c r="J119" s="158"/>
      <c r="K119" s="200"/>
      <c r="L119" s="158"/>
      <c r="M119" s="200"/>
      <c r="N119" s="807"/>
      <c r="O119" s="807"/>
    </row>
    <row r="120" spans="1:15" s="99" customFormat="1" ht="21" customHeight="1" x14ac:dyDescent="0.6">
      <c r="A120" s="160"/>
      <c r="B120" s="160"/>
      <c r="C120" s="160"/>
      <c r="D120" s="160"/>
      <c r="E120" s="159"/>
      <c r="F120" s="158"/>
      <c r="G120" s="158"/>
      <c r="H120" s="158"/>
      <c r="I120" s="158"/>
      <c r="J120" s="158"/>
      <c r="K120" s="200"/>
      <c r="L120" s="158"/>
      <c r="M120" s="200"/>
      <c r="N120" s="807"/>
      <c r="O120" s="807"/>
    </row>
    <row r="121" spans="1:15" s="99" customFormat="1" ht="21" customHeight="1" x14ac:dyDescent="0.6">
      <c r="A121" s="160"/>
      <c r="B121" s="160"/>
      <c r="C121" s="160"/>
      <c r="D121" s="160"/>
      <c r="E121" s="159"/>
      <c r="F121" s="158"/>
      <c r="G121" s="158"/>
      <c r="H121" s="158"/>
      <c r="I121" s="158"/>
      <c r="J121" s="158"/>
      <c r="K121" s="200"/>
      <c r="L121" s="158"/>
      <c r="M121" s="200"/>
      <c r="N121" s="807"/>
      <c r="O121" s="807"/>
    </row>
    <row r="122" spans="1:15" s="99" customFormat="1" ht="21" customHeight="1" x14ac:dyDescent="0.6">
      <c r="A122" s="160"/>
      <c r="B122" s="160"/>
      <c r="C122" s="160"/>
      <c r="D122" s="160"/>
      <c r="E122" s="159"/>
      <c r="F122" s="158"/>
      <c r="G122" s="158"/>
      <c r="H122" s="158"/>
      <c r="I122" s="158"/>
      <c r="J122" s="158"/>
      <c r="K122" s="200"/>
      <c r="L122" s="158"/>
      <c r="M122" s="200"/>
      <c r="N122" s="807"/>
      <c r="O122" s="807"/>
    </row>
    <row r="123" spans="1:15" s="99" customFormat="1" ht="21" customHeight="1" x14ac:dyDescent="0.6">
      <c r="A123" s="160"/>
      <c r="B123" s="160"/>
      <c r="C123" s="160"/>
      <c r="D123" s="160"/>
      <c r="E123" s="159"/>
      <c r="F123" s="158"/>
      <c r="G123" s="158"/>
      <c r="H123" s="158"/>
      <c r="I123" s="158"/>
      <c r="J123" s="158"/>
      <c r="K123" s="200"/>
      <c r="L123" s="158"/>
      <c r="M123" s="200"/>
      <c r="N123" s="807"/>
      <c r="O123" s="807"/>
    </row>
    <row r="124" spans="1:15" s="99" customFormat="1" ht="21" customHeight="1" x14ac:dyDescent="0.6">
      <c r="A124" s="160"/>
      <c r="B124" s="160"/>
      <c r="C124" s="160"/>
      <c r="D124" s="160"/>
      <c r="E124" s="159"/>
      <c r="F124" s="158"/>
      <c r="G124" s="158"/>
      <c r="H124" s="158"/>
      <c r="I124" s="158"/>
      <c r="J124" s="158"/>
      <c r="K124" s="200"/>
      <c r="L124" s="158"/>
      <c r="M124" s="200"/>
      <c r="N124" s="807"/>
      <c r="O124" s="807"/>
    </row>
    <row r="125" spans="1:15" ht="21" customHeight="1" x14ac:dyDescent="0.25">
      <c r="A125" s="153"/>
      <c r="B125" s="153"/>
      <c r="C125" s="153"/>
      <c r="D125" s="153"/>
      <c r="E125" s="154"/>
      <c r="F125" s="129"/>
      <c r="G125" s="129"/>
      <c r="H125" s="129"/>
      <c r="I125" s="129"/>
      <c r="J125" s="129"/>
      <c r="K125" s="152"/>
      <c r="L125" s="129"/>
      <c r="M125" s="152"/>
      <c r="N125" s="152"/>
      <c r="O125" s="152"/>
    </row>
    <row r="126" spans="1:15" ht="21" customHeight="1" x14ac:dyDescent="0.25">
      <c r="A126" s="153"/>
      <c r="B126" s="153"/>
      <c r="C126" s="153"/>
      <c r="D126" s="153"/>
      <c r="E126" s="154"/>
      <c r="F126" s="129"/>
      <c r="G126" s="129"/>
      <c r="H126" s="129"/>
      <c r="I126" s="129"/>
      <c r="J126" s="129"/>
      <c r="K126" s="152"/>
      <c r="L126" s="129"/>
      <c r="M126" s="152"/>
      <c r="N126" s="152"/>
      <c r="O126" s="152"/>
    </row>
    <row r="127" spans="1:15" ht="21" customHeight="1" x14ac:dyDescent="0.25">
      <c r="A127" s="153"/>
      <c r="B127" s="153"/>
      <c r="C127" s="153"/>
      <c r="D127" s="153"/>
      <c r="E127" s="154"/>
      <c r="F127" s="129"/>
      <c r="G127" s="129"/>
      <c r="H127" s="129"/>
      <c r="I127" s="129"/>
      <c r="J127" s="129"/>
      <c r="K127" s="152"/>
      <c r="L127" s="129"/>
      <c r="M127" s="152"/>
      <c r="N127" s="152"/>
      <c r="O127" s="152"/>
    </row>
    <row r="128" spans="1:15" ht="21" customHeight="1" x14ac:dyDescent="0.25">
      <c r="A128" s="153"/>
      <c r="B128" s="153"/>
      <c r="C128" s="153"/>
      <c r="D128" s="153"/>
      <c r="E128" s="154"/>
      <c r="F128" s="129"/>
      <c r="G128" s="129"/>
      <c r="H128" s="129"/>
      <c r="I128" s="129"/>
      <c r="J128" s="129"/>
      <c r="K128" s="152"/>
      <c r="L128" s="129"/>
      <c r="M128" s="152"/>
      <c r="N128" s="152"/>
      <c r="O128" s="152"/>
    </row>
    <row r="129" spans="5:18" ht="15" x14ac:dyDescent="0.25"/>
    <row r="130" spans="5:18" ht="15" x14ac:dyDescent="0.25"/>
    <row r="131" spans="5:18" ht="15" x14ac:dyDescent="0.25"/>
    <row r="132" spans="5:18" ht="15" x14ac:dyDescent="0.25"/>
    <row r="133" spans="5:18" ht="15" x14ac:dyDescent="0.25"/>
    <row r="134" spans="5:18" ht="15" x14ac:dyDescent="0.25"/>
    <row r="135" spans="5:18" ht="15" x14ac:dyDescent="0.25"/>
    <row r="136" spans="5:18" ht="15" x14ac:dyDescent="0.25"/>
    <row r="137" spans="5:18" ht="15" x14ac:dyDescent="0.25"/>
    <row r="138" spans="5:18" ht="15" x14ac:dyDescent="0.25"/>
    <row r="139" spans="5:18" ht="15" x14ac:dyDescent="0.25"/>
    <row r="140" spans="5:18" ht="15" x14ac:dyDescent="0.25"/>
    <row r="141" spans="5:18" ht="15" x14ac:dyDescent="0.25"/>
    <row r="142" spans="5:18" s="18" customFormat="1" ht="15" x14ac:dyDescent="0.25">
      <c r="E142" s="155"/>
      <c r="G142" s="155"/>
      <c r="H142" s="155"/>
      <c r="I142" s="155"/>
      <c r="J142" s="155"/>
      <c r="L142" s="155"/>
      <c r="M142" s="86"/>
      <c r="N142" s="86"/>
      <c r="O142" s="86"/>
      <c r="P142" s="86"/>
      <c r="Q142" s="86"/>
      <c r="R142" s="86"/>
    </row>
  </sheetData>
  <mergeCells count="12">
    <mergeCell ref="A62:M62"/>
    <mergeCell ref="A1:K1"/>
    <mergeCell ref="A2:K2"/>
    <mergeCell ref="A3:K3"/>
    <mergeCell ref="A5:K5"/>
    <mergeCell ref="A15:K15"/>
    <mergeCell ref="C49:C51"/>
    <mergeCell ref="A49:A51"/>
    <mergeCell ref="E49:K49"/>
    <mergeCell ref="M49:M51"/>
    <mergeCell ref="A27:K27"/>
    <mergeCell ref="A36:K36"/>
  </mergeCells>
  <printOptions horizontalCentered="1"/>
  <pageMargins left="0.5" right="0.5" top="0.5" bottom="0.5" header="0" footer="0"/>
  <pageSetup paperSize="9" scale="59" orientation="portrait" r:id="rId1"/>
  <headerFooter>
    <oddFooter>&amp;C&amp;"B Nazanin,Regular"&amp;12&amp;A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FFFF"/>
    <pageSetUpPr fitToPage="1"/>
  </sheetPr>
  <dimension ref="A1:W140"/>
  <sheetViews>
    <sheetView rightToLeft="1" view="pageBreakPreview" zoomScaleNormal="70" zoomScaleSheetLayoutView="100" workbookViewId="0">
      <selection activeCell="A2" sqref="A2:J2"/>
    </sheetView>
  </sheetViews>
  <sheetFormatPr defaultColWidth="8.7109375" defaultRowHeight="150" customHeight="1" x14ac:dyDescent="0.25"/>
  <cols>
    <col min="1" max="1" width="37.5703125" style="18" customWidth="1"/>
    <col min="2" max="2" width="0.7109375" style="18" customWidth="1"/>
    <col min="3" max="3" width="17.28515625" style="18" customWidth="1"/>
    <col min="4" max="4" width="0.85546875" style="18" customWidth="1"/>
    <col min="5" max="5" width="17.42578125" style="155" customWidth="1"/>
    <col min="6" max="6" width="0.85546875" style="18" customWidth="1"/>
    <col min="7" max="7" width="20" style="155" customWidth="1"/>
    <col min="8" max="8" width="0.7109375" style="155" customWidth="1"/>
    <col min="9" max="9" width="17.7109375" style="155" customWidth="1"/>
    <col min="10" max="10" width="21.85546875" style="18" customWidth="1"/>
    <col min="11" max="16384" width="8.7109375" style="86"/>
  </cols>
  <sheetData>
    <row r="1" spans="1:23" s="151" customFormat="1" ht="19.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994"/>
    </row>
    <row r="2" spans="1:23" s="151" customFormat="1" ht="19.5" customHeight="1" x14ac:dyDescent="0.25">
      <c r="A2" s="994" t="str">
        <f>'5'!A2:H2</f>
        <v xml:space="preserve">یادداشت های توضیحی صورت های مالی </v>
      </c>
      <c r="B2" s="994"/>
      <c r="C2" s="994"/>
      <c r="D2" s="994"/>
      <c r="E2" s="994"/>
      <c r="F2" s="994"/>
      <c r="G2" s="994"/>
      <c r="H2" s="994"/>
      <c r="I2" s="994"/>
      <c r="J2" s="994"/>
    </row>
    <row r="3" spans="1:23" s="151" customFormat="1" ht="19.5" customHeight="1" x14ac:dyDescent="0.25">
      <c r="A3" s="994" t="str">
        <f>'5'!A3:H3</f>
        <v>سال مالی منتهی به 30 اسفندماه 1399</v>
      </c>
      <c r="B3" s="994"/>
      <c r="C3" s="994"/>
      <c r="D3" s="994"/>
      <c r="E3" s="994"/>
      <c r="F3" s="994"/>
      <c r="G3" s="994"/>
      <c r="H3" s="994"/>
      <c r="I3" s="994"/>
      <c r="J3" s="994"/>
    </row>
    <row r="4" spans="1:23" s="151" customFormat="1" ht="19.5" customHeight="1" x14ac:dyDescent="0.6">
      <c r="A4" s="165" t="s">
        <v>1962</v>
      </c>
      <c r="B4" s="724"/>
      <c r="C4" s="724"/>
      <c r="D4" s="724"/>
      <c r="E4" s="724"/>
      <c r="F4" s="724"/>
      <c r="G4" s="724"/>
      <c r="H4" s="724"/>
      <c r="I4" s="724"/>
      <c r="J4" s="724"/>
    </row>
    <row r="5" spans="1:23" s="242" customFormat="1" ht="21" customHeight="1" x14ac:dyDescent="0.7">
      <c r="A5" s="201" t="s">
        <v>1963</v>
      </c>
      <c r="B5" s="166"/>
      <c r="C5" s="166"/>
      <c r="D5" s="166"/>
      <c r="E5" s="166"/>
      <c r="F5" s="166"/>
      <c r="G5" s="166"/>
      <c r="H5" s="166"/>
      <c r="I5" s="166"/>
      <c r="J5" s="166"/>
      <c r="K5" s="166"/>
      <c r="L5" s="166"/>
      <c r="M5" s="166"/>
      <c r="N5" s="166"/>
      <c r="O5" s="166"/>
      <c r="P5" s="166"/>
      <c r="Q5" s="166"/>
      <c r="R5" s="166"/>
      <c r="S5" s="166"/>
      <c r="T5" s="166"/>
      <c r="U5" s="166"/>
      <c r="V5" s="166"/>
      <c r="W5" s="166"/>
    </row>
    <row r="6" spans="1:23" s="99" customFormat="1" ht="21" customHeight="1" x14ac:dyDescent="0.6">
      <c r="A6" s="251" t="s">
        <v>190</v>
      </c>
      <c r="B6" s="250"/>
      <c r="C6" s="250"/>
      <c r="D6" s="250"/>
      <c r="E6" s="250"/>
      <c r="F6" s="250"/>
      <c r="G6" s="250"/>
      <c r="H6" s="250"/>
      <c r="I6" s="250"/>
      <c r="J6" s="250"/>
      <c r="K6" s="164"/>
      <c r="L6" s="164"/>
      <c r="M6" s="164"/>
      <c r="N6" s="164"/>
      <c r="O6" s="164"/>
      <c r="P6" s="164"/>
      <c r="Q6" s="164"/>
      <c r="R6" s="164"/>
      <c r="S6" s="164"/>
      <c r="T6" s="164"/>
      <c r="U6" s="164"/>
      <c r="V6" s="164"/>
      <c r="W6" s="164"/>
    </row>
    <row r="7" spans="1:23" s="99" customFormat="1" ht="21" customHeight="1" x14ac:dyDescent="0.6">
      <c r="A7" s="278" t="s">
        <v>191</v>
      </c>
      <c r="B7" s="280"/>
      <c r="C7" s="280"/>
      <c r="D7" s="280"/>
      <c r="E7" s="280"/>
      <c r="F7" s="280"/>
      <c r="G7" s="280"/>
      <c r="H7" s="280"/>
      <c r="I7" s="250"/>
      <c r="J7" s="250"/>
      <c r="K7" s="164"/>
      <c r="L7" s="164"/>
      <c r="M7" s="164"/>
      <c r="N7" s="164"/>
      <c r="O7" s="164"/>
      <c r="P7" s="164"/>
      <c r="Q7" s="164"/>
      <c r="R7" s="164"/>
      <c r="S7" s="164"/>
      <c r="T7" s="164"/>
      <c r="U7" s="164"/>
      <c r="V7" s="164"/>
      <c r="W7" s="164"/>
    </row>
    <row r="8" spans="1:23" s="131" customFormat="1" ht="21" customHeight="1" x14ac:dyDescent="0.6">
      <c r="A8" s="251" t="s">
        <v>197</v>
      </c>
      <c r="B8" s="250"/>
      <c r="C8" s="250"/>
      <c r="D8" s="250"/>
      <c r="E8" s="250"/>
      <c r="F8" s="250"/>
      <c r="G8" s="250"/>
      <c r="H8" s="250"/>
      <c r="I8" s="250"/>
      <c r="J8" s="250"/>
      <c r="K8" s="164"/>
      <c r="L8" s="164"/>
      <c r="M8" s="164"/>
      <c r="N8" s="164"/>
      <c r="O8" s="164"/>
      <c r="P8" s="164"/>
      <c r="Q8" s="164"/>
      <c r="R8" s="164"/>
      <c r="S8" s="164"/>
      <c r="T8" s="164"/>
      <c r="U8" s="164"/>
      <c r="V8" s="164"/>
      <c r="W8" s="164"/>
    </row>
    <row r="9" spans="1:23" s="131" customFormat="1" ht="21" customHeight="1" x14ac:dyDescent="0.6">
      <c r="A9" s="1034" t="s">
        <v>198</v>
      </c>
      <c r="B9" s="1034"/>
      <c r="C9" s="1034"/>
      <c r="D9" s="1034"/>
      <c r="E9" s="1034"/>
      <c r="F9" s="1034"/>
      <c r="G9" s="1034"/>
      <c r="H9" s="1034"/>
      <c r="I9" s="1034"/>
      <c r="J9" s="1034"/>
      <c r="K9" s="164"/>
      <c r="L9" s="164"/>
      <c r="M9" s="164"/>
      <c r="N9" s="164"/>
      <c r="O9" s="164"/>
      <c r="P9" s="164"/>
      <c r="Q9" s="164"/>
      <c r="R9" s="164"/>
      <c r="S9" s="164"/>
      <c r="T9" s="164"/>
      <c r="U9" s="164"/>
      <c r="V9" s="164"/>
      <c r="W9" s="164"/>
    </row>
    <row r="10" spans="1:23" s="131" customFormat="1" ht="21" customHeight="1" x14ac:dyDescent="0.6">
      <c r="A10" s="251" t="s">
        <v>199</v>
      </c>
      <c r="B10" s="250"/>
      <c r="C10" s="250"/>
      <c r="D10" s="250"/>
      <c r="E10" s="250"/>
      <c r="F10" s="250"/>
      <c r="G10" s="250"/>
      <c r="H10" s="250"/>
      <c r="I10" s="250"/>
      <c r="J10" s="250"/>
      <c r="K10" s="164"/>
      <c r="L10" s="164"/>
      <c r="M10" s="164"/>
      <c r="N10" s="164"/>
      <c r="O10" s="164"/>
      <c r="P10" s="164"/>
      <c r="Q10" s="164"/>
      <c r="R10" s="164"/>
      <c r="S10" s="164"/>
      <c r="T10" s="164"/>
      <c r="U10" s="164"/>
      <c r="V10" s="164"/>
      <c r="W10" s="164"/>
    </row>
    <row r="11" spans="1:23" s="131" customFormat="1" ht="21" customHeight="1" x14ac:dyDescent="0.6">
      <c r="A11" s="251" t="s">
        <v>200</v>
      </c>
      <c r="B11" s="250"/>
      <c r="C11" s="250"/>
      <c r="D11" s="250"/>
      <c r="E11" s="250"/>
      <c r="F11" s="250"/>
      <c r="G11" s="250"/>
      <c r="H11" s="250"/>
      <c r="I11" s="250"/>
      <c r="J11" s="250"/>
      <c r="K11" s="164"/>
      <c r="L11" s="164"/>
      <c r="M11" s="164"/>
      <c r="N11" s="164"/>
      <c r="O11" s="164"/>
      <c r="P11" s="164"/>
      <c r="Q11" s="164"/>
      <c r="R11" s="164"/>
      <c r="S11" s="164"/>
      <c r="T11" s="164"/>
      <c r="U11" s="164"/>
      <c r="V11" s="164"/>
      <c r="W11" s="164"/>
    </row>
    <row r="12" spans="1:23" s="131" customFormat="1" ht="21" customHeight="1" x14ac:dyDescent="0.6">
      <c r="A12" s="251" t="s">
        <v>201</v>
      </c>
      <c r="B12" s="250"/>
      <c r="C12" s="250"/>
      <c r="D12" s="250"/>
      <c r="E12" s="250"/>
      <c r="F12" s="250"/>
      <c r="G12" s="250"/>
      <c r="H12" s="250"/>
      <c r="I12" s="250"/>
      <c r="J12" s="250"/>
      <c r="K12" s="164"/>
      <c r="L12" s="164"/>
      <c r="M12" s="164"/>
      <c r="N12" s="164"/>
      <c r="O12" s="164"/>
      <c r="P12" s="164"/>
      <c r="Q12" s="164"/>
      <c r="R12" s="164"/>
      <c r="S12" s="164"/>
      <c r="T12" s="164"/>
      <c r="U12" s="164"/>
      <c r="V12" s="164"/>
      <c r="W12" s="164"/>
    </row>
    <row r="13" spans="1:23" s="131" customFormat="1" ht="21" customHeight="1" x14ac:dyDescent="0.6">
      <c r="A13" s="251" t="s">
        <v>202</v>
      </c>
      <c r="B13" s="250"/>
      <c r="C13" s="250"/>
      <c r="D13" s="250"/>
      <c r="E13" s="250"/>
      <c r="F13" s="250"/>
      <c r="G13" s="250"/>
      <c r="H13" s="250"/>
      <c r="I13" s="250"/>
      <c r="J13" s="250"/>
      <c r="K13" s="164"/>
      <c r="L13" s="164"/>
      <c r="M13" s="164"/>
      <c r="N13" s="164"/>
      <c r="O13" s="164"/>
      <c r="P13" s="164"/>
      <c r="Q13" s="164"/>
      <c r="R13" s="164"/>
      <c r="S13" s="164"/>
      <c r="T13" s="164"/>
      <c r="U13" s="164"/>
      <c r="V13" s="164"/>
      <c r="W13" s="164"/>
    </row>
    <row r="14" spans="1:23" s="131" customFormat="1" ht="21" customHeight="1" x14ac:dyDescent="0.6">
      <c r="A14" s="251" t="s">
        <v>203</v>
      </c>
      <c r="B14" s="250"/>
      <c r="C14" s="250"/>
      <c r="D14" s="250"/>
      <c r="E14" s="250"/>
      <c r="F14" s="250"/>
      <c r="G14" s="250"/>
      <c r="H14" s="250"/>
      <c r="I14" s="250"/>
      <c r="J14" s="250"/>
      <c r="K14" s="164"/>
      <c r="L14" s="164"/>
      <c r="M14" s="164"/>
      <c r="N14" s="164"/>
      <c r="O14" s="164"/>
      <c r="P14" s="164"/>
      <c r="Q14" s="164"/>
      <c r="R14" s="164"/>
      <c r="S14" s="164"/>
      <c r="T14" s="164"/>
      <c r="U14" s="164"/>
      <c r="V14" s="164"/>
      <c r="W14" s="164"/>
    </row>
    <row r="15" spans="1:23" s="99" customFormat="1" ht="21" customHeight="1" x14ac:dyDescent="0.6">
      <c r="A15" s="251" t="s">
        <v>204</v>
      </c>
      <c r="B15" s="250"/>
      <c r="C15" s="250"/>
      <c r="D15" s="250"/>
      <c r="E15" s="250"/>
      <c r="F15" s="250"/>
      <c r="G15" s="250"/>
      <c r="H15" s="250"/>
      <c r="I15" s="250"/>
      <c r="J15" s="250"/>
      <c r="K15" s="164"/>
      <c r="L15" s="164"/>
      <c r="M15" s="164"/>
      <c r="N15" s="164"/>
      <c r="O15" s="164"/>
      <c r="P15" s="164"/>
      <c r="Q15" s="164"/>
      <c r="R15" s="164"/>
      <c r="S15" s="164"/>
      <c r="T15" s="164"/>
      <c r="U15" s="164"/>
      <c r="V15" s="164"/>
      <c r="W15" s="164"/>
    </row>
    <row r="16" spans="1:23" s="99" customFormat="1" ht="21" customHeight="1" x14ac:dyDescent="0.6">
      <c r="A16" s="251" t="s">
        <v>205</v>
      </c>
      <c r="B16" s="250"/>
      <c r="C16" s="250"/>
      <c r="D16" s="250"/>
      <c r="E16" s="250"/>
      <c r="F16" s="250"/>
      <c r="G16" s="250"/>
      <c r="H16" s="250"/>
      <c r="I16" s="250"/>
      <c r="J16" s="250"/>
      <c r="K16" s="164"/>
      <c r="L16" s="164"/>
      <c r="M16" s="164"/>
      <c r="N16" s="164"/>
      <c r="O16" s="164"/>
      <c r="P16" s="164"/>
      <c r="Q16" s="164"/>
      <c r="R16" s="164"/>
      <c r="S16" s="164"/>
      <c r="T16" s="164"/>
      <c r="U16" s="164"/>
      <c r="V16" s="164"/>
      <c r="W16" s="164"/>
    </row>
    <row r="17" spans="1:23" s="157" customFormat="1" ht="21" customHeight="1" x14ac:dyDescent="0.25">
      <c r="A17" s="1034" t="s">
        <v>222</v>
      </c>
      <c r="B17" s="1034"/>
      <c r="C17" s="1034"/>
      <c r="D17" s="1034"/>
      <c r="E17" s="1034"/>
      <c r="F17" s="1034"/>
      <c r="G17" s="1034"/>
      <c r="H17" s="1034"/>
      <c r="I17" s="1034"/>
      <c r="J17" s="1034"/>
    </row>
    <row r="18" spans="1:23" s="99" customFormat="1" ht="21" customHeight="1" x14ac:dyDescent="0.6">
      <c r="A18" s="251" t="s">
        <v>192</v>
      </c>
      <c r="B18" s="250"/>
      <c r="C18" s="250"/>
      <c r="D18" s="250"/>
      <c r="E18" s="250"/>
      <c r="F18" s="250"/>
      <c r="G18" s="250"/>
      <c r="H18" s="250"/>
      <c r="I18" s="250"/>
      <c r="J18" s="250"/>
      <c r="K18" s="164"/>
      <c r="L18" s="164"/>
      <c r="M18" s="164"/>
      <c r="N18" s="164"/>
      <c r="O18" s="164"/>
      <c r="P18" s="164"/>
      <c r="Q18" s="164"/>
      <c r="R18" s="164"/>
      <c r="S18" s="164"/>
      <c r="T18" s="164"/>
      <c r="U18" s="164"/>
      <c r="V18" s="164"/>
      <c r="W18" s="164"/>
    </row>
    <row r="19" spans="1:23" s="99" customFormat="1" ht="21" customHeight="1" x14ac:dyDescent="0.6">
      <c r="A19" s="251" t="s">
        <v>1658</v>
      </c>
      <c r="B19" s="250"/>
      <c r="C19" s="250"/>
      <c r="D19" s="250"/>
      <c r="E19" s="250"/>
      <c r="F19" s="250"/>
      <c r="G19" s="250"/>
      <c r="H19" s="250"/>
      <c r="I19" s="250"/>
      <c r="J19" s="250"/>
      <c r="K19" s="164"/>
      <c r="L19" s="164"/>
      <c r="M19" s="164"/>
      <c r="N19" s="164"/>
      <c r="O19" s="164"/>
      <c r="P19" s="164"/>
      <c r="Q19" s="164"/>
      <c r="R19" s="164"/>
      <c r="S19" s="164"/>
      <c r="T19" s="164"/>
      <c r="U19" s="164"/>
      <c r="V19" s="164"/>
      <c r="W19" s="164"/>
    </row>
    <row r="20" spans="1:23" s="99" customFormat="1" ht="21" customHeight="1" x14ac:dyDescent="0.6">
      <c r="A20" s="251" t="s">
        <v>206</v>
      </c>
      <c r="B20" s="250"/>
      <c r="C20" s="250"/>
      <c r="D20" s="250"/>
      <c r="E20" s="250"/>
      <c r="F20" s="250"/>
      <c r="G20" s="250"/>
      <c r="H20" s="250"/>
      <c r="I20" s="250"/>
      <c r="J20" s="250"/>
      <c r="K20" s="164"/>
      <c r="L20" s="164"/>
      <c r="M20" s="164"/>
      <c r="N20" s="164"/>
      <c r="O20" s="164"/>
      <c r="P20" s="164"/>
      <c r="Q20" s="164"/>
      <c r="R20" s="164"/>
      <c r="S20" s="164"/>
      <c r="T20" s="164"/>
      <c r="U20" s="164"/>
      <c r="V20" s="164"/>
      <c r="W20" s="164"/>
    </row>
    <row r="21" spans="1:23" s="99" customFormat="1" ht="21" customHeight="1" x14ac:dyDescent="0.6">
      <c r="A21" s="251" t="s">
        <v>193</v>
      </c>
      <c r="B21" s="250"/>
      <c r="C21" s="250"/>
      <c r="D21" s="250"/>
      <c r="E21" s="250"/>
      <c r="F21" s="250"/>
      <c r="G21" s="250"/>
      <c r="H21" s="250"/>
      <c r="I21" s="250"/>
      <c r="J21" s="250"/>
      <c r="K21" s="164"/>
      <c r="L21" s="164"/>
      <c r="M21" s="164"/>
      <c r="N21" s="164"/>
      <c r="O21" s="164"/>
      <c r="P21" s="164"/>
      <c r="Q21" s="164"/>
      <c r="R21" s="164"/>
      <c r="S21" s="164"/>
      <c r="T21" s="164"/>
      <c r="U21" s="164"/>
      <c r="V21" s="164"/>
      <c r="W21" s="164"/>
    </row>
    <row r="22" spans="1:23" s="99" customFormat="1" ht="21" customHeight="1" x14ac:dyDescent="0.6">
      <c r="A22" s="251" t="s">
        <v>194</v>
      </c>
      <c r="B22" s="250"/>
      <c r="C22" s="250"/>
      <c r="D22" s="250"/>
      <c r="E22" s="250"/>
      <c r="F22" s="250"/>
      <c r="G22" s="250"/>
      <c r="H22" s="250"/>
      <c r="I22" s="250"/>
      <c r="J22" s="250"/>
      <c r="K22" s="164"/>
      <c r="L22" s="164"/>
      <c r="M22" s="164"/>
      <c r="N22" s="164"/>
      <c r="O22" s="164"/>
      <c r="P22" s="164"/>
      <c r="Q22" s="164"/>
      <c r="R22" s="164"/>
      <c r="S22" s="164"/>
      <c r="T22" s="164"/>
      <c r="U22" s="164"/>
      <c r="V22" s="164"/>
      <c r="W22" s="164"/>
    </row>
    <row r="23" spans="1:23" s="99" customFormat="1" ht="21" customHeight="1" x14ac:dyDescent="0.6">
      <c r="A23" s="251" t="s">
        <v>1667</v>
      </c>
      <c r="B23" s="250"/>
      <c r="C23" s="250"/>
      <c r="D23" s="250"/>
      <c r="E23" s="250"/>
      <c r="F23" s="250"/>
      <c r="G23" s="250"/>
      <c r="H23" s="250"/>
      <c r="I23" s="250"/>
      <c r="J23" s="250"/>
      <c r="K23" s="164"/>
      <c r="L23" s="164"/>
      <c r="M23" s="164"/>
      <c r="N23" s="164"/>
      <c r="O23" s="164"/>
      <c r="P23" s="164"/>
      <c r="Q23" s="164"/>
      <c r="R23" s="164"/>
      <c r="S23" s="164"/>
      <c r="T23" s="164"/>
      <c r="U23" s="164"/>
      <c r="V23" s="164"/>
      <c r="W23" s="164"/>
    </row>
    <row r="24" spans="1:23" s="99" customFormat="1" ht="21" customHeight="1" x14ac:dyDescent="0.6">
      <c r="A24" s="251" t="s">
        <v>1666</v>
      </c>
      <c r="B24" s="250"/>
      <c r="C24" s="250"/>
      <c r="D24" s="250"/>
      <c r="E24" s="250"/>
      <c r="F24" s="250"/>
      <c r="G24" s="250"/>
      <c r="H24" s="250"/>
      <c r="I24" s="250"/>
      <c r="J24" s="250"/>
      <c r="K24" s="164"/>
      <c r="L24" s="164"/>
      <c r="M24" s="164"/>
      <c r="N24" s="164"/>
      <c r="O24" s="164"/>
      <c r="P24" s="164"/>
      <c r="Q24" s="164"/>
      <c r="R24" s="164"/>
      <c r="S24" s="164"/>
      <c r="T24" s="164"/>
      <c r="U24" s="164"/>
      <c r="V24" s="164"/>
      <c r="W24" s="164"/>
    </row>
    <row r="25" spans="1:23" s="99" customFormat="1" ht="21" customHeight="1" x14ac:dyDescent="0.6">
      <c r="A25" s="251" t="s">
        <v>1665</v>
      </c>
      <c r="B25" s="250"/>
      <c r="C25" s="250"/>
      <c r="D25" s="250"/>
      <c r="E25" s="250"/>
      <c r="F25" s="250"/>
      <c r="G25" s="250"/>
      <c r="H25" s="250"/>
      <c r="I25" s="250"/>
      <c r="J25" s="250"/>
      <c r="K25" s="164"/>
      <c r="L25" s="164"/>
      <c r="M25" s="164"/>
      <c r="N25" s="164"/>
      <c r="O25" s="164"/>
      <c r="P25" s="164"/>
      <c r="Q25" s="164"/>
      <c r="R25" s="164"/>
      <c r="S25" s="164"/>
      <c r="T25" s="164"/>
      <c r="U25" s="164"/>
      <c r="V25" s="164"/>
      <c r="W25" s="164"/>
    </row>
    <row r="26" spans="1:23" s="99" customFormat="1" ht="21" customHeight="1" x14ac:dyDescent="0.6">
      <c r="A26" s="251" t="s">
        <v>1664</v>
      </c>
      <c r="B26" s="250"/>
      <c r="C26" s="250"/>
      <c r="D26" s="250"/>
      <c r="E26" s="250"/>
      <c r="F26" s="250"/>
      <c r="G26" s="250"/>
      <c r="H26" s="250"/>
      <c r="I26" s="250"/>
      <c r="J26" s="250"/>
      <c r="K26" s="164"/>
      <c r="L26" s="164"/>
      <c r="M26" s="164"/>
      <c r="N26" s="164"/>
      <c r="O26" s="164"/>
      <c r="P26" s="164"/>
      <c r="Q26" s="164"/>
      <c r="R26" s="164"/>
      <c r="S26" s="164"/>
      <c r="T26" s="164"/>
      <c r="U26" s="164"/>
      <c r="V26" s="164"/>
      <c r="W26" s="164"/>
    </row>
    <row r="27" spans="1:23" s="99" customFormat="1" ht="21" customHeight="1" x14ac:dyDescent="0.6">
      <c r="A27" s="250" t="s">
        <v>1663</v>
      </c>
      <c r="B27" s="250"/>
      <c r="C27" s="250"/>
      <c r="D27" s="250"/>
      <c r="E27" s="250"/>
      <c r="F27" s="250"/>
      <c r="G27" s="250"/>
      <c r="H27" s="250"/>
      <c r="I27" s="250"/>
      <c r="J27" s="250"/>
      <c r="K27" s="164"/>
      <c r="L27" s="164"/>
      <c r="M27" s="164"/>
      <c r="N27" s="164"/>
      <c r="O27" s="164"/>
      <c r="P27" s="164"/>
      <c r="Q27" s="164"/>
      <c r="R27" s="164"/>
      <c r="S27" s="164"/>
      <c r="T27" s="164"/>
      <c r="U27" s="164"/>
      <c r="V27" s="164"/>
      <c r="W27" s="164"/>
    </row>
    <row r="28" spans="1:23" s="99" customFormat="1" ht="21" customHeight="1" x14ac:dyDescent="0.6">
      <c r="A28" s="251" t="s">
        <v>1662</v>
      </c>
      <c r="B28" s="250"/>
      <c r="C28" s="250"/>
      <c r="D28" s="250"/>
      <c r="E28" s="250"/>
      <c r="F28" s="250"/>
      <c r="G28" s="250"/>
      <c r="H28" s="250"/>
      <c r="I28" s="250"/>
      <c r="J28" s="250"/>
      <c r="K28" s="164"/>
      <c r="L28" s="164"/>
      <c r="M28" s="164"/>
      <c r="N28" s="164"/>
      <c r="O28" s="164"/>
      <c r="P28" s="164"/>
      <c r="Q28" s="164"/>
      <c r="R28" s="164"/>
      <c r="S28" s="164"/>
      <c r="T28" s="164"/>
      <c r="U28" s="164"/>
      <c r="V28" s="164"/>
      <c r="W28" s="164"/>
    </row>
    <row r="29" spans="1:23" s="99" customFormat="1" ht="21" customHeight="1" x14ac:dyDescent="0.6">
      <c r="A29" s="251" t="s">
        <v>1661</v>
      </c>
      <c r="B29" s="250"/>
      <c r="C29" s="250"/>
      <c r="D29" s="250"/>
      <c r="E29" s="250"/>
      <c r="F29" s="250"/>
      <c r="G29" s="250"/>
      <c r="H29" s="250"/>
      <c r="I29" s="250"/>
      <c r="J29" s="250"/>
      <c r="K29" s="164"/>
      <c r="L29" s="164"/>
      <c r="M29" s="164"/>
      <c r="N29" s="164"/>
      <c r="O29" s="164"/>
      <c r="P29" s="164"/>
      <c r="Q29" s="164"/>
      <c r="R29" s="164"/>
      <c r="S29" s="164"/>
      <c r="T29" s="164"/>
      <c r="U29" s="164"/>
      <c r="V29" s="164"/>
      <c r="W29" s="164"/>
    </row>
    <row r="30" spans="1:23" s="99" customFormat="1" ht="21" customHeight="1" x14ac:dyDescent="0.6">
      <c r="A30" s="251" t="s">
        <v>1660</v>
      </c>
      <c r="B30" s="250"/>
      <c r="C30" s="250"/>
      <c r="D30" s="250"/>
      <c r="E30" s="250"/>
      <c r="F30" s="250"/>
      <c r="G30" s="250">
        <f>C30+D30+E30</f>
        <v>0</v>
      </c>
      <c r="H30" s="250"/>
      <c r="I30" s="250"/>
      <c r="J30" s="250"/>
      <c r="K30" s="164"/>
      <c r="L30" s="164"/>
      <c r="M30" s="164"/>
      <c r="N30" s="164"/>
      <c r="O30" s="164"/>
      <c r="P30" s="164"/>
      <c r="Q30" s="164"/>
      <c r="R30" s="164"/>
      <c r="S30" s="164"/>
      <c r="T30" s="164"/>
      <c r="U30" s="164"/>
      <c r="V30" s="164"/>
      <c r="W30" s="164"/>
    </row>
    <row r="31" spans="1:23" s="99" customFormat="1" ht="21" customHeight="1" x14ac:dyDescent="0.6">
      <c r="A31" s="251" t="s">
        <v>1659</v>
      </c>
      <c r="B31" s="250"/>
      <c r="C31" s="250"/>
      <c r="D31" s="250"/>
      <c r="E31" s="250"/>
      <c r="F31" s="250"/>
      <c r="G31" s="250"/>
      <c r="H31" s="250"/>
      <c r="I31" s="250"/>
      <c r="J31" s="250"/>
      <c r="K31" s="164"/>
      <c r="L31" s="164"/>
      <c r="M31" s="164"/>
      <c r="N31" s="164"/>
      <c r="O31" s="164"/>
      <c r="P31" s="164"/>
      <c r="Q31" s="164"/>
      <c r="R31" s="164"/>
      <c r="S31" s="164"/>
      <c r="T31" s="164"/>
      <c r="U31" s="164"/>
      <c r="V31" s="164"/>
      <c r="W31" s="164"/>
    </row>
    <row r="32" spans="1:23" s="99" customFormat="1" ht="21" customHeight="1" x14ac:dyDescent="0.6">
      <c r="B32" s="164"/>
      <c r="C32" s="164"/>
      <c r="D32" s="164"/>
      <c r="E32" s="164"/>
      <c r="F32" s="164"/>
      <c r="G32" s="164"/>
      <c r="H32" s="164"/>
      <c r="I32" s="164"/>
      <c r="J32" s="164"/>
      <c r="K32" s="164"/>
      <c r="L32" s="164"/>
      <c r="M32" s="164"/>
      <c r="N32" s="164"/>
      <c r="O32" s="164"/>
      <c r="P32" s="164"/>
      <c r="Q32" s="164"/>
      <c r="R32" s="164"/>
      <c r="S32" s="164"/>
      <c r="T32" s="164"/>
      <c r="U32" s="164"/>
      <c r="V32" s="164"/>
      <c r="W32" s="164"/>
    </row>
    <row r="33" spans="1:23" s="242" customFormat="1" ht="21" customHeight="1" x14ac:dyDescent="0.7">
      <c r="A33" s="201" t="s">
        <v>1964</v>
      </c>
      <c r="B33" s="166"/>
      <c r="C33" s="166"/>
      <c r="D33" s="166"/>
      <c r="E33" s="166"/>
      <c r="F33" s="166"/>
      <c r="G33" s="166"/>
      <c r="H33" s="166"/>
      <c r="I33" s="166"/>
      <c r="J33" s="166"/>
      <c r="K33" s="166"/>
      <c r="L33" s="166"/>
      <c r="M33" s="166"/>
      <c r="N33" s="166"/>
      <c r="O33" s="166"/>
      <c r="P33" s="166"/>
      <c r="Q33" s="166"/>
      <c r="R33" s="166"/>
      <c r="S33" s="166"/>
      <c r="T33" s="166"/>
      <c r="U33" s="166"/>
      <c r="V33" s="166"/>
      <c r="W33" s="166"/>
    </row>
    <row r="34" spans="1:23" s="277" customFormat="1" ht="21" customHeight="1" x14ac:dyDescent="0.6">
      <c r="A34" s="251" t="s">
        <v>1704</v>
      </c>
      <c r="B34" s="250"/>
      <c r="C34" s="250"/>
      <c r="D34" s="250"/>
      <c r="E34" s="250"/>
      <c r="F34" s="250"/>
      <c r="G34" s="250"/>
      <c r="H34" s="250"/>
      <c r="I34" s="250"/>
      <c r="J34" s="250"/>
      <c r="K34" s="250"/>
      <c r="L34" s="250"/>
      <c r="M34" s="250"/>
      <c r="N34" s="250"/>
      <c r="O34" s="250"/>
      <c r="P34" s="250"/>
      <c r="Q34" s="250"/>
      <c r="R34" s="250"/>
      <c r="S34" s="250"/>
      <c r="T34" s="250"/>
      <c r="U34" s="250"/>
      <c r="V34" s="250"/>
      <c r="W34" s="250"/>
    </row>
    <row r="35" spans="1:23" s="277" customFormat="1" ht="21" customHeight="1" x14ac:dyDescent="0.6">
      <c r="A35" s="251" t="s">
        <v>1705</v>
      </c>
      <c r="B35" s="250"/>
      <c r="C35" s="250"/>
      <c r="D35" s="250"/>
      <c r="E35" s="250"/>
      <c r="F35" s="250"/>
      <c r="G35" s="250"/>
      <c r="H35" s="250"/>
      <c r="I35" s="250"/>
      <c r="J35" s="250"/>
      <c r="K35" s="250"/>
      <c r="L35" s="250"/>
      <c r="M35" s="250"/>
      <c r="N35" s="250"/>
      <c r="O35" s="250"/>
      <c r="P35" s="250"/>
      <c r="Q35" s="250"/>
      <c r="R35" s="250"/>
      <c r="S35" s="250"/>
      <c r="T35" s="250"/>
      <c r="U35" s="250"/>
      <c r="V35" s="250"/>
      <c r="W35" s="250"/>
    </row>
    <row r="36" spans="1:23" s="277" customFormat="1" ht="21" customHeight="1" x14ac:dyDescent="0.6">
      <c r="A36" s="251" t="s">
        <v>1706</v>
      </c>
      <c r="B36" s="250"/>
      <c r="C36" s="250"/>
      <c r="D36" s="250"/>
      <c r="E36" s="250"/>
      <c r="F36" s="250"/>
      <c r="G36" s="250"/>
      <c r="H36" s="250"/>
      <c r="I36" s="250"/>
      <c r="J36" s="250"/>
      <c r="K36" s="250"/>
      <c r="L36" s="250"/>
      <c r="M36" s="250"/>
      <c r="N36" s="250"/>
      <c r="O36" s="250"/>
      <c r="P36" s="250"/>
      <c r="Q36" s="250"/>
      <c r="R36" s="250"/>
      <c r="S36" s="250"/>
      <c r="T36" s="250"/>
      <c r="U36" s="250"/>
      <c r="V36" s="250"/>
      <c r="W36" s="250"/>
    </row>
    <row r="37" spans="1:23" s="277" customFormat="1" ht="21" customHeight="1" x14ac:dyDescent="0.6">
      <c r="A37" s="251" t="s">
        <v>1707</v>
      </c>
      <c r="B37" s="250"/>
      <c r="C37" s="250"/>
      <c r="D37" s="250"/>
      <c r="E37" s="250"/>
      <c r="F37" s="250"/>
      <c r="G37" s="250"/>
      <c r="H37" s="250"/>
      <c r="I37" s="250"/>
      <c r="J37" s="250"/>
      <c r="K37" s="250"/>
      <c r="L37" s="250"/>
      <c r="M37" s="250"/>
      <c r="N37" s="250"/>
      <c r="O37" s="250"/>
      <c r="P37" s="250"/>
      <c r="Q37" s="250"/>
      <c r="R37" s="250"/>
      <c r="S37" s="250"/>
      <c r="T37" s="250"/>
      <c r="U37" s="250"/>
      <c r="V37" s="250"/>
      <c r="W37" s="250"/>
    </row>
    <row r="38" spans="1:23" s="277" customFormat="1" ht="21" customHeight="1" x14ac:dyDescent="0.6">
      <c r="A38" s="251" t="s">
        <v>1708</v>
      </c>
      <c r="B38" s="250"/>
      <c r="C38" s="250"/>
      <c r="D38" s="250"/>
      <c r="E38" s="250"/>
      <c r="F38" s="250"/>
      <c r="G38" s="250"/>
      <c r="H38" s="250"/>
      <c r="I38" s="250"/>
      <c r="J38" s="250"/>
      <c r="K38" s="250"/>
      <c r="L38" s="250"/>
      <c r="M38" s="250"/>
      <c r="N38" s="250"/>
      <c r="O38" s="250"/>
      <c r="P38" s="250"/>
      <c r="Q38" s="250"/>
      <c r="R38" s="250"/>
      <c r="S38" s="250"/>
      <c r="T38" s="250"/>
      <c r="U38" s="250"/>
      <c r="V38" s="250"/>
      <c r="W38" s="250"/>
    </row>
    <row r="39" spans="1:23" s="277" customFormat="1" ht="21" customHeight="1" x14ac:dyDescent="0.6">
      <c r="A39" s="251" t="s">
        <v>1709</v>
      </c>
      <c r="B39" s="250"/>
      <c r="C39" s="250"/>
      <c r="D39" s="250"/>
      <c r="E39" s="250"/>
      <c r="F39" s="250"/>
      <c r="G39" s="250"/>
      <c r="H39" s="250"/>
      <c r="I39" s="250"/>
      <c r="J39" s="250"/>
      <c r="K39" s="250"/>
      <c r="L39" s="250"/>
      <c r="M39" s="250"/>
      <c r="N39" s="250"/>
      <c r="O39" s="250"/>
      <c r="P39" s="250"/>
      <c r="Q39" s="250"/>
      <c r="R39" s="250"/>
      <c r="S39" s="250"/>
      <c r="T39" s="250"/>
      <c r="U39" s="250"/>
      <c r="V39" s="250"/>
      <c r="W39" s="250"/>
    </row>
    <row r="40" spans="1:23" s="277" customFormat="1" ht="21" customHeight="1" x14ac:dyDescent="0.6">
      <c r="A40" s="251" t="s">
        <v>1710</v>
      </c>
      <c r="B40" s="250"/>
      <c r="C40" s="250"/>
      <c r="D40" s="250"/>
      <c r="E40" s="250"/>
      <c r="F40" s="250"/>
      <c r="G40" s="250"/>
      <c r="H40" s="250"/>
      <c r="I40" s="250"/>
      <c r="J40" s="250"/>
      <c r="K40" s="250"/>
      <c r="L40" s="250"/>
      <c r="M40" s="250"/>
      <c r="N40" s="250"/>
      <c r="O40" s="250"/>
      <c r="P40" s="250"/>
      <c r="Q40" s="250"/>
      <c r="R40" s="250"/>
      <c r="S40" s="250"/>
      <c r="T40" s="250"/>
      <c r="U40" s="250"/>
      <c r="V40" s="250"/>
      <c r="W40" s="250"/>
    </row>
    <row r="41" spans="1:23" s="277" customFormat="1" ht="21" customHeight="1" x14ac:dyDescent="0.6">
      <c r="A41" s="251" t="s">
        <v>1711</v>
      </c>
      <c r="B41" s="250"/>
      <c r="C41" s="250"/>
      <c r="D41" s="250"/>
      <c r="E41" s="250"/>
      <c r="F41" s="250"/>
      <c r="G41" s="250"/>
      <c r="H41" s="250"/>
      <c r="I41" s="250"/>
      <c r="J41" s="250"/>
      <c r="K41" s="250"/>
      <c r="L41" s="250"/>
      <c r="M41" s="250"/>
      <c r="N41" s="250"/>
      <c r="O41" s="250"/>
      <c r="P41" s="250"/>
      <c r="Q41" s="250"/>
      <c r="R41" s="250"/>
      <c r="S41" s="250"/>
      <c r="T41" s="250"/>
      <c r="U41" s="250"/>
      <c r="V41" s="250"/>
      <c r="W41" s="250"/>
    </row>
    <row r="42" spans="1:23" s="277" customFormat="1" ht="21" customHeight="1" x14ac:dyDescent="0.6">
      <c r="A42" s="251" t="s">
        <v>1712</v>
      </c>
      <c r="B42" s="250"/>
      <c r="C42" s="250"/>
      <c r="D42" s="250"/>
      <c r="E42" s="250"/>
      <c r="F42" s="250"/>
      <c r="G42" s="250"/>
      <c r="H42" s="250"/>
      <c r="I42" s="250"/>
      <c r="J42" s="250"/>
      <c r="K42" s="250"/>
      <c r="L42" s="250"/>
      <c r="M42" s="250"/>
      <c r="N42" s="250"/>
      <c r="O42" s="250"/>
      <c r="P42" s="250"/>
      <c r="Q42" s="250"/>
      <c r="R42" s="250"/>
      <c r="S42" s="250"/>
      <c r="T42" s="250"/>
      <c r="U42" s="250"/>
      <c r="V42" s="250"/>
      <c r="W42" s="250"/>
    </row>
    <row r="43" spans="1:23" s="277" customFormat="1" ht="21" customHeight="1" x14ac:dyDescent="0.6">
      <c r="A43" s="251" t="s">
        <v>195</v>
      </c>
      <c r="B43" s="250"/>
      <c r="C43" s="250"/>
      <c r="D43" s="250"/>
      <c r="E43" s="250"/>
      <c r="F43" s="250"/>
      <c r="G43" s="250"/>
      <c r="H43" s="250"/>
      <c r="I43" s="250"/>
      <c r="J43" s="250"/>
      <c r="K43" s="250"/>
      <c r="L43" s="250"/>
      <c r="M43" s="250"/>
      <c r="N43" s="250"/>
      <c r="O43" s="250"/>
      <c r="P43" s="250"/>
      <c r="Q43" s="250"/>
      <c r="R43" s="250"/>
      <c r="S43" s="250"/>
      <c r="T43" s="250"/>
      <c r="U43" s="250"/>
      <c r="V43" s="250"/>
      <c r="W43" s="250"/>
    </row>
    <row r="44" spans="1:23" s="277" customFormat="1" ht="21" customHeight="1" x14ac:dyDescent="0.6">
      <c r="A44" s="251" t="s">
        <v>1713</v>
      </c>
      <c r="B44" s="250"/>
      <c r="C44" s="250"/>
      <c r="D44" s="250"/>
      <c r="E44" s="250"/>
      <c r="F44" s="250"/>
      <c r="G44" s="250"/>
      <c r="H44" s="250"/>
      <c r="I44" s="250"/>
      <c r="J44" s="250"/>
      <c r="K44" s="250"/>
      <c r="L44" s="250"/>
      <c r="M44" s="250"/>
      <c r="N44" s="250"/>
      <c r="O44" s="250"/>
      <c r="P44" s="250"/>
      <c r="Q44" s="250"/>
      <c r="R44" s="250"/>
      <c r="S44" s="250"/>
      <c r="T44" s="250"/>
      <c r="U44" s="250"/>
      <c r="V44" s="250"/>
      <c r="W44" s="250"/>
    </row>
    <row r="45" spans="1:23" s="277" customFormat="1" ht="21" customHeight="1" x14ac:dyDescent="0.6">
      <c r="A45" s="251" t="s">
        <v>1714</v>
      </c>
      <c r="B45" s="250"/>
      <c r="C45" s="250"/>
      <c r="D45" s="250"/>
      <c r="E45" s="250"/>
      <c r="F45" s="250"/>
      <c r="G45" s="250"/>
      <c r="H45" s="250"/>
      <c r="I45" s="250"/>
      <c r="J45" s="250"/>
      <c r="K45" s="250"/>
      <c r="L45" s="250"/>
      <c r="M45" s="250"/>
      <c r="N45" s="250"/>
      <c r="O45" s="250"/>
      <c r="P45" s="250"/>
      <c r="Q45" s="250"/>
      <c r="R45" s="250"/>
      <c r="S45" s="250"/>
      <c r="T45" s="250"/>
      <c r="U45" s="250"/>
      <c r="V45" s="250"/>
      <c r="W45" s="250"/>
    </row>
    <row r="46" spans="1:23" s="277" customFormat="1" ht="21" customHeight="1" x14ac:dyDescent="0.6">
      <c r="A46" s="251" t="s">
        <v>1715</v>
      </c>
      <c r="B46" s="250"/>
      <c r="C46" s="250"/>
      <c r="D46" s="250"/>
      <c r="E46" s="250"/>
      <c r="F46" s="250"/>
      <c r="G46" s="250"/>
      <c r="H46" s="250"/>
      <c r="I46" s="250"/>
      <c r="J46" s="250"/>
      <c r="K46" s="250"/>
      <c r="L46" s="250"/>
      <c r="M46" s="250"/>
      <c r="N46" s="250"/>
      <c r="O46" s="250"/>
      <c r="P46" s="250"/>
      <c r="Q46" s="250"/>
      <c r="R46" s="250"/>
      <c r="S46" s="250"/>
      <c r="T46" s="250"/>
      <c r="U46" s="250"/>
      <c r="V46" s="250"/>
      <c r="W46" s="250"/>
    </row>
    <row r="47" spans="1:23" s="277" customFormat="1" ht="21" customHeight="1" x14ac:dyDescent="0.6">
      <c r="A47" s="251" t="s">
        <v>1716</v>
      </c>
      <c r="B47" s="250"/>
      <c r="C47" s="250"/>
      <c r="D47" s="250"/>
      <c r="E47" s="250"/>
      <c r="F47" s="250"/>
      <c r="G47" s="250"/>
      <c r="H47" s="250"/>
      <c r="I47" s="250"/>
      <c r="J47" s="250"/>
      <c r="K47" s="250"/>
      <c r="L47" s="250"/>
      <c r="M47" s="250"/>
      <c r="N47" s="250"/>
      <c r="O47" s="250"/>
      <c r="P47" s="250"/>
      <c r="Q47" s="250"/>
      <c r="R47" s="250"/>
      <c r="S47" s="250"/>
      <c r="T47" s="250"/>
      <c r="U47" s="250"/>
      <c r="V47" s="250"/>
      <c r="W47" s="250"/>
    </row>
    <row r="48" spans="1:23" s="277" customFormat="1" ht="21" customHeight="1" x14ac:dyDescent="0.6">
      <c r="A48" s="251" t="s">
        <v>1717</v>
      </c>
      <c r="B48" s="250"/>
      <c r="C48" s="250"/>
      <c r="D48" s="250"/>
      <c r="E48" s="250"/>
      <c r="F48" s="250"/>
      <c r="G48" s="250"/>
      <c r="H48" s="250"/>
      <c r="I48" s="250"/>
      <c r="J48" s="250"/>
      <c r="K48" s="250"/>
      <c r="L48" s="250"/>
      <c r="M48" s="250"/>
      <c r="N48" s="250"/>
      <c r="O48" s="250"/>
      <c r="P48" s="250"/>
      <c r="Q48" s="250"/>
      <c r="R48" s="250"/>
      <c r="S48" s="250"/>
      <c r="T48" s="250"/>
      <c r="U48" s="250"/>
      <c r="V48" s="250"/>
      <c r="W48" s="250"/>
    </row>
    <row r="49" spans="1:23" s="277" customFormat="1" ht="21" customHeight="1" x14ac:dyDescent="0.6">
      <c r="A49" s="251" t="s">
        <v>1704</v>
      </c>
      <c r="B49" s="250"/>
      <c r="C49" s="250"/>
      <c r="D49" s="250"/>
      <c r="E49" s="250"/>
      <c r="F49" s="250"/>
      <c r="G49" s="250"/>
      <c r="H49" s="250"/>
      <c r="I49" s="250"/>
      <c r="J49" s="250"/>
      <c r="K49" s="250"/>
      <c r="L49" s="250"/>
      <c r="M49" s="250"/>
      <c r="N49" s="250"/>
      <c r="O49" s="250"/>
      <c r="P49" s="250"/>
      <c r="Q49" s="250"/>
      <c r="R49" s="250"/>
      <c r="S49" s="250"/>
      <c r="T49" s="250"/>
      <c r="U49" s="250"/>
      <c r="V49" s="250"/>
      <c r="W49" s="250"/>
    </row>
    <row r="50" spans="1:23" s="99" customFormat="1" ht="21" customHeight="1" x14ac:dyDescent="0.6">
      <c r="A50" s="250" t="s">
        <v>1668</v>
      </c>
      <c r="B50" s="164"/>
      <c r="C50" s="164"/>
      <c r="D50" s="164"/>
      <c r="E50" s="164"/>
      <c r="F50" s="164"/>
      <c r="G50" s="164"/>
      <c r="H50" s="164"/>
      <c r="I50" s="164"/>
      <c r="J50" s="164"/>
      <c r="K50" s="164"/>
      <c r="L50" s="164"/>
      <c r="M50" s="164"/>
      <c r="N50" s="164"/>
      <c r="O50" s="164"/>
      <c r="P50" s="164"/>
      <c r="Q50" s="164"/>
      <c r="R50" s="164"/>
      <c r="S50" s="164"/>
      <c r="T50" s="164"/>
      <c r="U50" s="164"/>
      <c r="V50" s="164"/>
      <c r="W50" s="164"/>
    </row>
    <row r="51" spans="1:23" s="99" customFormat="1" ht="21" customHeight="1" x14ac:dyDescent="0.6">
      <c r="A51" s="277" t="s">
        <v>1669</v>
      </c>
      <c r="B51" s="164"/>
      <c r="C51" s="164"/>
      <c r="D51" s="164"/>
      <c r="E51" s="164"/>
      <c r="F51" s="164"/>
      <c r="G51" s="164"/>
      <c r="H51" s="164"/>
      <c r="I51" s="164"/>
      <c r="J51" s="164"/>
      <c r="K51" s="164"/>
      <c r="L51" s="164"/>
      <c r="M51" s="164"/>
      <c r="N51" s="164"/>
      <c r="O51" s="164"/>
      <c r="P51" s="164"/>
      <c r="Q51" s="164"/>
      <c r="R51" s="164"/>
      <c r="S51" s="164"/>
      <c r="T51" s="164"/>
      <c r="U51" s="164"/>
      <c r="V51" s="164"/>
      <c r="W51" s="164"/>
    </row>
    <row r="52" spans="1:23" s="277" customFormat="1" ht="21" customHeight="1" x14ac:dyDescent="0.6">
      <c r="A52" s="277" t="s">
        <v>1670</v>
      </c>
      <c r="B52" s="250"/>
      <c r="C52" s="250"/>
      <c r="D52" s="250"/>
      <c r="E52" s="250"/>
      <c r="F52" s="250"/>
      <c r="G52" s="250"/>
      <c r="H52" s="250"/>
      <c r="I52" s="250"/>
      <c r="J52" s="250"/>
      <c r="K52" s="250"/>
      <c r="L52" s="250"/>
      <c r="M52" s="250"/>
      <c r="N52" s="250"/>
      <c r="O52" s="250"/>
      <c r="P52" s="250"/>
      <c r="Q52" s="250"/>
      <c r="R52" s="250"/>
      <c r="S52" s="250"/>
      <c r="T52" s="250"/>
      <c r="U52" s="250"/>
      <c r="V52" s="250"/>
      <c r="W52" s="250"/>
    </row>
    <row r="53" spans="1:23" s="277" customFormat="1" ht="21" customHeight="1" x14ac:dyDescent="0.6">
      <c r="A53" s="277" t="s">
        <v>1671</v>
      </c>
      <c r="B53" s="250"/>
      <c r="C53" s="250"/>
      <c r="D53" s="250"/>
      <c r="E53" s="250"/>
      <c r="F53" s="250"/>
      <c r="G53" s="250"/>
      <c r="H53" s="250"/>
      <c r="I53" s="250"/>
      <c r="J53" s="250"/>
      <c r="K53" s="250"/>
      <c r="L53" s="250"/>
      <c r="M53" s="250"/>
      <c r="N53" s="250"/>
      <c r="O53" s="250"/>
      <c r="P53" s="250"/>
      <c r="Q53" s="250"/>
      <c r="R53" s="250"/>
      <c r="S53" s="250"/>
      <c r="T53" s="250"/>
      <c r="U53" s="250"/>
      <c r="V53" s="250"/>
      <c r="W53" s="250"/>
    </row>
    <row r="54" spans="1:23" s="277" customFormat="1" ht="21" customHeight="1" x14ac:dyDescent="0.6">
      <c r="A54" s="277" t="s">
        <v>1672</v>
      </c>
      <c r="B54" s="250"/>
      <c r="C54" s="250"/>
      <c r="D54" s="250"/>
      <c r="E54" s="250"/>
      <c r="F54" s="250"/>
      <c r="G54" s="250"/>
      <c r="H54" s="250"/>
      <c r="I54" s="250"/>
      <c r="J54" s="250"/>
      <c r="K54" s="250"/>
      <c r="L54" s="250"/>
      <c r="M54" s="250"/>
      <c r="N54" s="250"/>
      <c r="O54" s="250"/>
      <c r="P54" s="250"/>
      <c r="Q54" s="250"/>
      <c r="R54" s="250"/>
      <c r="S54" s="250"/>
      <c r="T54" s="250"/>
      <c r="U54" s="250"/>
      <c r="V54" s="250"/>
      <c r="W54" s="250"/>
    </row>
    <row r="55" spans="1:23" s="277" customFormat="1" ht="21" customHeight="1" x14ac:dyDescent="0.6">
      <c r="A55" s="277" t="s">
        <v>1673</v>
      </c>
      <c r="B55" s="250"/>
      <c r="C55" s="250"/>
      <c r="D55" s="250"/>
      <c r="E55" s="250"/>
      <c r="F55" s="250"/>
      <c r="G55" s="250"/>
      <c r="H55" s="250"/>
      <c r="I55" s="250"/>
      <c r="J55" s="250"/>
      <c r="K55" s="250"/>
      <c r="L55" s="250"/>
      <c r="M55" s="250"/>
      <c r="N55" s="250"/>
      <c r="O55" s="250"/>
      <c r="P55" s="250"/>
      <c r="Q55" s="250"/>
      <c r="R55" s="250"/>
      <c r="S55" s="250"/>
      <c r="T55" s="250"/>
      <c r="U55" s="250"/>
      <c r="V55" s="250"/>
      <c r="W55" s="250"/>
    </row>
    <row r="56" spans="1:23" s="277" customFormat="1" ht="21" customHeight="1" x14ac:dyDescent="0.6">
      <c r="A56" s="277" t="s">
        <v>1674</v>
      </c>
      <c r="B56" s="250"/>
      <c r="C56" s="250"/>
      <c r="D56" s="250"/>
      <c r="E56" s="250"/>
      <c r="F56" s="250"/>
      <c r="G56" s="250"/>
      <c r="H56" s="250"/>
      <c r="I56" s="250"/>
      <c r="J56" s="250"/>
      <c r="K56" s="250"/>
      <c r="L56" s="250"/>
      <c r="M56" s="250"/>
      <c r="N56" s="250"/>
      <c r="O56" s="250"/>
      <c r="P56" s="250"/>
      <c r="Q56" s="250"/>
      <c r="R56" s="250"/>
      <c r="S56" s="250"/>
      <c r="T56" s="250"/>
      <c r="U56" s="250"/>
      <c r="V56" s="250"/>
      <c r="W56" s="250"/>
    </row>
    <row r="57" spans="1:23" s="277" customFormat="1" ht="21" customHeight="1" x14ac:dyDescent="0.6">
      <c r="A57" s="277" t="s">
        <v>1675</v>
      </c>
      <c r="B57" s="250"/>
      <c r="C57" s="250"/>
      <c r="D57" s="250"/>
      <c r="E57" s="250"/>
      <c r="F57" s="250"/>
      <c r="G57" s="250"/>
      <c r="H57" s="250"/>
      <c r="I57" s="250"/>
      <c r="J57" s="250"/>
      <c r="K57" s="250"/>
      <c r="L57" s="250"/>
      <c r="M57" s="250"/>
      <c r="N57" s="250"/>
      <c r="O57" s="250"/>
      <c r="P57" s="250"/>
      <c r="Q57" s="250"/>
      <c r="R57" s="250"/>
      <c r="S57" s="250"/>
      <c r="T57" s="250"/>
      <c r="U57" s="250"/>
      <c r="V57" s="250"/>
      <c r="W57" s="250"/>
    </row>
    <row r="58" spans="1:23" s="277" customFormat="1" ht="21" customHeight="1" x14ac:dyDescent="0.6">
      <c r="A58" s="277" t="s">
        <v>1676</v>
      </c>
      <c r="B58" s="250"/>
      <c r="C58" s="250"/>
      <c r="D58" s="250"/>
      <c r="E58" s="250"/>
      <c r="F58" s="250"/>
      <c r="G58" s="250"/>
      <c r="H58" s="250"/>
      <c r="I58" s="250"/>
      <c r="J58" s="250"/>
      <c r="K58" s="250"/>
      <c r="L58" s="250"/>
      <c r="M58" s="250"/>
      <c r="N58" s="250"/>
      <c r="O58" s="250"/>
      <c r="P58" s="250"/>
      <c r="Q58" s="250"/>
      <c r="R58" s="250"/>
      <c r="S58" s="250"/>
      <c r="T58" s="250"/>
      <c r="U58" s="250"/>
      <c r="V58" s="250"/>
      <c r="W58" s="250"/>
    </row>
    <row r="59" spans="1:23" s="277" customFormat="1" ht="21" customHeight="1" x14ac:dyDescent="0.6">
      <c r="A59" s="277" t="s">
        <v>1677</v>
      </c>
      <c r="B59" s="250"/>
      <c r="C59" s="250"/>
      <c r="D59" s="250"/>
      <c r="E59" s="250"/>
      <c r="F59" s="250"/>
      <c r="G59" s="250"/>
      <c r="H59" s="250"/>
      <c r="I59" s="250"/>
      <c r="J59" s="250"/>
      <c r="K59" s="250"/>
      <c r="L59" s="250"/>
      <c r="M59" s="250"/>
      <c r="N59" s="250"/>
      <c r="O59" s="250"/>
      <c r="P59" s="250"/>
      <c r="Q59" s="250"/>
      <c r="R59" s="250"/>
      <c r="S59" s="250"/>
      <c r="T59" s="250"/>
      <c r="U59" s="250"/>
      <c r="V59" s="250"/>
      <c r="W59" s="250"/>
    </row>
    <row r="60" spans="1:23" s="277" customFormat="1" ht="21" customHeight="1" x14ac:dyDescent="0.6">
      <c r="A60" s="277" t="s">
        <v>1678</v>
      </c>
      <c r="B60" s="250"/>
      <c r="C60" s="250"/>
      <c r="D60" s="250"/>
      <c r="E60" s="250"/>
      <c r="F60" s="250"/>
      <c r="G60" s="250"/>
      <c r="H60" s="250"/>
      <c r="I60" s="250"/>
      <c r="J60" s="250"/>
      <c r="K60" s="250"/>
      <c r="L60" s="250"/>
      <c r="M60" s="250"/>
      <c r="N60" s="250"/>
      <c r="O60" s="250"/>
      <c r="P60" s="250"/>
      <c r="Q60" s="250"/>
      <c r="R60" s="250"/>
      <c r="S60" s="250"/>
      <c r="T60" s="250"/>
      <c r="U60" s="250"/>
      <c r="V60" s="250"/>
      <c r="W60" s="250"/>
    </row>
    <row r="61" spans="1:23" s="277" customFormat="1" ht="21" customHeight="1" x14ac:dyDescent="0.6">
      <c r="B61" s="250"/>
      <c r="C61" s="250"/>
      <c r="D61" s="250"/>
      <c r="E61" s="250"/>
      <c r="F61" s="250"/>
      <c r="G61" s="250"/>
      <c r="H61" s="250"/>
      <c r="I61" s="250"/>
      <c r="J61" s="250"/>
      <c r="K61" s="250"/>
      <c r="L61" s="250"/>
      <c r="M61" s="250"/>
      <c r="N61" s="250"/>
      <c r="O61" s="250"/>
      <c r="P61" s="250"/>
      <c r="Q61" s="250"/>
      <c r="R61" s="250"/>
      <c r="S61" s="250"/>
      <c r="T61" s="250"/>
      <c r="U61" s="250"/>
      <c r="V61" s="250"/>
      <c r="W61" s="250"/>
    </row>
    <row r="62" spans="1:23" s="277" customFormat="1" ht="21" customHeight="1" x14ac:dyDescent="0.6">
      <c r="B62" s="250"/>
      <c r="C62" s="250"/>
      <c r="D62" s="250"/>
      <c r="E62" s="250"/>
      <c r="F62" s="250"/>
      <c r="G62" s="250"/>
      <c r="H62" s="250"/>
      <c r="I62" s="250"/>
      <c r="J62" s="250"/>
      <c r="K62" s="250"/>
      <c r="L62" s="250"/>
      <c r="M62" s="250"/>
      <c r="N62" s="250"/>
      <c r="O62" s="250"/>
      <c r="P62" s="250"/>
      <c r="Q62" s="250"/>
      <c r="R62" s="250"/>
      <c r="S62" s="250"/>
      <c r="T62" s="250"/>
      <c r="U62" s="250"/>
      <c r="V62" s="250"/>
      <c r="W62" s="250"/>
    </row>
    <row r="63" spans="1:23" s="99" customFormat="1" ht="21" customHeight="1" x14ac:dyDescent="0.6">
      <c r="A63" s="160"/>
      <c r="B63" s="160"/>
      <c r="C63" s="160"/>
      <c r="D63" s="160"/>
      <c r="E63" s="159"/>
      <c r="F63" s="158"/>
      <c r="G63" s="158"/>
      <c r="H63" s="158"/>
      <c r="I63" s="158"/>
      <c r="J63" s="156"/>
      <c r="K63" s="156"/>
      <c r="L63" s="156"/>
      <c r="M63" s="156"/>
      <c r="N63" s="156"/>
    </row>
    <row r="64" spans="1:23" s="99" customFormat="1" ht="21" customHeight="1" x14ac:dyDescent="0.6">
      <c r="A64" s="160"/>
      <c r="B64" s="160"/>
      <c r="C64" s="160"/>
      <c r="D64" s="160"/>
      <c r="E64" s="159"/>
      <c r="F64" s="158"/>
      <c r="G64" s="158"/>
      <c r="H64" s="158"/>
      <c r="I64" s="158"/>
      <c r="J64" s="156"/>
      <c r="K64" s="156"/>
      <c r="L64" s="156"/>
      <c r="M64" s="156"/>
      <c r="N64" s="156"/>
    </row>
    <row r="65" spans="1:14" s="99" customFormat="1" ht="21" customHeight="1" x14ac:dyDescent="0.6">
      <c r="A65" s="160"/>
      <c r="B65" s="160"/>
      <c r="C65" s="160"/>
      <c r="D65" s="160"/>
      <c r="E65" s="159"/>
      <c r="F65" s="158"/>
      <c r="G65" s="158"/>
      <c r="H65" s="158"/>
      <c r="I65" s="158"/>
      <c r="J65" s="156"/>
      <c r="K65" s="156"/>
      <c r="L65" s="156"/>
      <c r="M65" s="156"/>
      <c r="N65" s="156"/>
    </row>
    <row r="66" spans="1:14" s="99" customFormat="1" ht="21" customHeight="1" x14ac:dyDescent="0.6">
      <c r="A66" s="160"/>
      <c r="B66" s="160"/>
      <c r="C66" s="160"/>
      <c r="D66" s="160"/>
      <c r="E66" s="159"/>
      <c r="F66" s="158"/>
      <c r="G66" s="158"/>
      <c r="H66" s="158"/>
      <c r="I66" s="158"/>
      <c r="J66" s="156"/>
      <c r="K66" s="156"/>
      <c r="L66" s="156"/>
      <c r="M66" s="156"/>
      <c r="N66" s="156"/>
    </row>
    <row r="67" spans="1:14" s="99" customFormat="1" ht="21" customHeight="1" x14ac:dyDescent="0.6">
      <c r="A67" s="160"/>
      <c r="B67" s="160"/>
      <c r="C67" s="160"/>
      <c r="D67" s="160"/>
      <c r="E67" s="159"/>
      <c r="F67" s="158"/>
      <c r="G67" s="158"/>
      <c r="H67" s="158"/>
      <c r="I67" s="158"/>
      <c r="J67" s="156"/>
      <c r="K67" s="156"/>
      <c r="L67" s="156"/>
      <c r="M67" s="156"/>
      <c r="N67" s="156"/>
    </row>
    <row r="68" spans="1:14" s="99" customFormat="1" ht="21" customHeight="1" x14ac:dyDescent="0.6">
      <c r="A68" s="160"/>
      <c r="B68" s="160"/>
      <c r="C68" s="160"/>
      <c r="D68" s="160"/>
      <c r="E68" s="159"/>
      <c r="F68" s="158"/>
      <c r="G68" s="158"/>
      <c r="H68" s="158"/>
      <c r="I68" s="158"/>
      <c r="J68" s="156"/>
      <c r="K68" s="156"/>
      <c r="L68" s="156"/>
      <c r="M68" s="156"/>
      <c r="N68" s="156"/>
    </row>
    <row r="69" spans="1:14" s="99" customFormat="1" ht="21" customHeight="1" x14ac:dyDescent="0.6">
      <c r="A69" s="160"/>
      <c r="B69" s="160"/>
      <c r="C69" s="160"/>
      <c r="D69" s="160"/>
      <c r="E69" s="159"/>
      <c r="F69" s="158"/>
      <c r="G69" s="158"/>
      <c r="H69" s="158"/>
      <c r="I69" s="158"/>
      <c r="J69" s="156"/>
      <c r="K69" s="156"/>
      <c r="L69" s="156"/>
      <c r="M69" s="156"/>
      <c r="N69" s="156"/>
    </row>
    <row r="70" spans="1:14" s="99" customFormat="1" ht="21" customHeight="1" x14ac:dyDescent="0.6">
      <c r="A70" s="160"/>
      <c r="B70" s="160"/>
      <c r="C70" s="160"/>
      <c r="D70" s="160"/>
      <c r="E70" s="159"/>
      <c r="F70" s="158"/>
      <c r="G70" s="158"/>
      <c r="H70" s="158"/>
      <c r="I70" s="158"/>
      <c r="J70" s="156"/>
      <c r="K70" s="156"/>
      <c r="L70" s="156"/>
      <c r="M70" s="156"/>
      <c r="N70" s="156"/>
    </row>
    <row r="71" spans="1:14" s="99" customFormat="1" ht="21" customHeight="1" x14ac:dyDescent="0.6">
      <c r="A71" s="160"/>
      <c r="B71" s="160"/>
      <c r="C71" s="160"/>
      <c r="D71" s="160"/>
      <c r="E71" s="159"/>
      <c r="F71" s="158"/>
      <c r="G71" s="158"/>
      <c r="H71" s="158"/>
      <c r="I71" s="158"/>
      <c r="J71" s="156"/>
      <c r="K71" s="156"/>
      <c r="L71" s="156"/>
      <c r="M71" s="156"/>
      <c r="N71" s="156"/>
    </row>
    <row r="72" spans="1:14" s="99" customFormat="1" ht="21" customHeight="1" x14ac:dyDescent="0.6">
      <c r="A72" s="160"/>
      <c r="B72" s="160"/>
      <c r="C72" s="160"/>
      <c r="D72" s="160"/>
      <c r="E72" s="159"/>
      <c r="F72" s="158"/>
      <c r="G72" s="158"/>
      <c r="H72" s="158"/>
      <c r="I72" s="158"/>
      <c r="J72" s="156"/>
      <c r="K72" s="156"/>
      <c r="L72" s="156"/>
      <c r="M72" s="156"/>
      <c r="N72" s="156"/>
    </row>
    <row r="73" spans="1:14" s="99" customFormat="1" ht="21" customHeight="1" x14ac:dyDescent="0.6">
      <c r="A73" s="160"/>
      <c r="B73" s="160"/>
      <c r="C73" s="160"/>
      <c r="D73" s="160"/>
      <c r="E73" s="159"/>
      <c r="F73" s="158"/>
      <c r="G73" s="158"/>
      <c r="H73" s="158"/>
      <c r="I73" s="158"/>
      <c r="J73" s="156"/>
      <c r="K73" s="156"/>
      <c r="L73" s="156"/>
      <c r="M73" s="156"/>
      <c r="N73" s="156"/>
    </row>
    <row r="74" spans="1:14" s="99" customFormat="1" ht="21" customHeight="1" x14ac:dyDescent="0.6">
      <c r="A74" s="160"/>
      <c r="B74" s="160"/>
      <c r="C74" s="160"/>
      <c r="D74" s="160"/>
      <c r="E74" s="159"/>
      <c r="F74" s="158"/>
      <c r="G74" s="158"/>
      <c r="H74" s="158"/>
      <c r="I74" s="158"/>
      <c r="J74" s="156"/>
      <c r="K74" s="156"/>
      <c r="L74" s="156"/>
      <c r="M74" s="156"/>
      <c r="N74" s="156"/>
    </row>
    <row r="75" spans="1:14" s="99" customFormat="1" ht="21" customHeight="1" x14ac:dyDescent="0.6">
      <c r="A75" s="160"/>
      <c r="B75" s="160"/>
      <c r="C75" s="160"/>
      <c r="D75" s="160"/>
      <c r="E75" s="159"/>
      <c r="F75" s="158"/>
      <c r="G75" s="158"/>
      <c r="H75" s="158"/>
      <c r="I75" s="158"/>
      <c r="J75" s="156"/>
      <c r="K75" s="156"/>
      <c r="L75" s="156"/>
      <c r="M75" s="156"/>
      <c r="N75" s="156"/>
    </row>
    <row r="76" spans="1:14" s="99" customFormat="1" ht="21" customHeight="1" x14ac:dyDescent="0.6">
      <c r="A76" s="160"/>
      <c r="B76" s="160"/>
      <c r="C76" s="160"/>
      <c r="D76" s="160"/>
      <c r="E76" s="159"/>
      <c r="F76" s="158"/>
      <c r="G76" s="158"/>
      <c r="H76" s="158"/>
      <c r="I76" s="158"/>
      <c r="J76" s="156"/>
      <c r="K76" s="156"/>
      <c r="L76" s="156"/>
      <c r="M76" s="156"/>
      <c r="N76" s="156"/>
    </row>
    <row r="77" spans="1:14" s="99" customFormat="1" ht="21" customHeight="1" x14ac:dyDescent="0.6">
      <c r="A77" s="160"/>
      <c r="B77" s="160"/>
      <c r="C77" s="160"/>
      <c r="D77" s="160"/>
      <c r="E77" s="159"/>
      <c r="F77" s="158"/>
      <c r="G77" s="158"/>
      <c r="H77" s="158"/>
      <c r="I77" s="158"/>
      <c r="J77" s="156"/>
      <c r="K77" s="156"/>
      <c r="L77" s="156"/>
      <c r="M77" s="156"/>
      <c r="N77" s="156"/>
    </row>
    <row r="78" spans="1:14" s="99" customFormat="1" ht="21" customHeight="1" x14ac:dyDescent="0.6">
      <c r="A78" s="160"/>
      <c r="B78" s="160"/>
      <c r="C78" s="160"/>
      <c r="D78" s="160"/>
      <c r="E78" s="159"/>
      <c r="F78" s="158"/>
      <c r="G78" s="158"/>
      <c r="H78" s="158"/>
      <c r="I78" s="158"/>
      <c r="J78" s="156"/>
      <c r="K78" s="156"/>
      <c r="L78" s="156"/>
      <c r="M78" s="156"/>
      <c r="N78" s="156"/>
    </row>
    <row r="79" spans="1:14" s="99" customFormat="1" ht="21" customHeight="1" x14ac:dyDescent="0.6">
      <c r="A79" s="160"/>
      <c r="B79" s="160"/>
      <c r="C79" s="160"/>
      <c r="D79" s="160"/>
      <c r="E79" s="159"/>
      <c r="F79" s="158"/>
      <c r="G79" s="158"/>
      <c r="H79" s="158"/>
      <c r="I79" s="158"/>
      <c r="J79" s="156"/>
      <c r="K79" s="156"/>
      <c r="L79" s="156"/>
      <c r="M79" s="156"/>
      <c r="N79" s="156"/>
    </row>
    <row r="80" spans="1:14" s="99" customFormat="1" ht="21" customHeight="1" x14ac:dyDescent="0.6">
      <c r="A80" s="160"/>
      <c r="B80" s="160"/>
      <c r="C80" s="160"/>
      <c r="D80" s="160"/>
      <c r="E80" s="159"/>
      <c r="F80" s="158"/>
      <c r="G80" s="158"/>
      <c r="H80" s="158"/>
      <c r="I80" s="158"/>
      <c r="J80" s="156"/>
      <c r="K80" s="156"/>
      <c r="L80" s="156"/>
      <c r="M80" s="156"/>
      <c r="N80" s="156"/>
    </row>
    <row r="81" spans="1:14" s="99" customFormat="1" ht="21" customHeight="1" x14ac:dyDescent="0.6">
      <c r="A81" s="160"/>
      <c r="B81" s="160"/>
      <c r="C81" s="160"/>
      <c r="D81" s="160"/>
      <c r="E81" s="159"/>
      <c r="F81" s="158"/>
      <c r="G81" s="158"/>
      <c r="H81" s="158"/>
      <c r="I81" s="158"/>
      <c r="J81" s="156"/>
      <c r="K81" s="156"/>
      <c r="L81" s="156"/>
      <c r="M81" s="156"/>
      <c r="N81" s="156"/>
    </row>
    <row r="82" spans="1:14" s="99" customFormat="1" ht="21" customHeight="1" x14ac:dyDescent="0.6">
      <c r="A82" s="160"/>
      <c r="B82" s="160"/>
      <c r="C82" s="160"/>
      <c r="D82" s="160"/>
      <c r="E82" s="159"/>
      <c r="F82" s="158"/>
      <c r="G82" s="158"/>
      <c r="H82" s="158"/>
      <c r="I82" s="158"/>
      <c r="J82" s="156"/>
      <c r="K82" s="156"/>
      <c r="L82" s="156"/>
      <c r="M82" s="156"/>
      <c r="N82" s="156"/>
    </row>
    <row r="83" spans="1:14" s="99" customFormat="1" ht="21" customHeight="1" x14ac:dyDescent="0.6">
      <c r="A83" s="160"/>
      <c r="B83" s="160"/>
      <c r="C83" s="160"/>
      <c r="D83" s="160"/>
      <c r="E83" s="159"/>
      <c r="F83" s="158"/>
      <c r="G83" s="158"/>
      <c r="H83" s="158"/>
      <c r="I83" s="158"/>
      <c r="J83" s="156"/>
      <c r="K83" s="156"/>
      <c r="L83" s="156"/>
      <c r="M83" s="156"/>
      <c r="N83" s="156"/>
    </row>
    <row r="84" spans="1:14" s="99" customFormat="1" ht="21" customHeight="1" x14ac:dyDescent="0.6">
      <c r="A84" s="160"/>
      <c r="B84" s="160"/>
      <c r="C84" s="160"/>
      <c r="D84" s="160"/>
      <c r="E84" s="159"/>
      <c r="F84" s="158"/>
      <c r="G84" s="158"/>
      <c r="H84" s="158"/>
      <c r="I84" s="158"/>
      <c r="J84" s="156"/>
      <c r="K84" s="156"/>
      <c r="L84" s="156"/>
      <c r="M84" s="156"/>
      <c r="N84" s="156"/>
    </row>
    <row r="85" spans="1:14" s="99" customFormat="1" ht="21" customHeight="1" x14ac:dyDescent="0.6">
      <c r="A85" s="160"/>
      <c r="B85" s="160"/>
      <c r="C85" s="160"/>
      <c r="D85" s="160"/>
      <c r="E85" s="159"/>
      <c r="F85" s="158"/>
      <c r="G85" s="158"/>
      <c r="H85" s="158"/>
      <c r="I85" s="158"/>
      <c r="J85" s="156"/>
      <c r="K85" s="156"/>
      <c r="L85" s="156"/>
      <c r="M85" s="156"/>
      <c r="N85" s="156"/>
    </row>
    <row r="86" spans="1:14" s="99" customFormat="1" ht="21" customHeight="1" x14ac:dyDescent="0.6">
      <c r="A86" s="160"/>
      <c r="B86" s="160"/>
      <c r="C86" s="160"/>
      <c r="D86" s="160"/>
      <c r="E86" s="159"/>
      <c r="F86" s="158"/>
      <c r="G86" s="158"/>
      <c r="H86" s="158"/>
      <c r="I86" s="158"/>
      <c r="J86" s="156"/>
      <c r="K86" s="156"/>
      <c r="L86" s="156"/>
      <c r="M86" s="156"/>
      <c r="N86" s="156"/>
    </row>
    <row r="87" spans="1:14" s="99" customFormat="1" ht="21" customHeight="1" x14ac:dyDescent="0.6">
      <c r="A87" s="160"/>
      <c r="B87" s="160"/>
      <c r="C87" s="160"/>
      <c r="D87" s="160"/>
      <c r="E87" s="159"/>
      <c r="F87" s="158"/>
      <c r="G87" s="158"/>
      <c r="H87" s="158"/>
      <c r="I87" s="158"/>
      <c r="J87" s="156"/>
      <c r="K87" s="156"/>
      <c r="L87" s="156"/>
      <c r="M87" s="156"/>
      <c r="N87" s="156"/>
    </row>
    <row r="88" spans="1:14" s="99" customFormat="1" ht="21" customHeight="1" x14ac:dyDescent="0.6">
      <c r="A88" s="160"/>
      <c r="B88" s="160"/>
      <c r="C88" s="160"/>
      <c r="D88" s="160"/>
      <c r="E88" s="159"/>
      <c r="F88" s="158"/>
      <c r="G88" s="158"/>
      <c r="H88" s="158"/>
      <c r="I88" s="158"/>
      <c r="J88" s="156"/>
      <c r="K88" s="156"/>
      <c r="L88" s="156"/>
      <c r="M88" s="156"/>
      <c r="N88" s="156"/>
    </row>
    <row r="89" spans="1:14" s="99" customFormat="1" ht="21" customHeight="1" x14ac:dyDescent="0.6">
      <c r="A89" s="160"/>
      <c r="B89" s="160"/>
      <c r="C89" s="160"/>
      <c r="D89" s="160"/>
      <c r="E89" s="159"/>
      <c r="F89" s="158"/>
      <c r="G89" s="158"/>
      <c r="H89" s="158"/>
      <c r="I89" s="158"/>
      <c r="J89" s="156"/>
      <c r="K89" s="156"/>
      <c r="L89" s="156"/>
      <c r="M89" s="156"/>
      <c r="N89" s="156"/>
    </row>
    <row r="90" spans="1:14" s="99" customFormat="1" ht="21" customHeight="1" x14ac:dyDescent="0.6">
      <c r="A90" s="160"/>
      <c r="B90" s="160"/>
      <c r="C90" s="160"/>
      <c r="D90" s="160"/>
      <c r="E90" s="159"/>
      <c r="F90" s="158"/>
      <c r="G90" s="158"/>
      <c r="H90" s="158"/>
      <c r="I90" s="158"/>
      <c r="J90" s="156"/>
      <c r="K90" s="156"/>
      <c r="L90" s="156"/>
      <c r="M90" s="156"/>
      <c r="N90" s="156"/>
    </row>
    <row r="91" spans="1:14" s="99" customFormat="1" ht="21" customHeight="1" x14ac:dyDescent="0.6">
      <c r="A91" s="160"/>
      <c r="B91" s="160"/>
      <c r="C91" s="160"/>
      <c r="D91" s="160"/>
      <c r="E91" s="159"/>
      <c r="F91" s="158"/>
      <c r="G91" s="158"/>
      <c r="H91" s="158"/>
      <c r="I91" s="158"/>
      <c r="J91" s="156"/>
      <c r="K91" s="156"/>
      <c r="L91" s="156"/>
      <c r="M91" s="156"/>
      <c r="N91" s="156"/>
    </row>
    <row r="92" spans="1:14" s="99" customFormat="1" ht="21" customHeight="1" x14ac:dyDescent="0.6">
      <c r="A92" s="160"/>
      <c r="B92" s="160"/>
      <c r="C92" s="160"/>
      <c r="D92" s="160"/>
      <c r="E92" s="159"/>
      <c r="F92" s="158"/>
      <c r="G92" s="158"/>
      <c r="H92" s="158"/>
      <c r="I92" s="158"/>
      <c r="J92" s="156"/>
      <c r="K92" s="156"/>
      <c r="L92" s="156"/>
      <c r="M92" s="156"/>
      <c r="N92" s="156"/>
    </row>
    <row r="93" spans="1:14" s="99" customFormat="1" ht="21" customHeight="1" x14ac:dyDescent="0.6">
      <c r="A93" s="160"/>
      <c r="B93" s="160"/>
      <c r="C93" s="160"/>
      <c r="D93" s="160"/>
      <c r="E93" s="159"/>
      <c r="F93" s="158"/>
      <c r="G93" s="158"/>
      <c r="H93" s="158"/>
      <c r="I93" s="158"/>
      <c r="J93" s="156"/>
      <c r="K93" s="156"/>
      <c r="L93" s="156"/>
      <c r="M93" s="156"/>
      <c r="N93" s="156"/>
    </row>
    <row r="94" spans="1:14" s="99" customFormat="1" ht="21" customHeight="1" x14ac:dyDescent="0.6">
      <c r="A94" s="160"/>
      <c r="B94" s="160"/>
      <c r="C94" s="160"/>
      <c r="D94" s="160"/>
      <c r="E94" s="159"/>
      <c r="F94" s="158"/>
      <c r="G94" s="158"/>
      <c r="H94" s="158"/>
      <c r="I94" s="158"/>
      <c r="J94" s="156"/>
      <c r="K94" s="156"/>
      <c r="L94" s="156"/>
      <c r="M94" s="156"/>
      <c r="N94" s="156"/>
    </row>
    <row r="95" spans="1:14" s="99" customFormat="1" ht="21" customHeight="1" x14ac:dyDescent="0.6">
      <c r="A95" s="160"/>
      <c r="B95" s="160"/>
      <c r="C95" s="160"/>
      <c r="D95" s="160"/>
      <c r="E95" s="159"/>
      <c r="F95" s="158"/>
      <c r="G95" s="158"/>
      <c r="H95" s="158"/>
      <c r="I95" s="158"/>
      <c r="J95" s="156"/>
      <c r="K95" s="156"/>
      <c r="L95" s="156"/>
      <c r="M95" s="156"/>
      <c r="N95" s="156"/>
    </row>
    <row r="96" spans="1:14" s="99" customFormat="1" ht="21" customHeight="1" x14ac:dyDescent="0.6">
      <c r="A96" s="160"/>
      <c r="B96" s="160"/>
      <c r="C96" s="160"/>
      <c r="D96" s="160"/>
      <c r="E96" s="159"/>
      <c r="F96" s="158"/>
      <c r="G96" s="158"/>
      <c r="H96" s="158"/>
      <c r="I96" s="158"/>
      <c r="J96" s="156"/>
      <c r="K96" s="156"/>
      <c r="L96" s="156"/>
      <c r="M96" s="156"/>
      <c r="N96" s="156"/>
    </row>
    <row r="97" spans="1:14" s="99" customFormat="1" ht="21" customHeight="1" x14ac:dyDescent="0.6">
      <c r="A97" s="160"/>
      <c r="B97" s="160"/>
      <c r="C97" s="160"/>
      <c r="D97" s="160"/>
      <c r="E97" s="159"/>
      <c r="F97" s="158"/>
      <c r="G97" s="158"/>
      <c r="H97" s="158"/>
      <c r="I97" s="158"/>
      <c r="J97" s="156"/>
      <c r="K97" s="156"/>
      <c r="L97" s="156"/>
      <c r="M97" s="156"/>
      <c r="N97" s="156"/>
    </row>
    <row r="98" spans="1:14" s="99" customFormat="1" ht="21" customHeight="1" x14ac:dyDescent="0.6">
      <c r="A98" s="160"/>
      <c r="B98" s="160"/>
      <c r="C98" s="160"/>
      <c r="D98" s="160"/>
      <c r="E98" s="159"/>
      <c r="F98" s="158"/>
      <c r="G98" s="158"/>
      <c r="H98" s="158"/>
      <c r="I98" s="158"/>
      <c r="J98" s="156"/>
      <c r="K98" s="156"/>
      <c r="L98" s="156"/>
      <c r="M98" s="156"/>
      <c r="N98" s="156"/>
    </row>
    <row r="99" spans="1:14" s="99" customFormat="1" ht="21" customHeight="1" x14ac:dyDescent="0.6">
      <c r="A99" s="160"/>
      <c r="B99" s="160"/>
      <c r="C99" s="160"/>
      <c r="D99" s="160"/>
      <c r="E99" s="159"/>
      <c r="F99" s="158"/>
      <c r="G99" s="158"/>
      <c r="H99" s="158"/>
      <c r="I99" s="158"/>
      <c r="J99" s="156"/>
      <c r="K99" s="156"/>
      <c r="L99" s="156"/>
      <c r="M99" s="156"/>
      <c r="N99" s="156"/>
    </row>
    <row r="100" spans="1:14" s="99" customFormat="1" ht="21" customHeight="1" x14ac:dyDescent="0.6">
      <c r="A100" s="160"/>
      <c r="B100" s="160"/>
      <c r="C100" s="160"/>
      <c r="D100" s="160"/>
      <c r="E100" s="159"/>
      <c r="F100" s="158"/>
      <c r="G100" s="158"/>
      <c r="H100" s="158"/>
      <c r="I100" s="158"/>
      <c r="J100" s="156"/>
      <c r="K100" s="156"/>
      <c r="L100" s="156"/>
      <c r="M100" s="156"/>
      <c r="N100" s="156"/>
    </row>
    <row r="101" spans="1:14" s="99" customFormat="1" ht="21" customHeight="1" x14ac:dyDescent="0.6">
      <c r="A101" s="160"/>
      <c r="B101" s="160"/>
      <c r="C101" s="160"/>
      <c r="D101" s="160"/>
      <c r="E101" s="159"/>
      <c r="F101" s="158"/>
      <c r="G101" s="158"/>
      <c r="H101" s="158"/>
      <c r="I101" s="158"/>
      <c r="J101" s="156"/>
      <c r="K101" s="156"/>
      <c r="L101" s="156"/>
      <c r="M101" s="156"/>
      <c r="N101" s="156"/>
    </row>
    <row r="102" spans="1:14" s="99" customFormat="1" ht="21" customHeight="1" x14ac:dyDescent="0.6">
      <c r="A102" s="160"/>
      <c r="B102" s="160"/>
      <c r="C102" s="160"/>
      <c r="D102" s="160"/>
      <c r="E102" s="159"/>
      <c r="F102" s="158"/>
      <c r="G102" s="158"/>
      <c r="H102" s="158"/>
      <c r="I102" s="158"/>
      <c r="J102" s="156"/>
      <c r="K102" s="156"/>
      <c r="L102" s="156"/>
      <c r="M102" s="156"/>
      <c r="N102" s="156"/>
    </row>
    <row r="103" spans="1:14" s="99" customFormat="1" ht="21" customHeight="1" x14ac:dyDescent="0.6">
      <c r="A103" s="160"/>
      <c r="B103" s="160"/>
      <c r="C103" s="160"/>
      <c r="D103" s="160"/>
      <c r="E103" s="159"/>
      <c r="F103" s="158"/>
      <c r="G103" s="158"/>
      <c r="H103" s="158"/>
      <c r="I103" s="158"/>
      <c r="J103" s="156"/>
      <c r="K103" s="156"/>
      <c r="L103" s="156"/>
      <c r="M103" s="156"/>
      <c r="N103" s="156"/>
    </row>
    <row r="104" spans="1:14" s="99" customFormat="1" ht="21" customHeight="1" x14ac:dyDescent="0.6">
      <c r="A104" s="160"/>
      <c r="B104" s="160"/>
      <c r="C104" s="160"/>
      <c r="D104" s="160"/>
      <c r="E104" s="159"/>
      <c r="F104" s="158"/>
      <c r="G104" s="158"/>
      <c r="H104" s="158"/>
      <c r="I104" s="158"/>
      <c r="J104" s="156"/>
      <c r="K104" s="156"/>
      <c r="L104" s="156"/>
      <c r="M104" s="156"/>
      <c r="N104" s="156"/>
    </row>
    <row r="105" spans="1:14" s="99" customFormat="1" ht="21" customHeight="1" x14ac:dyDescent="0.6">
      <c r="A105" s="160"/>
      <c r="B105" s="160"/>
      <c r="C105" s="160"/>
      <c r="D105" s="160"/>
      <c r="E105" s="159"/>
      <c r="F105" s="158"/>
      <c r="G105" s="158"/>
      <c r="H105" s="158"/>
      <c r="I105" s="158"/>
      <c r="J105" s="156"/>
      <c r="K105" s="156"/>
      <c r="L105" s="156"/>
      <c r="M105" s="156"/>
      <c r="N105" s="156"/>
    </row>
    <row r="106" spans="1:14" s="99" customFormat="1" ht="21" customHeight="1" x14ac:dyDescent="0.6">
      <c r="A106" s="160"/>
      <c r="B106" s="160"/>
      <c r="C106" s="160"/>
      <c r="D106" s="160"/>
      <c r="E106" s="159"/>
      <c r="F106" s="158"/>
      <c r="G106" s="158"/>
      <c r="H106" s="158"/>
      <c r="I106" s="158"/>
      <c r="J106" s="156"/>
      <c r="K106" s="156"/>
      <c r="L106" s="156"/>
      <c r="M106" s="156"/>
      <c r="N106" s="156"/>
    </row>
    <row r="107" spans="1:14" s="99" customFormat="1" ht="21" customHeight="1" x14ac:dyDescent="0.6">
      <c r="A107" s="160"/>
      <c r="B107" s="160"/>
      <c r="C107" s="160"/>
      <c r="D107" s="160"/>
      <c r="E107" s="159"/>
      <c r="F107" s="158"/>
      <c r="G107" s="158"/>
      <c r="H107" s="158"/>
      <c r="I107" s="158"/>
      <c r="J107" s="156"/>
      <c r="K107" s="156"/>
      <c r="L107" s="156"/>
      <c r="M107" s="156"/>
      <c r="N107" s="156"/>
    </row>
    <row r="108" spans="1:14" s="99" customFormat="1" ht="21" customHeight="1" x14ac:dyDescent="0.6">
      <c r="A108" s="160"/>
      <c r="B108" s="160"/>
      <c r="C108" s="160"/>
      <c r="D108" s="160"/>
      <c r="E108" s="159"/>
      <c r="F108" s="158"/>
      <c r="G108" s="158"/>
      <c r="H108" s="158"/>
      <c r="I108" s="158"/>
      <c r="J108" s="156"/>
      <c r="K108" s="156"/>
      <c r="L108" s="156"/>
      <c r="M108" s="156"/>
      <c r="N108" s="156"/>
    </row>
    <row r="109" spans="1:14" s="99" customFormat="1" ht="21" customHeight="1" x14ac:dyDescent="0.6">
      <c r="A109" s="160"/>
      <c r="B109" s="160"/>
      <c r="C109" s="160"/>
      <c r="D109" s="160"/>
      <c r="E109" s="159"/>
      <c r="F109" s="158"/>
      <c r="G109" s="158"/>
      <c r="H109" s="158"/>
      <c r="I109" s="158"/>
      <c r="J109" s="156"/>
      <c r="K109" s="156"/>
      <c r="L109" s="156"/>
      <c r="M109" s="156"/>
      <c r="N109" s="156"/>
    </row>
    <row r="110" spans="1:14" s="99" customFormat="1" ht="21" customHeight="1" x14ac:dyDescent="0.6">
      <c r="A110" s="160"/>
      <c r="B110" s="160"/>
      <c r="C110" s="160"/>
      <c r="D110" s="160"/>
      <c r="E110" s="159"/>
      <c r="F110" s="158"/>
      <c r="G110" s="158"/>
      <c r="H110" s="158"/>
      <c r="I110" s="158"/>
      <c r="J110" s="156"/>
      <c r="K110" s="156"/>
      <c r="L110" s="156"/>
      <c r="M110" s="156"/>
      <c r="N110" s="156"/>
    </row>
    <row r="111" spans="1:14" s="99" customFormat="1" ht="21" customHeight="1" x14ac:dyDescent="0.6">
      <c r="A111" s="160"/>
      <c r="B111" s="160"/>
      <c r="C111" s="160"/>
      <c r="D111" s="160"/>
      <c r="E111" s="159"/>
      <c r="F111" s="158"/>
      <c r="G111" s="158"/>
      <c r="H111" s="158"/>
      <c r="I111" s="158"/>
      <c r="J111" s="156"/>
      <c r="K111" s="156"/>
      <c r="L111" s="156"/>
      <c r="M111" s="156"/>
      <c r="N111" s="156"/>
    </row>
    <row r="112" spans="1:14" s="99" customFormat="1" ht="21" customHeight="1" x14ac:dyDescent="0.6">
      <c r="A112" s="160"/>
      <c r="B112" s="160"/>
      <c r="C112" s="160"/>
      <c r="D112" s="160"/>
      <c r="E112" s="159"/>
      <c r="F112" s="158"/>
      <c r="G112" s="158"/>
      <c r="H112" s="158"/>
      <c r="I112" s="158"/>
      <c r="J112" s="156"/>
      <c r="K112" s="156"/>
      <c r="L112" s="156"/>
      <c r="M112" s="156"/>
      <c r="N112" s="156"/>
    </row>
    <row r="113" spans="1:14" s="99" customFormat="1" ht="21" customHeight="1" x14ac:dyDescent="0.6">
      <c r="A113" s="160"/>
      <c r="B113" s="160"/>
      <c r="C113" s="160"/>
      <c r="D113" s="160"/>
      <c r="E113" s="159"/>
      <c r="F113" s="158"/>
      <c r="G113" s="158"/>
      <c r="H113" s="158"/>
      <c r="I113" s="158"/>
      <c r="J113" s="156"/>
      <c r="K113" s="156"/>
      <c r="L113" s="156"/>
      <c r="M113" s="156"/>
      <c r="N113" s="156"/>
    </row>
    <row r="114" spans="1:14" s="99" customFormat="1" ht="21" customHeight="1" x14ac:dyDescent="0.6">
      <c r="A114" s="160"/>
      <c r="B114" s="160"/>
      <c r="C114" s="160"/>
      <c r="D114" s="160"/>
      <c r="E114" s="159"/>
      <c r="F114" s="158"/>
      <c r="G114" s="158"/>
      <c r="H114" s="158"/>
      <c r="I114" s="158"/>
      <c r="J114" s="156"/>
      <c r="K114" s="156"/>
      <c r="L114" s="156"/>
      <c r="M114" s="156"/>
      <c r="N114" s="156"/>
    </row>
    <row r="115" spans="1:14" s="99" customFormat="1" ht="21" customHeight="1" x14ac:dyDescent="0.6">
      <c r="A115" s="160"/>
      <c r="B115" s="160"/>
      <c r="C115" s="160"/>
      <c r="D115" s="160"/>
      <c r="E115" s="159"/>
      <c r="F115" s="158"/>
      <c r="G115" s="158"/>
      <c r="H115" s="158"/>
      <c r="I115" s="158"/>
      <c r="J115" s="156"/>
      <c r="K115" s="156"/>
      <c r="L115" s="156"/>
      <c r="M115" s="156"/>
      <c r="N115" s="156"/>
    </row>
    <row r="116" spans="1:14" s="99" customFormat="1" ht="21" customHeight="1" x14ac:dyDescent="0.6">
      <c r="A116" s="160"/>
      <c r="B116" s="160"/>
      <c r="C116" s="160"/>
      <c r="D116" s="160"/>
      <c r="E116" s="159"/>
      <c r="F116" s="158"/>
      <c r="G116" s="158"/>
      <c r="H116" s="158"/>
      <c r="I116" s="158"/>
      <c r="J116" s="156"/>
      <c r="K116" s="156"/>
      <c r="L116" s="156"/>
      <c r="M116" s="156"/>
      <c r="N116" s="156"/>
    </row>
    <row r="117" spans="1:14" s="99" customFormat="1" ht="21" customHeight="1" x14ac:dyDescent="0.6">
      <c r="A117" s="160"/>
      <c r="B117" s="160"/>
      <c r="C117" s="160"/>
      <c r="D117" s="160"/>
      <c r="E117" s="159"/>
      <c r="F117" s="158"/>
      <c r="G117" s="158"/>
      <c r="H117" s="158"/>
      <c r="I117" s="158"/>
      <c r="J117" s="156"/>
      <c r="K117" s="156"/>
      <c r="L117" s="156"/>
      <c r="M117" s="156"/>
      <c r="N117" s="156"/>
    </row>
    <row r="118" spans="1:14" s="99" customFormat="1" ht="21" customHeight="1" x14ac:dyDescent="0.6">
      <c r="A118" s="160"/>
      <c r="B118" s="160"/>
      <c r="C118" s="160"/>
      <c r="D118" s="160"/>
      <c r="E118" s="159"/>
      <c r="F118" s="158"/>
      <c r="G118" s="158"/>
      <c r="H118" s="158"/>
      <c r="I118" s="158"/>
      <c r="J118" s="156"/>
      <c r="K118" s="156"/>
      <c r="L118" s="156"/>
      <c r="M118" s="156"/>
      <c r="N118" s="156"/>
    </row>
    <row r="119" spans="1:14" s="99" customFormat="1" ht="21" customHeight="1" x14ac:dyDescent="0.6">
      <c r="A119" s="160"/>
      <c r="B119" s="160"/>
      <c r="C119" s="160"/>
      <c r="D119" s="160"/>
      <c r="E119" s="159"/>
      <c r="F119" s="158"/>
      <c r="G119" s="158"/>
      <c r="H119" s="158"/>
      <c r="I119" s="158"/>
      <c r="J119" s="156"/>
      <c r="K119" s="156"/>
      <c r="L119" s="156"/>
      <c r="M119" s="156"/>
      <c r="N119" s="156"/>
    </row>
    <row r="120" spans="1:14" s="99" customFormat="1" ht="21" customHeight="1" x14ac:dyDescent="0.6">
      <c r="A120" s="160"/>
      <c r="B120" s="160"/>
      <c r="C120" s="160"/>
      <c r="D120" s="160"/>
      <c r="E120" s="159"/>
      <c r="F120" s="158"/>
      <c r="G120" s="158"/>
      <c r="H120" s="158"/>
      <c r="I120" s="158"/>
      <c r="J120" s="156"/>
      <c r="K120" s="156"/>
      <c r="L120" s="156"/>
      <c r="M120" s="156"/>
      <c r="N120" s="156"/>
    </row>
    <row r="121" spans="1:14" s="99" customFormat="1" ht="21" customHeight="1" x14ac:dyDescent="0.6">
      <c r="A121" s="160"/>
      <c r="B121" s="160"/>
      <c r="C121" s="160"/>
      <c r="D121" s="160"/>
      <c r="E121" s="159"/>
      <c r="F121" s="158"/>
      <c r="G121" s="158"/>
      <c r="H121" s="158"/>
      <c r="I121" s="158"/>
      <c r="J121" s="156"/>
      <c r="K121" s="156"/>
      <c r="L121" s="156"/>
      <c r="M121" s="156"/>
      <c r="N121" s="156"/>
    </row>
    <row r="122" spans="1:14" s="99" customFormat="1" ht="21" customHeight="1" x14ac:dyDescent="0.6">
      <c r="A122" s="160"/>
      <c r="B122" s="160"/>
      <c r="C122" s="160"/>
      <c r="D122" s="160"/>
      <c r="E122" s="159"/>
      <c r="F122" s="158"/>
      <c r="G122" s="158"/>
      <c r="H122" s="158"/>
      <c r="I122" s="158"/>
      <c r="J122" s="156"/>
      <c r="K122" s="156"/>
      <c r="L122" s="156"/>
      <c r="M122" s="156"/>
      <c r="N122" s="156"/>
    </row>
    <row r="123" spans="1:14" ht="21" customHeight="1" x14ac:dyDescent="0.25">
      <c r="A123" s="153"/>
      <c r="B123" s="153"/>
      <c r="C123" s="153"/>
      <c r="D123" s="153"/>
      <c r="E123" s="154"/>
      <c r="F123" s="129"/>
      <c r="G123" s="129"/>
      <c r="H123" s="129"/>
      <c r="I123" s="129"/>
      <c r="J123" s="152"/>
      <c r="K123" s="152"/>
      <c r="L123" s="152"/>
      <c r="M123" s="152"/>
      <c r="N123" s="152"/>
    </row>
    <row r="124" spans="1:14" ht="21" customHeight="1" x14ac:dyDescent="0.25">
      <c r="A124" s="153"/>
      <c r="B124" s="153"/>
      <c r="C124" s="153"/>
      <c r="D124" s="153"/>
      <c r="E124" s="154"/>
      <c r="F124" s="129"/>
      <c r="G124" s="129"/>
      <c r="H124" s="129"/>
      <c r="I124" s="129"/>
      <c r="J124" s="152"/>
      <c r="K124" s="152"/>
      <c r="L124" s="152"/>
      <c r="M124" s="152"/>
      <c r="N124" s="152"/>
    </row>
    <row r="125" spans="1:14" ht="21" customHeight="1" x14ac:dyDescent="0.25">
      <c r="A125" s="153"/>
      <c r="B125" s="153"/>
      <c r="C125" s="153"/>
      <c r="D125" s="153"/>
      <c r="E125" s="154"/>
      <c r="F125" s="129"/>
      <c r="G125" s="129"/>
      <c r="H125" s="129"/>
      <c r="I125" s="129"/>
      <c r="J125" s="152"/>
      <c r="K125" s="152"/>
      <c r="L125" s="152"/>
      <c r="M125" s="152"/>
      <c r="N125" s="152"/>
    </row>
    <row r="126" spans="1:14" ht="21" customHeight="1" x14ac:dyDescent="0.25">
      <c r="A126" s="153"/>
      <c r="B126" s="153"/>
      <c r="C126" s="153"/>
      <c r="D126" s="153"/>
      <c r="E126" s="154"/>
      <c r="F126" s="129"/>
      <c r="G126" s="129"/>
      <c r="H126" s="129"/>
      <c r="I126" s="129"/>
      <c r="J126" s="152"/>
      <c r="K126" s="152"/>
      <c r="L126" s="152"/>
      <c r="M126" s="152"/>
      <c r="N126" s="152"/>
    </row>
    <row r="127" spans="1:14" ht="15" x14ac:dyDescent="0.25"/>
    <row r="128" spans="1:14" ht="15" x14ac:dyDescent="0.25"/>
    <row r="129" spans="5:23" ht="15" x14ac:dyDescent="0.25"/>
    <row r="130" spans="5:23" ht="15" x14ac:dyDescent="0.25"/>
    <row r="131" spans="5:23" ht="15" x14ac:dyDescent="0.25"/>
    <row r="132" spans="5:23" ht="15" x14ac:dyDescent="0.25"/>
    <row r="133" spans="5:23" ht="15" x14ac:dyDescent="0.25"/>
    <row r="134" spans="5:23" ht="15" x14ac:dyDescent="0.25"/>
    <row r="135" spans="5:23" ht="15" x14ac:dyDescent="0.25"/>
    <row r="136" spans="5:23" ht="15" x14ac:dyDescent="0.25"/>
    <row r="137" spans="5:23" ht="15" x14ac:dyDescent="0.25"/>
    <row r="138" spans="5:23" ht="15" x14ac:dyDescent="0.25"/>
    <row r="139" spans="5:23" ht="15" x14ac:dyDescent="0.25"/>
    <row r="140" spans="5:23" s="18" customFormat="1" ht="15" x14ac:dyDescent="0.25">
      <c r="E140" s="155"/>
      <c r="G140" s="155"/>
      <c r="H140" s="155"/>
      <c r="I140" s="155"/>
      <c r="K140" s="86"/>
      <c r="L140" s="86"/>
      <c r="M140" s="86"/>
      <c r="N140" s="86"/>
      <c r="O140" s="86"/>
      <c r="P140" s="86"/>
      <c r="Q140" s="86"/>
      <c r="R140" s="86"/>
      <c r="S140" s="86"/>
      <c r="T140" s="86"/>
      <c r="U140" s="86"/>
      <c r="V140" s="86"/>
      <c r="W140" s="86"/>
    </row>
  </sheetData>
  <mergeCells count="5">
    <mergeCell ref="A17:J17"/>
    <mergeCell ref="A9:J9"/>
    <mergeCell ref="A1:J1"/>
    <mergeCell ref="A2:J2"/>
    <mergeCell ref="A3:J3"/>
  </mergeCells>
  <printOptions horizontalCentered="1"/>
  <pageMargins left="0.5" right="0.5" top="0.5" bottom="0.5" header="0" footer="0"/>
  <pageSetup paperSize="9" scale="62" orientation="portrait" r:id="rId1"/>
  <headerFooter>
    <oddFooter>&amp;C&amp;"B Nazanin,Regular"&amp;12&amp;A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FFFF"/>
    <pageSetUpPr fitToPage="1"/>
  </sheetPr>
  <dimension ref="A1:W167"/>
  <sheetViews>
    <sheetView rightToLeft="1" view="pageBreakPreview" zoomScaleNormal="70" zoomScaleSheetLayoutView="100" workbookViewId="0">
      <selection activeCell="A2" sqref="A2:I2"/>
    </sheetView>
  </sheetViews>
  <sheetFormatPr defaultColWidth="8.7109375" defaultRowHeight="150" customHeight="1" x14ac:dyDescent="0.25"/>
  <cols>
    <col min="1" max="1" width="35.140625" style="18" customWidth="1"/>
    <col min="2" max="2" width="17.28515625" style="18" customWidth="1"/>
    <col min="3" max="3" width="0.85546875" style="18" customWidth="1"/>
    <col min="4" max="4" width="17.42578125" style="155" customWidth="1"/>
    <col min="5" max="5" width="0.85546875" style="18" customWidth="1"/>
    <col min="6" max="6" width="20" style="155" customWidth="1"/>
    <col min="7" max="7" width="0.7109375" style="155" customWidth="1"/>
    <col min="8" max="8" width="17.7109375" style="155" customWidth="1"/>
    <col min="9" max="9" width="25.5703125" style="18" customWidth="1"/>
    <col min="10" max="16384" width="8.7109375" style="86"/>
  </cols>
  <sheetData>
    <row r="1" spans="1:23" s="151" customFormat="1" ht="19.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103"/>
    </row>
    <row r="2" spans="1:23" s="151" customFormat="1" ht="19.5" customHeight="1" x14ac:dyDescent="0.25">
      <c r="A2" s="994" t="str">
        <f>'5'!A2:H2</f>
        <v xml:space="preserve">یادداشت های توضیحی صورت های مالی </v>
      </c>
      <c r="B2" s="994"/>
      <c r="C2" s="994"/>
      <c r="D2" s="994"/>
      <c r="E2" s="994"/>
      <c r="F2" s="994"/>
      <c r="G2" s="994"/>
      <c r="H2" s="994"/>
      <c r="I2" s="994"/>
      <c r="J2" s="103"/>
    </row>
    <row r="3" spans="1:23" s="151" customFormat="1" ht="19.5" customHeight="1" x14ac:dyDescent="0.25">
      <c r="A3" s="994" t="str">
        <f>'5'!A3:H3</f>
        <v>سال مالی منتهی به 30 اسفندماه 1399</v>
      </c>
      <c r="B3" s="994"/>
      <c r="C3" s="994"/>
      <c r="D3" s="994"/>
      <c r="E3" s="994"/>
      <c r="F3" s="994"/>
      <c r="G3" s="994"/>
      <c r="H3" s="994"/>
      <c r="I3" s="994"/>
      <c r="J3" s="103"/>
    </row>
    <row r="4" spans="1:23" s="242" customFormat="1" ht="27" customHeight="1" x14ac:dyDescent="0.7">
      <c r="A4" s="201" t="s">
        <v>1965</v>
      </c>
      <c r="B4" s="166"/>
      <c r="C4" s="166"/>
      <c r="D4" s="166"/>
      <c r="E4" s="166"/>
      <c r="F4" s="166"/>
      <c r="G4" s="166"/>
      <c r="H4" s="166"/>
      <c r="I4" s="166"/>
      <c r="J4" s="166"/>
      <c r="K4" s="166"/>
      <c r="L4" s="166"/>
      <c r="M4" s="166"/>
      <c r="N4" s="166"/>
      <c r="O4" s="166"/>
      <c r="P4" s="166"/>
      <c r="Q4" s="166"/>
      <c r="R4" s="166"/>
      <c r="S4" s="166"/>
      <c r="T4" s="166"/>
      <c r="U4" s="166"/>
      <c r="V4" s="166"/>
      <c r="W4" s="166"/>
    </row>
    <row r="5" spans="1:23" s="99" customFormat="1" ht="22.5" customHeight="1" x14ac:dyDescent="0.7">
      <c r="A5" s="250" t="s">
        <v>1694</v>
      </c>
      <c r="B5" s="279"/>
      <c r="C5" s="279"/>
      <c r="D5" s="279"/>
      <c r="E5" s="279"/>
      <c r="F5" s="279"/>
      <c r="G5" s="279"/>
      <c r="H5" s="279"/>
      <c r="I5" s="164"/>
      <c r="J5" s="166"/>
      <c r="K5" s="166"/>
      <c r="L5" s="166"/>
      <c r="M5" s="166"/>
      <c r="N5" s="166"/>
      <c r="O5" s="166"/>
      <c r="P5" s="166"/>
      <c r="Q5" s="166"/>
      <c r="R5" s="166"/>
      <c r="S5" s="166"/>
      <c r="T5" s="164"/>
      <c r="U5" s="164"/>
      <c r="V5" s="164"/>
      <c r="W5" s="164"/>
    </row>
    <row r="6" spans="1:23" s="99" customFormat="1" ht="22.5" customHeight="1" x14ac:dyDescent="0.7">
      <c r="A6" s="251" t="s">
        <v>1695</v>
      </c>
      <c r="B6" s="166"/>
      <c r="C6" s="166"/>
      <c r="D6" s="166"/>
      <c r="E6" s="166"/>
      <c r="F6" s="166"/>
      <c r="G6" s="166"/>
      <c r="H6" s="166"/>
      <c r="I6" s="164"/>
      <c r="J6" s="166"/>
      <c r="K6" s="166"/>
      <c r="L6" s="166"/>
      <c r="M6" s="166"/>
      <c r="N6" s="166"/>
      <c r="O6" s="166"/>
      <c r="P6" s="166"/>
      <c r="Q6" s="166"/>
      <c r="R6" s="166"/>
      <c r="S6" s="166"/>
      <c r="T6" s="164"/>
      <c r="U6" s="164"/>
      <c r="V6" s="164"/>
      <c r="W6" s="164"/>
    </row>
    <row r="7" spans="1:23" s="99" customFormat="1" ht="22.5" customHeight="1" x14ac:dyDescent="0.7">
      <c r="A7" s="251" t="s">
        <v>1696</v>
      </c>
      <c r="B7" s="166"/>
      <c r="C7" s="166"/>
      <c r="D7" s="166"/>
      <c r="E7" s="166"/>
      <c r="F7" s="166"/>
      <c r="G7" s="166"/>
      <c r="H7" s="166"/>
      <c r="I7" s="164"/>
      <c r="J7" s="166"/>
      <c r="K7" s="166"/>
      <c r="L7" s="166"/>
      <c r="M7" s="166"/>
      <c r="N7" s="166"/>
      <c r="O7" s="166"/>
      <c r="P7" s="166"/>
      <c r="Q7" s="166"/>
      <c r="R7" s="166"/>
      <c r="S7" s="166"/>
      <c r="T7" s="164"/>
      <c r="U7" s="164"/>
      <c r="V7" s="164"/>
      <c r="W7" s="164"/>
    </row>
    <row r="8" spans="1:23" s="99" customFormat="1" ht="22.5" customHeight="1" x14ac:dyDescent="0.7">
      <c r="A8" s="251" t="s">
        <v>1697</v>
      </c>
      <c r="B8" s="166"/>
      <c r="C8" s="166"/>
      <c r="D8" s="166"/>
      <c r="E8" s="166"/>
      <c r="F8" s="166"/>
      <c r="G8" s="166"/>
      <c r="H8" s="166"/>
      <c r="I8" s="164"/>
      <c r="J8" s="166"/>
      <c r="K8" s="166"/>
      <c r="L8" s="166"/>
      <c r="M8" s="166"/>
      <c r="N8" s="166"/>
      <c r="O8" s="166"/>
      <c r="P8" s="166"/>
      <c r="Q8" s="166"/>
      <c r="R8" s="166"/>
      <c r="S8" s="166"/>
      <c r="T8" s="164"/>
      <c r="U8" s="164"/>
      <c r="V8" s="164"/>
      <c r="W8" s="164"/>
    </row>
    <row r="9" spans="1:23" s="99" customFormat="1" ht="22.5" customHeight="1" x14ac:dyDescent="0.7">
      <c r="A9" s="251" t="s">
        <v>1698</v>
      </c>
      <c r="B9" s="166"/>
      <c r="C9" s="166"/>
      <c r="D9" s="166"/>
      <c r="E9" s="166"/>
      <c r="F9" s="166"/>
      <c r="G9" s="166"/>
      <c r="H9" s="166"/>
      <c r="I9" s="164"/>
      <c r="J9" s="166"/>
      <c r="K9" s="166"/>
      <c r="L9" s="166"/>
      <c r="M9" s="166"/>
      <c r="N9" s="166"/>
      <c r="O9" s="166"/>
      <c r="P9" s="166"/>
      <c r="Q9" s="166"/>
      <c r="R9" s="166"/>
      <c r="S9" s="166"/>
      <c r="T9" s="164"/>
      <c r="U9" s="164"/>
      <c r="V9" s="164"/>
      <c r="W9" s="164"/>
    </row>
    <row r="10" spans="1:23" s="99" customFormat="1" ht="22.5" customHeight="1" x14ac:dyDescent="0.7">
      <c r="A10" s="251" t="s">
        <v>1699</v>
      </c>
      <c r="B10" s="166"/>
      <c r="C10" s="166"/>
      <c r="D10" s="166"/>
      <c r="E10" s="166"/>
      <c r="F10" s="166"/>
      <c r="G10" s="166"/>
      <c r="H10" s="166"/>
      <c r="I10" s="164"/>
      <c r="J10" s="166"/>
      <c r="K10" s="166"/>
      <c r="L10" s="166"/>
      <c r="M10" s="166"/>
      <c r="N10" s="166"/>
      <c r="O10" s="166"/>
      <c r="P10" s="166"/>
      <c r="Q10" s="166"/>
      <c r="R10" s="166"/>
      <c r="S10" s="166"/>
      <c r="T10" s="164"/>
      <c r="U10" s="164"/>
      <c r="V10" s="164"/>
      <c r="W10" s="164"/>
    </row>
    <row r="11" spans="1:23" s="99" customFormat="1" ht="22.5" customHeight="1" x14ac:dyDescent="0.7">
      <c r="A11" s="251" t="s">
        <v>1700</v>
      </c>
      <c r="B11" s="166"/>
      <c r="C11" s="166"/>
      <c r="D11" s="166"/>
      <c r="E11" s="166"/>
      <c r="F11" s="166"/>
      <c r="G11" s="166"/>
      <c r="H11" s="166"/>
      <c r="I11" s="164"/>
      <c r="J11" s="166"/>
      <c r="K11" s="166"/>
      <c r="L11" s="166"/>
      <c r="M11" s="166"/>
      <c r="N11" s="166"/>
      <c r="O11" s="166"/>
      <c r="P11" s="166"/>
      <c r="Q11" s="166"/>
      <c r="R11" s="166"/>
      <c r="S11" s="166"/>
      <c r="T11" s="164"/>
      <c r="U11" s="164"/>
      <c r="V11" s="164"/>
      <c r="W11" s="164"/>
    </row>
    <row r="12" spans="1:23" s="99" customFormat="1" ht="22.5" customHeight="1" x14ac:dyDescent="0.7">
      <c r="A12" s="251" t="s">
        <v>1701</v>
      </c>
      <c r="B12" s="166"/>
      <c r="C12" s="166"/>
      <c r="D12" s="166"/>
      <c r="E12" s="166"/>
      <c r="F12" s="166"/>
      <c r="G12" s="166"/>
      <c r="H12" s="166"/>
      <c r="I12" s="164"/>
      <c r="J12" s="166"/>
      <c r="K12" s="166"/>
      <c r="L12" s="166"/>
      <c r="M12" s="166"/>
      <c r="N12" s="166"/>
      <c r="O12" s="166"/>
      <c r="P12" s="166"/>
      <c r="Q12" s="166"/>
      <c r="R12" s="166"/>
      <c r="S12" s="166"/>
      <c r="T12" s="164"/>
      <c r="U12" s="164"/>
      <c r="V12" s="164"/>
      <c r="W12" s="164"/>
    </row>
    <row r="13" spans="1:23" s="99" customFormat="1" ht="22.5" customHeight="1" x14ac:dyDescent="0.7">
      <c r="A13" s="251" t="s">
        <v>1702</v>
      </c>
      <c r="B13" s="166"/>
      <c r="C13" s="166"/>
      <c r="D13" s="166"/>
      <c r="E13" s="166"/>
      <c r="F13" s="166"/>
      <c r="G13" s="166"/>
      <c r="H13" s="166"/>
      <c r="I13" s="164"/>
      <c r="J13" s="166"/>
      <c r="K13" s="166"/>
      <c r="L13" s="166"/>
      <c r="M13" s="166"/>
      <c r="N13" s="166"/>
      <c r="O13" s="166"/>
      <c r="P13" s="166"/>
      <c r="Q13" s="166"/>
      <c r="R13" s="166"/>
      <c r="S13" s="166"/>
      <c r="T13" s="164"/>
      <c r="U13" s="164"/>
      <c r="V13" s="164"/>
      <c r="W13" s="164"/>
    </row>
    <row r="14" spans="1:23" s="99" customFormat="1" ht="22.5" customHeight="1" x14ac:dyDescent="0.7">
      <c r="A14" s="251" t="s">
        <v>1703</v>
      </c>
      <c r="B14" s="166"/>
      <c r="C14" s="166"/>
      <c r="D14" s="166"/>
      <c r="E14" s="166"/>
      <c r="F14" s="166"/>
      <c r="G14" s="166"/>
      <c r="H14" s="166"/>
      <c r="I14" s="164"/>
      <c r="J14" s="166"/>
      <c r="K14" s="166"/>
      <c r="L14" s="166"/>
      <c r="M14" s="166"/>
      <c r="N14" s="166"/>
      <c r="O14" s="166"/>
      <c r="P14" s="166"/>
      <c r="Q14" s="166"/>
      <c r="R14" s="166"/>
      <c r="S14" s="166"/>
      <c r="T14" s="164"/>
      <c r="U14" s="164"/>
      <c r="V14" s="164"/>
      <c r="W14" s="164"/>
    </row>
    <row r="15" spans="1:23" s="99" customFormat="1" ht="22.5" customHeight="1" x14ac:dyDescent="0.7">
      <c r="A15" s="251" t="s">
        <v>1679</v>
      </c>
      <c r="B15" s="166"/>
      <c r="C15" s="166"/>
      <c r="D15" s="166"/>
      <c r="E15" s="166"/>
      <c r="F15" s="166"/>
      <c r="G15" s="166"/>
      <c r="H15" s="166"/>
      <c r="I15" s="164"/>
      <c r="J15" s="166"/>
      <c r="K15" s="166"/>
      <c r="L15" s="166"/>
      <c r="M15" s="166"/>
      <c r="N15" s="166"/>
      <c r="O15" s="166"/>
      <c r="P15" s="166"/>
      <c r="Q15" s="166"/>
      <c r="R15" s="166"/>
      <c r="S15" s="166"/>
      <c r="T15" s="164"/>
      <c r="U15" s="164"/>
      <c r="V15" s="164"/>
      <c r="W15" s="164"/>
    </row>
    <row r="16" spans="1:23" s="99" customFormat="1" ht="22.5" customHeight="1" x14ac:dyDescent="0.7">
      <c r="A16" s="251" t="s">
        <v>1693</v>
      </c>
      <c r="B16" s="166"/>
      <c r="C16" s="166"/>
      <c r="D16" s="166"/>
      <c r="E16" s="166"/>
      <c r="F16" s="166"/>
      <c r="G16" s="166"/>
      <c r="H16" s="166"/>
      <c r="I16" s="164"/>
      <c r="J16" s="166"/>
      <c r="K16" s="166"/>
      <c r="L16" s="166"/>
      <c r="M16" s="166"/>
      <c r="N16" s="166"/>
      <c r="O16" s="166"/>
      <c r="P16" s="166"/>
      <c r="Q16" s="166"/>
      <c r="R16" s="166"/>
      <c r="S16" s="166"/>
      <c r="T16" s="164"/>
      <c r="U16" s="164"/>
      <c r="V16" s="164"/>
      <c r="W16" s="164"/>
    </row>
    <row r="17" spans="1:23" s="99" customFormat="1" ht="22.5" customHeight="1" x14ac:dyDescent="0.7">
      <c r="A17" s="251" t="s">
        <v>1680</v>
      </c>
      <c r="B17" s="166"/>
      <c r="C17" s="166"/>
      <c r="D17" s="166"/>
      <c r="E17" s="166"/>
      <c r="F17" s="166"/>
      <c r="G17" s="166"/>
      <c r="H17" s="166"/>
      <c r="I17" s="164"/>
      <c r="J17" s="166"/>
      <c r="K17" s="166"/>
      <c r="L17" s="166"/>
      <c r="M17" s="166"/>
      <c r="N17" s="166"/>
      <c r="O17" s="166"/>
      <c r="P17" s="166"/>
      <c r="Q17" s="166"/>
      <c r="R17" s="166"/>
      <c r="S17" s="166"/>
      <c r="T17" s="164"/>
      <c r="U17" s="164"/>
      <c r="V17" s="164"/>
      <c r="W17" s="164"/>
    </row>
    <row r="18" spans="1:23" s="99" customFormat="1" ht="22.5" customHeight="1" x14ac:dyDescent="0.7">
      <c r="A18" s="251" t="s">
        <v>1681</v>
      </c>
      <c r="B18" s="166"/>
      <c r="C18" s="166"/>
      <c r="D18" s="166"/>
      <c r="E18" s="166"/>
      <c r="F18" s="166"/>
      <c r="G18" s="166"/>
      <c r="H18" s="166"/>
      <c r="I18" s="164"/>
      <c r="J18" s="166"/>
      <c r="K18" s="166"/>
      <c r="L18" s="166"/>
      <c r="M18" s="166"/>
      <c r="N18" s="166"/>
      <c r="O18" s="166"/>
      <c r="P18" s="166"/>
      <c r="Q18" s="166"/>
      <c r="R18" s="166"/>
      <c r="S18" s="166"/>
      <c r="T18" s="164"/>
      <c r="U18" s="164"/>
      <c r="V18" s="164"/>
      <c r="W18" s="164"/>
    </row>
    <row r="19" spans="1:23" s="99" customFormat="1" ht="22.5" customHeight="1" x14ac:dyDescent="0.7">
      <c r="A19" s="251" t="s">
        <v>1682</v>
      </c>
      <c r="B19" s="166"/>
      <c r="C19" s="166"/>
      <c r="D19" s="166"/>
      <c r="E19" s="166"/>
      <c r="F19" s="166"/>
      <c r="G19" s="166"/>
      <c r="H19" s="166"/>
      <c r="I19" s="164"/>
      <c r="J19" s="166"/>
      <c r="K19" s="166"/>
      <c r="L19" s="166"/>
      <c r="M19" s="166"/>
      <c r="N19" s="166"/>
      <c r="O19" s="166"/>
      <c r="P19" s="166"/>
      <c r="Q19" s="166"/>
      <c r="R19" s="166"/>
      <c r="S19" s="166"/>
      <c r="T19" s="164"/>
      <c r="U19" s="164"/>
      <c r="V19" s="164"/>
      <c r="W19" s="164"/>
    </row>
    <row r="20" spans="1:23" s="99" customFormat="1" ht="22.5" customHeight="1" x14ac:dyDescent="0.7">
      <c r="A20" s="251" t="s">
        <v>1683</v>
      </c>
      <c r="B20" s="166"/>
      <c r="C20" s="166"/>
      <c r="D20" s="166"/>
      <c r="E20" s="166"/>
      <c r="F20" s="166"/>
      <c r="G20" s="166"/>
      <c r="H20" s="166"/>
      <c r="I20" s="164"/>
      <c r="J20" s="166"/>
      <c r="K20" s="166"/>
      <c r="L20" s="166"/>
      <c r="M20" s="166"/>
      <c r="N20" s="166"/>
      <c r="O20" s="166"/>
      <c r="P20" s="166"/>
      <c r="Q20" s="166"/>
      <c r="R20" s="166"/>
      <c r="S20" s="166"/>
      <c r="T20" s="164"/>
      <c r="U20" s="164"/>
      <c r="V20" s="164"/>
      <c r="W20" s="164"/>
    </row>
    <row r="21" spans="1:23" s="99" customFormat="1" ht="22.5" customHeight="1" x14ac:dyDescent="0.7">
      <c r="A21" s="251" t="s">
        <v>1684</v>
      </c>
      <c r="B21" s="166"/>
      <c r="C21" s="166"/>
      <c r="D21" s="166"/>
      <c r="E21" s="166"/>
      <c r="F21" s="166"/>
      <c r="G21" s="166"/>
      <c r="H21" s="166"/>
      <c r="I21" s="164"/>
      <c r="J21" s="166"/>
      <c r="K21" s="166"/>
      <c r="L21" s="166"/>
      <c r="M21" s="166"/>
      <c r="N21" s="166"/>
      <c r="O21" s="166"/>
      <c r="P21" s="166"/>
      <c r="Q21" s="166"/>
      <c r="R21" s="166"/>
      <c r="S21" s="166"/>
      <c r="T21" s="164"/>
      <c r="U21" s="164"/>
      <c r="V21" s="164"/>
      <c r="W21" s="164"/>
    </row>
    <row r="22" spans="1:23" s="99" customFormat="1" ht="22.5" customHeight="1" x14ac:dyDescent="0.7">
      <c r="A22" s="251" t="s">
        <v>1685</v>
      </c>
      <c r="B22" s="166"/>
      <c r="C22" s="166"/>
      <c r="D22" s="166"/>
      <c r="E22" s="166"/>
      <c r="F22" s="166"/>
      <c r="G22" s="166"/>
      <c r="H22" s="166"/>
      <c r="I22" s="164"/>
      <c r="J22" s="166"/>
      <c r="K22" s="166"/>
      <c r="L22" s="166"/>
      <c r="M22" s="166"/>
      <c r="N22" s="166"/>
      <c r="O22" s="166"/>
      <c r="P22" s="166"/>
      <c r="Q22" s="166"/>
      <c r="R22" s="166"/>
      <c r="S22" s="166"/>
      <c r="T22" s="164"/>
      <c r="U22" s="164"/>
      <c r="V22" s="164"/>
      <c r="W22" s="164"/>
    </row>
    <row r="23" spans="1:23" s="99" customFormat="1" ht="22.5" customHeight="1" x14ac:dyDescent="0.7">
      <c r="A23" s="251" t="s">
        <v>1686</v>
      </c>
      <c r="B23" s="166"/>
      <c r="C23" s="166"/>
      <c r="D23" s="166"/>
      <c r="E23" s="166"/>
      <c r="F23" s="166"/>
      <c r="G23" s="166"/>
      <c r="H23" s="166"/>
      <c r="I23" s="164"/>
      <c r="J23" s="166"/>
      <c r="K23" s="166"/>
      <c r="L23" s="166"/>
      <c r="M23" s="166"/>
      <c r="N23" s="166"/>
      <c r="O23" s="166"/>
      <c r="P23" s="166"/>
      <c r="Q23" s="166"/>
      <c r="R23" s="166"/>
      <c r="S23" s="166"/>
      <c r="T23" s="164"/>
      <c r="U23" s="164"/>
      <c r="V23" s="164"/>
      <c r="W23" s="164"/>
    </row>
    <row r="24" spans="1:23" s="99" customFormat="1" ht="22.5" customHeight="1" x14ac:dyDescent="0.7">
      <c r="A24" s="251" t="s">
        <v>1687</v>
      </c>
      <c r="B24" s="166"/>
      <c r="C24" s="166"/>
      <c r="D24" s="166"/>
      <c r="E24" s="166"/>
      <c r="F24" s="166"/>
      <c r="G24" s="166"/>
      <c r="H24" s="166"/>
      <c r="I24" s="164"/>
      <c r="J24" s="166"/>
      <c r="K24" s="166"/>
      <c r="L24" s="166"/>
      <c r="M24" s="166"/>
      <c r="N24" s="166"/>
      <c r="O24" s="166"/>
      <c r="P24" s="166"/>
      <c r="Q24" s="166"/>
      <c r="R24" s="166"/>
      <c r="S24" s="166"/>
      <c r="T24" s="164"/>
      <c r="U24" s="164"/>
      <c r="V24" s="164"/>
      <c r="W24" s="164"/>
    </row>
    <row r="25" spans="1:23" s="99" customFormat="1" ht="22.5" customHeight="1" x14ac:dyDescent="0.7">
      <c r="A25" s="251" t="s">
        <v>1688</v>
      </c>
      <c r="B25" s="166"/>
      <c r="C25" s="166"/>
      <c r="D25" s="166"/>
      <c r="E25" s="166"/>
      <c r="F25" s="166"/>
      <c r="G25" s="166"/>
      <c r="H25" s="166"/>
      <c r="I25" s="164"/>
      <c r="J25" s="166"/>
      <c r="K25" s="166"/>
      <c r="L25" s="166"/>
      <c r="M25" s="166"/>
      <c r="N25" s="166"/>
      <c r="O25" s="166"/>
      <c r="P25" s="166"/>
      <c r="Q25" s="166"/>
      <c r="R25" s="166"/>
      <c r="S25" s="166"/>
      <c r="T25" s="164"/>
      <c r="U25" s="164"/>
      <c r="V25" s="164"/>
      <c r="W25" s="164"/>
    </row>
    <row r="26" spans="1:23" s="99" customFormat="1" ht="22.5" customHeight="1" x14ac:dyDescent="0.7">
      <c r="A26" s="251" t="s">
        <v>1689</v>
      </c>
      <c r="B26" s="166"/>
      <c r="C26" s="166"/>
      <c r="D26" s="166"/>
      <c r="E26" s="166"/>
      <c r="F26" s="166"/>
      <c r="G26" s="166"/>
      <c r="H26" s="166"/>
      <c r="I26" s="164"/>
      <c r="J26" s="166"/>
      <c r="K26" s="166"/>
      <c r="L26" s="166"/>
      <c r="M26" s="166"/>
      <c r="N26" s="166"/>
      <c r="O26" s="166"/>
      <c r="P26" s="166"/>
      <c r="Q26" s="166"/>
      <c r="R26" s="166"/>
      <c r="S26" s="166"/>
      <c r="T26" s="164"/>
      <c r="U26" s="164"/>
      <c r="V26" s="164"/>
      <c r="W26" s="164"/>
    </row>
    <row r="27" spans="1:23" s="99" customFormat="1" ht="22.5" customHeight="1" x14ac:dyDescent="0.7">
      <c r="A27" s="251" t="s">
        <v>1690</v>
      </c>
      <c r="B27" s="166"/>
      <c r="C27" s="166"/>
      <c r="D27" s="166"/>
      <c r="E27" s="166"/>
      <c r="F27" s="166"/>
      <c r="G27" s="166"/>
      <c r="H27" s="166"/>
      <c r="I27" s="164"/>
      <c r="J27" s="166"/>
      <c r="K27" s="166"/>
      <c r="L27" s="166"/>
      <c r="M27" s="166"/>
      <c r="N27" s="166"/>
      <c r="O27" s="166"/>
      <c r="P27" s="166"/>
      <c r="Q27" s="166"/>
      <c r="R27" s="166"/>
      <c r="S27" s="166"/>
      <c r="T27" s="164"/>
      <c r="U27" s="164"/>
      <c r="V27" s="164"/>
      <c r="W27" s="164"/>
    </row>
    <row r="28" spans="1:23" s="99" customFormat="1" ht="22.5" customHeight="1" x14ac:dyDescent="0.7">
      <c r="A28" s="251" t="s">
        <v>1691</v>
      </c>
      <c r="B28" s="166"/>
      <c r="C28" s="166"/>
      <c r="D28" s="166"/>
      <c r="E28" s="166"/>
      <c r="F28" s="166"/>
      <c r="G28" s="166">
        <f>C28+D28+E28</f>
        <v>0</v>
      </c>
      <c r="H28" s="166"/>
      <c r="I28" s="164"/>
      <c r="J28" s="166"/>
      <c r="K28" s="166"/>
      <c r="L28" s="166"/>
      <c r="M28" s="166"/>
      <c r="N28" s="166"/>
      <c r="O28" s="166"/>
      <c r="P28" s="166"/>
      <c r="Q28" s="166"/>
      <c r="R28" s="166"/>
      <c r="S28" s="166"/>
      <c r="T28" s="164"/>
      <c r="U28" s="164"/>
      <c r="V28" s="164"/>
      <c r="W28" s="164"/>
    </row>
    <row r="29" spans="1:23" s="99" customFormat="1" ht="22.5" customHeight="1" x14ac:dyDescent="0.7">
      <c r="A29" s="251" t="s">
        <v>1692</v>
      </c>
      <c r="B29" s="166"/>
      <c r="C29" s="166"/>
      <c r="D29" s="166"/>
      <c r="E29" s="166"/>
      <c r="F29" s="166"/>
      <c r="G29" s="166"/>
      <c r="H29" s="166"/>
      <c r="I29" s="164"/>
      <c r="J29" s="166"/>
      <c r="K29" s="166"/>
      <c r="L29" s="166"/>
      <c r="M29" s="166"/>
      <c r="N29" s="166"/>
      <c r="O29" s="166"/>
      <c r="P29" s="166"/>
      <c r="Q29" s="166"/>
      <c r="R29" s="166"/>
      <c r="S29" s="166"/>
      <c r="T29" s="164"/>
      <c r="U29" s="164"/>
      <c r="V29" s="164"/>
      <c r="W29" s="164"/>
    </row>
    <row r="30" spans="1:23" s="99" customFormat="1" ht="22.5" customHeight="1" x14ac:dyDescent="0.7">
      <c r="A30" s="251"/>
      <c r="B30" s="166"/>
      <c r="C30" s="166"/>
      <c r="D30" s="166"/>
      <c r="E30" s="166"/>
      <c r="F30" s="166"/>
      <c r="G30" s="166"/>
      <c r="H30" s="166"/>
      <c r="I30" s="164"/>
      <c r="J30" s="166"/>
      <c r="K30" s="166"/>
      <c r="L30" s="166"/>
      <c r="M30" s="166"/>
      <c r="N30" s="166"/>
      <c r="O30" s="166"/>
      <c r="P30" s="166"/>
      <c r="Q30" s="166"/>
      <c r="R30" s="166"/>
      <c r="S30" s="166"/>
      <c r="T30" s="164"/>
      <c r="U30" s="164"/>
      <c r="V30" s="164"/>
      <c r="W30" s="164"/>
    </row>
    <row r="31" spans="1:23" s="277" customFormat="1" ht="21" customHeight="1" x14ac:dyDescent="0.6">
      <c r="A31" s="165" t="s">
        <v>1966</v>
      </c>
      <c r="B31" s="250"/>
      <c r="C31" s="250"/>
      <c r="D31" s="250"/>
      <c r="E31" s="250"/>
      <c r="F31" s="250"/>
      <c r="G31" s="250"/>
      <c r="H31" s="250"/>
      <c r="I31" s="250"/>
      <c r="J31" s="250"/>
      <c r="K31" s="250"/>
      <c r="L31" s="250"/>
      <c r="M31" s="250"/>
      <c r="N31" s="250"/>
      <c r="O31" s="250"/>
      <c r="P31" s="250"/>
      <c r="Q31" s="250"/>
      <c r="R31" s="250"/>
      <c r="S31" s="250"/>
      <c r="T31" s="250"/>
      <c r="U31" s="250"/>
      <c r="V31" s="250"/>
      <c r="W31" s="250"/>
    </row>
    <row r="32" spans="1:23" s="99" customFormat="1" ht="21" customHeight="1" x14ac:dyDescent="0.6">
      <c r="A32" s="157" t="s">
        <v>1651</v>
      </c>
      <c r="B32" s="250"/>
      <c r="C32" s="250"/>
      <c r="D32" s="250"/>
      <c r="E32" s="250"/>
      <c r="F32" s="250"/>
      <c r="G32" s="250"/>
      <c r="H32" s="250"/>
      <c r="I32" s="250"/>
      <c r="J32" s="250"/>
      <c r="K32" s="164"/>
      <c r="L32" s="164"/>
      <c r="M32" s="164"/>
      <c r="N32" s="164"/>
      <c r="O32" s="164"/>
      <c r="P32" s="164"/>
      <c r="Q32" s="164"/>
      <c r="R32" s="164"/>
      <c r="S32" s="164"/>
      <c r="T32" s="164"/>
      <c r="U32" s="164"/>
      <c r="V32" s="164"/>
      <c r="W32" s="164"/>
    </row>
    <row r="33" spans="1:23" s="99" customFormat="1" ht="21" customHeight="1" x14ac:dyDescent="0.6">
      <c r="A33" s="200" t="s">
        <v>1652</v>
      </c>
      <c r="B33" s="164"/>
      <c r="C33" s="164"/>
      <c r="D33" s="164"/>
      <c r="E33" s="164"/>
      <c r="F33" s="164"/>
      <c r="G33" s="164"/>
      <c r="H33" s="164"/>
      <c r="I33" s="164"/>
      <c r="J33" s="164"/>
      <c r="K33" s="164"/>
      <c r="L33" s="164"/>
      <c r="M33" s="164"/>
      <c r="N33" s="164"/>
      <c r="O33" s="164"/>
      <c r="P33" s="164"/>
      <c r="Q33" s="164"/>
      <c r="R33" s="164"/>
      <c r="S33" s="164"/>
      <c r="T33" s="164"/>
      <c r="U33" s="164"/>
      <c r="V33" s="164"/>
      <c r="W33" s="164"/>
    </row>
    <row r="34" spans="1:23" s="277" customFormat="1" ht="21" customHeight="1" x14ac:dyDescent="0.6">
      <c r="A34" s="200" t="s">
        <v>1653</v>
      </c>
      <c r="B34" s="164"/>
      <c r="C34" s="164"/>
      <c r="D34" s="164"/>
      <c r="E34" s="164"/>
      <c r="F34" s="164"/>
      <c r="G34" s="164"/>
      <c r="H34" s="164"/>
      <c r="I34" s="164"/>
      <c r="J34" s="164"/>
      <c r="K34" s="250"/>
      <c r="L34" s="250"/>
      <c r="M34" s="250"/>
      <c r="N34" s="250"/>
      <c r="O34" s="250"/>
      <c r="P34" s="250"/>
      <c r="Q34" s="250"/>
      <c r="R34" s="250"/>
      <c r="S34" s="250"/>
      <c r="T34" s="250"/>
      <c r="U34" s="250"/>
      <c r="V34" s="250"/>
      <c r="W34" s="250"/>
    </row>
    <row r="35" spans="1:23" s="277" customFormat="1" ht="21" customHeight="1" x14ac:dyDescent="0.6">
      <c r="A35" s="200" t="s">
        <v>1654</v>
      </c>
      <c r="B35" s="250"/>
      <c r="C35" s="250"/>
      <c r="D35" s="250"/>
      <c r="E35" s="250"/>
      <c r="F35" s="250"/>
      <c r="G35" s="250"/>
      <c r="H35" s="250"/>
      <c r="I35" s="250"/>
      <c r="J35" s="250"/>
      <c r="K35" s="250"/>
      <c r="L35" s="250"/>
      <c r="M35" s="250"/>
      <c r="N35" s="250"/>
      <c r="O35" s="250"/>
      <c r="P35" s="250"/>
      <c r="Q35" s="250"/>
      <c r="R35" s="250"/>
      <c r="S35" s="250"/>
      <c r="T35" s="250"/>
      <c r="U35" s="250"/>
      <c r="V35" s="250"/>
      <c r="W35" s="250"/>
    </row>
    <row r="36" spans="1:23" s="277" customFormat="1" ht="21" customHeight="1" x14ac:dyDescent="0.6">
      <c r="A36" s="200" t="s">
        <v>1655</v>
      </c>
      <c r="B36" s="250"/>
      <c r="C36" s="250"/>
      <c r="D36" s="250"/>
      <c r="E36" s="250"/>
      <c r="F36" s="250"/>
      <c r="G36" s="250"/>
      <c r="H36" s="250"/>
      <c r="I36" s="250"/>
      <c r="J36" s="250"/>
      <c r="K36" s="250"/>
      <c r="L36" s="250"/>
      <c r="M36" s="250"/>
      <c r="N36" s="250"/>
      <c r="O36" s="250"/>
      <c r="P36" s="250"/>
      <c r="Q36" s="250"/>
      <c r="R36" s="250"/>
      <c r="S36" s="250"/>
      <c r="T36" s="250"/>
      <c r="U36" s="250"/>
      <c r="V36" s="250"/>
      <c r="W36" s="250"/>
    </row>
    <row r="37" spans="1:23" s="277" customFormat="1" ht="21" customHeight="1" x14ac:dyDescent="0.6">
      <c r="A37" s="200" t="s">
        <v>196</v>
      </c>
      <c r="B37" s="250"/>
      <c r="C37" s="250"/>
      <c r="D37" s="250"/>
      <c r="E37" s="250"/>
      <c r="F37" s="250"/>
      <c r="G37" s="250"/>
      <c r="H37" s="250"/>
      <c r="I37" s="250"/>
      <c r="J37" s="250"/>
      <c r="K37" s="250"/>
      <c r="L37" s="250"/>
      <c r="M37" s="250"/>
      <c r="N37" s="250"/>
      <c r="O37" s="250"/>
      <c r="P37" s="250"/>
      <c r="Q37" s="250"/>
      <c r="R37" s="250"/>
      <c r="S37" s="250"/>
      <c r="T37" s="250"/>
      <c r="U37" s="250"/>
      <c r="V37" s="250"/>
      <c r="W37" s="250"/>
    </row>
    <row r="38" spans="1:23" s="277" customFormat="1" ht="21" customHeight="1" x14ac:dyDescent="0.6">
      <c r="A38" s="200" t="s">
        <v>188</v>
      </c>
      <c r="B38" s="250"/>
      <c r="C38" s="250"/>
      <c r="D38" s="250"/>
      <c r="E38" s="250"/>
      <c r="F38" s="250"/>
      <c r="G38" s="250"/>
      <c r="H38" s="250"/>
      <c r="I38" s="250"/>
      <c r="J38" s="250"/>
      <c r="K38" s="250"/>
      <c r="L38" s="250"/>
      <c r="M38" s="250"/>
      <c r="N38" s="250"/>
      <c r="O38" s="250"/>
      <c r="P38" s="250"/>
      <c r="Q38" s="250"/>
      <c r="R38" s="250"/>
      <c r="S38" s="250"/>
      <c r="T38" s="250"/>
      <c r="U38" s="250"/>
      <c r="V38" s="250"/>
      <c r="W38" s="250"/>
    </row>
    <row r="39" spans="1:23" s="277" customFormat="1" ht="21" customHeight="1" x14ac:dyDescent="0.6">
      <c r="A39" s="200" t="s">
        <v>189</v>
      </c>
      <c r="B39" s="250"/>
      <c r="C39" s="250"/>
      <c r="D39" s="250"/>
      <c r="E39" s="250"/>
      <c r="F39" s="250"/>
      <c r="G39" s="250"/>
      <c r="H39" s="250"/>
      <c r="I39" s="250"/>
      <c r="J39" s="250"/>
      <c r="K39" s="250"/>
      <c r="L39" s="250"/>
      <c r="M39" s="250"/>
      <c r="N39" s="250"/>
      <c r="O39" s="250"/>
      <c r="P39" s="250"/>
      <c r="Q39" s="250"/>
      <c r="R39" s="250"/>
      <c r="S39" s="250"/>
      <c r="T39" s="250"/>
      <c r="U39" s="250"/>
      <c r="V39" s="250"/>
      <c r="W39" s="250"/>
    </row>
    <row r="40" spans="1:23" s="277" customFormat="1" ht="21" customHeight="1" x14ac:dyDescent="0.6">
      <c r="A40" s="200" t="s">
        <v>1656</v>
      </c>
      <c r="B40" s="250"/>
      <c r="C40" s="250"/>
      <c r="D40" s="250"/>
      <c r="E40" s="250"/>
      <c r="F40" s="250"/>
      <c r="G40" s="250"/>
      <c r="H40" s="250"/>
      <c r="I40" s="250"/>
      <c r="J40" s="250"/>
      <c r="K40" s="250"/>
      <c r="L40" s="250"/>
      <c r="M40" s="250"/>
      <c r="N40" s="250"/>
      <c r="O40" s="250"/>
      <c r="P40" s="250"/>
      <c r="Q40" s="250"/>
      <c r="R40" s="250"/>
      <c r="S40" s="250"/>
      <c r="T40" s="250"/>
      <c r="U40" s="250"/>
      <c r="V40" s="250"/>
      <c r="W40" s="250"/>
    </row>
    <row r="41" spans="1:23" s="277" customFormat="1" ht="21" customHeight="1" x14ac:dyDescent="0.6">
      <c r="A41" s="200" t="s">
        <v>1657</v>
      </c>
      <c r="B41" s="250"/>
      <c r="C41" s="250"/>
      <c r="D41" s="250"/>
      <c r="E41" s="250"/>
      <c r="F41" s="250"/>
      <c r="G41" s="250"/>
      <c r="H41" s="250"/>
      <c r="I41" s="250"/>
      <c r="J41" s="250"/>
      <c r="K41" s="250"/>
      <c r="L41" s="250"/>
      <c r="M41" s="250"/>
      <c r="N41" s="250"/>
      <c r="O41" s="250"/>
      <c r="P41" s="250"/>
      <c r="Q41" s="250"/>
      <c r="R41" s="250"/>
      <c r="S41" s="250"/>
      <c r="T41" s="250"/>
      <c r="U41" s="250"/>
      <c r="V41" s="250"/>
      <c r="W41" s="250"/>
    </row>
    <row r="42" spans="1:23" s="99" customFormat="1" ht="27" customHeight="1" x14ac:dyDescent="0.7">
      <c r="A42" s="251"/>
      <c r="B42" s="166"/>
      <c r="C42" s="166"/>
      <c r="D42" s="166"/>
      <c r="E42" s="166"/>
      <c r="F42" s="166"/>
      <c r="G42" s="166"/>
      <c r="H42" s="166"/>
      <c r="I42" s="164"/>
      <c r="J42" s="166"/>
      <c r="K42" s="166"/>
      <c r="L42" s="166"/>
      <c r="M42" s="166"/>
      <c r="N42" s="166"/>
      <c r="O42" s="166"/>
      <c r="P42" s="166"/>
      <c r="Q42" s="166"/>
      <c r="R42" s="166"/>
      <c r="S42" s="166"/>
      <c r="T42" s="164"/>
      <c r="U42" s="164"/>
      <c r="V42" s="164"/>
      <c r="W42" s="164"/>
    </row>
    <row r="43" spans="1:23" s="99" customFormat="1" ht="21" customHeight="1" thickBot="1" x14ac:dyDescent="0.75">
      <c r="A43" s="202" t="s">
        <v>460</v>
      </c>
      <c r="B43" s="164"/>
      <c r="C43" s="164"/>
      <c r="D43" s="164"/>
      <c r="E43" s="164"/>
      <c r="F43" s="164"/>
      <c r="G43" s="164"/>
      <c r="H43" s="164"/>
      <c r="I43" s="166"/>
      <c r="J43" s="164"/>
      <c r="K43" s="164"/>
      <c r="L43" s="164"/>
      <c r="M43" s="164"/>
      <c r="N43" s="164"/>
      <c r="O43" s="164"/>
      <c r="P43" s="164"/>
      <c r="Q43" s="164"/>
      <c r="R43" s="164"/>
      <c r="S43" s="164"/>
      <c r="T43" s="166"/>
      <c r="U43" s="166"/>
      <c r="V43" s="166"/>
      <c r="W43" s="166"/>
    </row>
    <row r="44" spans="1:23" s="99" customFormat="1" ht="44.65" customHeight="1" thickTop="1" x14ac:dyDescent="0.6">
      <c r="A44" s="854" t="s">
        <v>437</v>
      </c>
      <c r="B44" s="1070" t="s">
        <v>449</v>
      </c>
      <c r="C44" s="1071"/>
      <c r="D44" s="1071"/>
      <c r="E44" s="1071"/>
      <c r="F44" s="1071"/>
      <c r="G44" s="1071"/>
      <c r="H44" s="1071"/>
      <c r="I44" s="1072"/>
      <c r="J44" s="164"/>
      <c r="K44" s="164"/>
      <c r="L44" s="164"/>
      <c r="M44" s="164"/>
      <c r="N44" s="164"/>
      <c r="O44" s="164"/>
      <c r="P44" s="164"/>
      <c r="Q44" s="164"/>
      <c r="R44" s="164"/>
      <c r="S44" s="164"/>
      <c r="T44" s="164"/>
      <c r="U44" s="164"/>
      <c r="V44" s="164"/>
      <c r="W44" s="164"/>
    </row>
    <row r="45" spans="1:23" s="131" customFormat="1" ht="22.5" customHeight="1" x14ac:dyDescent="0.6">
      <c r="A45" s="856" t="s">
        <v>77</v>
      </c>
      <c r="B45" s="1073" t="s">
        <v>450</v>
      </c>
      <c r="C45" s="1073"/>
      <c r="D45" s="1073"/>
      <c r="E45" s="1073"/>
      <c r="F45" s="1073"/>
      <c r="G45" s="1073"/>
      <c r="H45" s="1073"/>
      <c r="I45" s="1073"/>
      <c r="J45" s="164"/>
      <c r="K45" s="164"/>
      <c r="L45" s="164"/>
      <c r="M45" s="164"/>
      <c r="N45" s="164"/>
      <c r="O45" s="164"/>
      <c r="P45" s="164"/>
      <c r="Q45" s="164"/>
      <c r="R45" s="164"/>
      <c r="S45" s="164"/>
      <c r="T45" s="164"/>
      <c r="U45" s="164"/>
      <c r="V45" s="164"/>
      <c r="W45" s="164"/>
    </row>
    <row r="46" spans="1:23" s="131" customFormat="1" ht="24.95" customHeight="1" x14ac:dyDescent="0.6">
      <c r="A46" s="855" t="s">
        <v>438</v>
      </c>
      <c r="B46" s="1074" t="s">
        <v>451</v>
      </c>
      <c r="C46" s="1075"/>
      <c r="D46" s="1075"/>
      <c r="E46" s="1075"/>
      <c r="F46" s="1075"/>
      <c r="G46" s="1075"/>
      <c r="H46" s="1075"/>
      <c r="I46" s="1076"/>
      <c r="J46" s="164"/>
      <c r="K46" s="164"/>
      <c r="L46" s="164"/>
      <c r="M46" s="164"/>
      <c r="N46" s="164"/>
      <c r="O46" s="164"/>
      <c r="P46" s="164"/>
      <c r="Q46" s="164"/>
      <c r="R46" s="164"/>
      <c r="S46" s="164"/>
      <c r="T46" s="164"/>
      <c r="U46" s="164"/>
      <c r="V46" s="164"/>
      <c r="W46" s="164"/>
    </row>
    <row r="47" spans="1:23" s="131" customFormat="1" ht="25.15" customHeight="1" x14ac:dyDescent="0.6">
      <c r="A47" s="254" t="s">
        <v>439</v>
      </c>
      <c r="B47" s="1067" t="s">
        <v>452</v>
      </c>
      <c r="C47" s="1068"/>
      <c r="D47" s="1068"/>
      <c r="E47" s="1068"/>
      <c r="F47" s="1068"/>
      <c r="G47" s="1068"/>
      <c r="H47" s="1068"/>
      <c r="I47" s="1069"/>
      <c r="J47" s="164"/>
      <c r="K47" s="164"/>
      <c r="L47" s="164"/>
      <c r="M47" s="164"/>
      <c r="N47" s="164"/>
      <c r="O47" s="164"/>
      <c r="P47" s="164"/>
      <c r="Q47" s="164"/>
      <c r="R47" s="164"/>
      <c r="S47" s="164"/>
      <c r="T47" s="164"/>
      <c r="U47" s="164"/>
      <c r="V47" s="164"/>
      <c r="W47" s="164"/>
    </row>
    <row r="48" spans="1:23" s="131" customFormat="1" ht="25.15" customHeight="1" x14ac:dyDescent="0.6">
      <c r="A48" s="254" t="s">
        <v>440</v>
      </c>
      <c r="B48" s="1067" t="s">
        <v>454</v>
      </c>
      <c r="C48" s="1068"/>
      <c r="D48" s="1068"/>
      <c r="E48" s="1068"/>
      <c r="F48" s="1068"/>
      <c r="G48" s="1068"/>
      <c r="H48" s="1068"/>
      <c r="I48" s="1069"/>
      <c r="J48" s="164"/>
      <c r="K48" s="164"/>
      <c r="L48" s="164"/>
      <c r="M48" s="164"/>
      <c r="N48" s="164"/>
      <c r="O48" s="164"/>
      <c r="P48" s="164"/>
      <c r="Q48" s="164"/>
      <c r="R48" s="164"/>
      <c r="S48" s="164"/>
      <c r="T48" s="164"/>
      <c r="U48" s="164"/>
      <c r="V48" s="164"/>
      <c r="W48" s="164"/>
    </row>
    <row r="49" spans="1:23" s="131" customFormat="1" ht="25.15" customHeight="1" x14ac:dyDescent="0.6">
      <c r="A49" s="254" t="s">
        <v>441</v>
      </c>
      <c r="B49" s="1067" t="s">
        <v>453</v>
      </c>
      <c r="C49" s="1068"/>
      <c r="D49" s="1068"/>
      <c r="E49" s="1068"/>
      <c r="F49" s="1068"/>
      <c r="G49" s="1068"/>
      <c r="H49" s="1068"/>
      <c r="I49" s="1069"/>
      <c r="J49" s="164"/>
      <c r="K49" s="164"/>
      <c r="L49" s="164"/>
      <c r="M49" s="164"/>
      <c r="N49" s="164"/>
      <c r="O49" s="164"/>
      <c r="P49" s="164"/>
      <c r="Q49" s="164"/>
      <c r="R49" s="164"/>
      <c r="S49" s="164"/>
      <c r="T49" s="164"/>
      <c r="U49" s="164"/>
      <c r="V49" s="164"/>
      <c r="W49" s="164"/>
    </row>
    <row r="50" spans="1:23" s="131" customFormat="1" ht="25.15" customHeight="1" x14ac:dyDescent="0.6">
      <c r="A50" s="254" t="s">
        <v>442</v>
      </c>
      <c r="B50" s="1067" t="s">
        <v>473</v>
      </c>
      <c r="C50" s="1068"/>
      <c r="D50" s="1068"/>
      <c r="E50" s="1068"/>
      <c r="F50" s="1068"/>
      <c r="G50" s="1068"/>
      <c r="H50" s="1068"/>
      <c r="I50" s="1069"/>
      <c r="J50" s="164"/>
      <c r="K50" s="164"/>
      <c r="L50" s="164"/>
      <c r="M50" s="164"/>
      <c r="N50" s="164"/>
      <c r="O50" s="164"/>
      <c r="P50" s="164"/>
      <c r="Q50" s="164"/>
      <c r="R50" s="164"/>
      <c r="S50" s="164"/>
      <c r="T50" s="164"/>
      <c r="U50" s="164"/>
      <c r="V50" s="164"/>
      <c r="W50" s="164"/>
    </row>
    <row r="51" spans="1:23" s="131" customFormat="1" ht="25.15" customHeight="1" x14ac:dyDescent="0.6">
      <c r="A51" s="254" t="s">
        <v>443</v>
      </c>
      <c r="B51" s="1067" t="s">
        <v>455</v>
      </c>
      <c r="C51" s="1068"/>
      <c r="D51" s="1068"/>
      <c r="E51" s="1068"/>
      <c r="F51" s="1068"/>
      <c r="G51" s="1068"/>
      <c r="H51" s="1068"/>
      <c r="I51" s="1069"/>
      <c r="J51" s="164"/>
      <c r="K51" s="164"/>
      <c r="L51" s="164"/>
      <c r="M51" s="164"/>
      <c r="N51" s="164"/>
      <c r="O51" s="164"/>
      <c r="P51" s="164"/>
      <c r="Q51" s="164"/>
      <c r="R51" s="164"/>
      <c r="S51" s="164"/>
      <c r="T51" s="164"/>
      <c r="U51" s="164"/>
      <c r="V51" s="164"/>
      <c r="W51" s="164"/>
    </row>
    <row r="52" spans="1:23" s="99" customFormat="1" ht="25.15" customHeight="1" x14ac:dyDescent="0.6">
      <c r="A52" s="254" t="s">
        <v>444</v>
      </c>
      <c r="B52" s="1067" t="s">
        <v>456</v>
      </c>
      <c r="C52" s="1068"/>
      <c r="D52" s="1068"/>
      <c r="E52" s="1068"/>
      <c r="F52" s="1068"/>
      <c r="G52" s="1068"/>
      <c r="H52" s="1068"/>
      <c r="I52" s="1069"/>
      <c r="J52" s="164"/>
      <c r="K52" s="164"/>
      <c r="L52" s="164"/>
      <c r="M52" s="164"/>
      <c r="N52" s="164"/>
      <c r="O52" s="164"/>
      <c r="P52" s="164"/>
      <c r="Q52" s="164"/>
      <c r="R52" s="164"/>
      <c r="S52" s="164"/>
      <c r="T52" s="164"/>
      <c r="U52" s="164"/>
      <c r="V52" s="164"/>
      <c r="W52" s="164"/>
    </row>
    <row r="53" spans="1:23" s="99" customFormat="1" ht="21" x14ac:dyDescent="0.6">
      <c r="A53" s="254" t="s">
        <v>445</v>
      </c>
      <c r="B53" s="1067" t="s">
        <v>457</v>
      </c>
      <c r="C53" s="1068"/>
      <c r="D53" s="1068"/>
      <c r="E53" s="1068"/>
      <c r="F53" s="1068"/>
      <c r="G53" s="1068"/>
      <c r="H53" s="1068"/>
      <c r="I53" s="1069"/>
      <c r="J53" s="164"/>
      <c r="K53" s="164"/>
      <c r="L53" s="164"/>
      <c r="M53" s="164"/>
      <c r="N53" s="164"/>
      <c r="O53" s="164"/>
      <c r="P53" s="164"/>
      <c r="Q53" s="164"/>
      <c r="R53" s="164"/>
      <c r="S53" s="164"/>
      <c r="T53" s="164"/>
      <c r="U53" s="164"/>
      <c r="V53" s="164"/>
      <c r="W53" s="164"/>
    </row>
    <row r="54" spans="1:23" s="157" customFormat="1" ht="37.5" customHeight="1" x14ac:dyDescent="0.25">
      <c r="A54" s="253" t="s">
        <v>446</v>
      </c>
      <c r="B54" s="1067" t="s">
        <v>458</v>
      </c>
      <c r="C54" s="1068"/>
      <c r="D54" s="1068"/>
      <c r="E54" s="1068"/>
      <c r="F54" s="1068"/>
      <c r="G54" s="1068"/>
      <c r="H54" s="1068"/>
      <c r="I54" s="1069"/>
    </row>
    <row r="55" spans="1:23" s="99" customFormat="1" ht="27.95" customHeight="1" x14ac:dyDescent="0.6">
      <c r="A55" s="254" t="s">
        <v>447</v>
      </c>
      <c r="B55" s="1067" t="s">
        <v>459</v>
      </c>
      <c r="C55" s="1068"/>
      <c r="D55" s="1068"/>
      <c r="E55" s="1068"/>
      <c r="F55" s="1068"/>
      <c r="G55" s="1068"/>
      <c r="H55" s="1068"/>
      <c r="I55" s="1069"/>
      <c r="J55" s="164"/>
      <c r="K55" s="164"/>
      <c r="L55" s="164"/>
      <c r="M55" s="164"/>
      <c r="N55" s="164"/>
      <c r="O55" s="164"/>
      <c r="P55" s="164"/>
      <c r="Q55" s="164"/>
      <c r="R55" s="164"/>
      <c r="S55" s="164"/>
      <c r="T55" s="164"/>
      <c r="U55" s="164"/>
      <c r="V55" s="164"/>
      <c r="W55" s="164"/>
    </row>
    <row r="56" spans="1:23" s="99" customFormat="1" ht="21.75" thickBot="1" x14ac:dyDescent="0.65">
      <c r="A56" s="857" t="s">
        <v>448</v>
      </c>
      <c r="B56" s="1064" t="s">
        <v>1751</v>
      </c>
      <c r="C56" s="1065"/>
      <c r="D56" s="1065"/>
      <c r="E56" s="1065"/>
      <c r="F56" s="1065"/>
      <c r="G56" s="1065"/>
      <c r="H56" s="1065"/>
      <c r="I56" s="1066"/>
      <c r="J56" s="164"/>
      <c r="K56" s="164"/>
      <c r="L56" s="164"/>
      <c r="M56" s="164"/>
      <c r="N56" s="164"/>
      <c r="O56" s="164"/>
      <c r="P56" s="164"/>
      <c r="Q56" s="164"/>
      <c r="R56" s="164"/>
      <c r="S56" s="164"/>
      <c r="T56" s="164"/>
      <c r="U56" s="164"/>
      <c r="V56" s="164"/>
      <c r="W56" s="164"/>
    </row>
    <row r="57" spans="1:23" s="99" customFormat="1" ht="19.5" customHeight="1" thickTop="1" x14ac:dyDescent="0.6">
      <c r="A57" s="200"/>
      <c r="B57" s="164"/>
      <c r="C57" s="164"/>
      <c r="D57" s="164"/>
      <c r="E57" s="164"/>
      <c r="F57" s="164"/>
      <c r="G57" s="164"/>
      <c r="H57" s="164"/>
      <c r="I57" s="164"/>
      <c r="J57" s="164"/>
      <c r="K57" s="164"/>
      <c r="L57" s="164"/>
      <c r="M57" s="164"/>
      <c r="N57" s="164"/>
      <c r="O57" s="164"/>
      <c r="P57" s="164"/>
      <c r="Q57" s="164"/>
      <c r="R57" s="164"/>
      <c r="S57" s="164"/>
      <c r="T57" s="164"/>
      <c r="U57" s="164"/>
      <c r="V57" s="164"/>
      <c r="W57" s="164"/>
    </row>
    <row r="58" spans="1:23" s="99" customFormat="1" ht="21.75" customHeight="1" x14ac:dyDescent="0.6">
      <c r="A58" s="200"/>
      <c r="B58" s="164"/>
      <c r="C58" s="164"/>
      <c r="D58" s="164"/>
      <c r="E58" s="164"/>
      <c r="F58" s="164"/>
      <c r="G58" s="164"/>
      <c r="H58" s="164"/>
      <c r="I58" s="164"/>
      <c r="J58" s="164"/>
      <c r="K58" s="164"/>
      <c r="L58" s="164"/>
      <c r="M58" s="164"/>
      <c r="N58" s="164"/>
      <c r="O58" s="164"/>
      <c r="P58" s="164"/>
      <c r="Q58" s="164"/>
      <c r="R58" s="164"/>
      <c r="S58" s="164"/>
      <c r="T58" s="164"/>
      <c r="U58" s="164"/>
      <c r="V58" s="164"/>
      <c r="W58" s="164"/>
    </row>
    <row r="59" spans="1:23" s="99" customFormat="1" ht="12.75" customHeight="1" x14ac:dyDescent="0.6">
      <c r="A59" s="165"/>
      <c r="B59" s="164"/>
      <c r="C59" s="164"/>
      <c r="D59" s="164"/>
      <c r="E59" s="164"/>
      <c r="F59" s="164"/>
      <c r="G59" s="164"/>
      <c r="H59" s="164"/>
      <c r="I59" s="164"/>
      <c r="J59" s="164"/>
      <c r="K59" s="164"/>
      <c r="L59" s="164"/>
      <c r="M59" s="164"/>
      <c r="N59" s="164"/>
      <c r="O59" s="164"/>
      <c r="P59" s="164"/>
      <c r="Q59" s="164"/>
      <c r="R59" s="164"/>
      <c r="S59" s="164"/>
      <c r="T59" s="164"/>
      <c r="U59" s="164"/>
      <c r="V59" s="164"/>
      <c r="W59" s="164"/>
    </row>
    <row r="60" spans="1:23" s="99" customFormat="1" ht="21" customHeight="1" x14ac:dyDescent="0.7">
      <c r="A60" s="201"/>
      <c r="B60" s="166"/>
      <c r="C60" s="166"/>
      <c r="D60" s="166"/>
      <c r="E60" s="166"/>
      <c r="F60" s="166"/>
      <c r="G60" s="166"/>
      <c r="H60" s="166"/>
      <c r="I60" s="164"/>
      <c r="J60" s="166"/>
      <c r="K60" s="166"/>
      <c r="L60" s="166"/>
      <c r="M60" s="166"/>
      <c r="N60" s="166"/>
      <c r="O60" s="166"/>
      <c r="P60" s="166"/>
      <c r="Q60" s="166"/>
      <c r="R60" s="166"/>
      <c r="S60" s="166"/>
      <c r="T60" s="164"/>
      <c r="U60" s="164"/>
      <c r="V60" s="164"/>
      <c r="W60" s="164"/>
    </row>
    <row r="61" spans="1:23" s="99" customFormat="1" ht="21" customHeight="1" x14ac:dyDescent="0.7">
      <c r="A61" s="200"/>
      <c r="B61" s="164"/>
      <c r="C61" s="164"/>
      <c r="D61" s="164"/>
      <c r="E61" s="164"/>
      <c r="F61" s="164"/>
      <c r="G61" s="164"/>
      <c r="H61" s="164"/>
      <c r="I61" s="166"/>
      <c r="J61" s="164"/>
      <c r="K61" s="164"/>
      <c r="L61" s="164"/>
      <c r="M61" s="164"/>
      <c r="N61" s="164"/>
      <c r="O61" s="164"/>
      <c r="P61" s="164"/>
      <c r="Q61" s="164"/>
      <c r="R61" s="164"/>
      <c r="S61" s="164"/>
      <c r="T61" s="166"/>
      <c r="U61" s="166"/>
      <c r="V61" s="166"/>
      <c r="W61" s="166"/>
    </row>
    <row r="62" spans="1:23" s="99" customFormat="1" ht="21" customHeight="1" x14ac:dyDescent="0.6">
      <c r="A62" s="200"/>
      <c r="B62" s="164"/>
      <c r="C62" s="164"/>
      <c r="D62" s="164"/>
      <c r="E62" s="164"/>
      <c r="F62" s="164"/>
      <c r="G62" s="164"/>
      <c r="H62" s="164"/>
      <c r="I62" s="164"/>
      <c r="J62" s="164"/>
      <c r="K62" s="164"/>
      <c r="L62" s="164"/>
      <c r="M62" s="164"/>
      <c r="N62" s="164"/>
      <c r="O62" s="164"/>
      <c r="P62" s="164"/>
      <c r="Q62" s="164"/>
      <c r="R62" s="164"/>
      <c r="S62" s="164"/>
      <c r="T62" s="164"/>
      <c r="U62" s="164"/>
      <c r="V62" s="164"/>
      <c r="W62" s="164"/>
    </row>
    <row r="63" spans="1:23" s="99" customFormat="1" ht="21" customHeight="1" x14ac:dyDescent="0.6">
      <c r="A63" s="200"/>
      <c r="B63" s="164"/>
      <c r="C63" s="164"/>
      <c r="D63" s="164"/>
      <c r="E63" s="164"/>
      <c r="F63" s="164"/>
      <c r="G63" s="164"/>
      <c r="H63" s="164"/>
      <c r="I63" s="164"/>
      <c r="J63" s="164"/>
      <c r="K63" s="164"/>
      <c r="L63" s="164"/>
      <c r="M63" s="164"/>
      <c r="N63" s="164"/>
      <c r="O63" s="164"/>
      <c r="P63" s="164"/>
      <c r="Q63" s="164"/>
      <c r="R63" s="164"/>
      <c r="S63" s="164"/>
      <c r="T63" s="164"/>
      <c r="U63" s="164"/>
      <c r="V63" s="164"/>
      <c r="W63" s="164"/>
    </row>
    <row r="64" spans="1:23" s="99" customFormat="1" ht="21" customHeight="1" x14ac:dyDescent="0.6">
      <c r="A64" s="200"/>
      <c r="B64" s="164"/>
      <c r="C64" s="164"/>
      <c r="D64" s="164"/>
      <c r="E64" s="164"/>
      <c r="F64" s="164"/>
      <c r="G64" s="164"/>
      <c r="H64" s="164"/>
      <c r="I64" s="164"/>
      <c r="J64" s="164"/>
      <c r="K64" s="164"/>
      <c r="L64" s="164"/>
      <c r="M64" s="164"/>
      <c r="N64" s="164"/>
      <c r="O64" s="164"/>
      <c r="P64" s="164"/>
      <c r="Q64" s="164"/>
      <c r="R64" s="164"/>
      <c r="S64" s="164"/>
      <c r="T64" s="164"/>
      <c r="U64" s="164"/>
      <c r="V64" s="164"/>
      <c r="W64" s="164"/>
    </row>
    <row r="65" spans="1:23" s="99" customFormat="1" ht="21" customHeight="1" x14ac:dyDescent="0.6">
      <c r="A65" s="200"/>
      <c r="B65" s="164"/>
      <c r="C65" s="164"/>
      <c r="D65" s="164"/>
      <c r="E65" s="164"/>
      <c r="F65" s="164"/>
      <c r="G65" s="164"/>
      <c r="H65" s="164"/>
      <c r="I65" s="164"/>
      <c r="J65" s="164"/>
      <c r="K65" s="164"/>
      <c r="L65" s="164"/>
      <c r="M65" s="164"/>
      <c r="N65" s="164"/>
      <c r="O65" s="164"/>
      <c r="P65" s="164"/>
      <c r="Q65" s="164"/>
      <c r="R65" s="164"/>
      <c r="S65" s="164"/>
      <c r="T65" s="164"/>
      <c r="U65" s="164"/>
      <c r="V65" s="164"/>
      <c r="W65" s="164"/>
    </row>
    <row r="66" spans="1:23" s="99" customFormat="1" ht="21" customHeight="1" x14ac:dyDescent="0.6">
      <c r="A66" s="200"/>
      <c r="B66" s="164"/>
      <c r="C66" s="164"/>
      <c r="D66" s="164"/>
      <c r="E66" s="164"/>
      <c r="F66" s="164"/>
      <c r="G66" s="164"/>
      <c r="H66" s="164"/>
      <c r="I66" s="164"/>
      <c r="J66" s="164"/>
      <c r="K66" s="164"/>
      <c r="L66" s="164"/>
      <c r="M66" s="164"/>
      <c r="N66" s="164"/>
      <c r="O66" s="164"/>
      <c r="P66" s="164"/>
      <c r="Q66" s="164"/>
      <c r="R66" s="164"/>
      <c r="S66" s="164"/>
      <c r="T66" s="164"/>
      <c r="U66" s="164"/>
      <c r="V66" s="164"/>
      <c r="W66" s="164"/>
    </row>
    <row r="67" spans="1:23" s="99" customFormat="1" ht="21" customHeight="1" x14ac:dyDescent="0.6">
      <c r="A67" s="200"/>
      <c r="B67" s="164"/>
      <c r="C67" s="164"/>
      <c r="D67" s="164"/>
      <c r="E67" s="164"/>
      <c r="F67" s="164"/>
      <c r="G67" s="164"/>
      <c r="H67" s="164"/>
      <c r="I67" s="164"/>
      <c r="J67" s="164"/>
      <c r="K67" s="164"/>
      <c r="L67" s="164"/>
      <c r="M67" s="164"/>
      <c r="N67" s="164"/>
      <c r="O67" s="164"/>
      <c r="P67" s="164"/>
      <c r="Q67" s="164"/>
      <c r="R67" s="164"/>
      <c r="S67" s="164"/>
      <c r="T67" s="164"/>
      <c r="U67" s="164"/>
      <c r="V67" s="164"/>
      <c r="W67" s="164"/>
    </row>
    <row r="68" spans="1:23" s="99" customFormat="1" ht="21" customHeight="1" x14ac:dyDescent="0.6">
      <c r="A68" s="200"/>
      <c r="B68" s="164"/>
      <c r="C68" s="164"/>
      <c r="D68" s="164"/>
      <c r="E68" s="164"/>
      <c r="F68" s="164"/>
      <c r="G68" s="164"/>
      <c r="H68" s="164"/>
      <c r="I68" s="164"/>
      <c r="J68" s="164"/>
      <c r="K68" s="164"/>
      <c r="L68" s="164"/>
      <c r="M68" s="164"/>
      <c r="N68" s="164"/>
      <c r="O68" s="164"/>
      <c r="P68" s="164"/>
      <c r="Q68" s="164"/>
      <c r="R68" s="164"/>
      <c r="S68" s="164"/>
      <c r="T68" s="164"/>
      <c r="U68" s="164"/>
      <c r="V68" s="164"/>
      <c r="W68" s="164"/>
    </row>
    <row r="69" spans="1:23" s="99" customFormat="1" ht="21" customHeight="1" x14ac:dyDescent="0.6">
      <c r="A69" s="200"/>
      <c r="B69" s="164"/>
      <c r="C69" s="164"/>
      <c r="D69" s="164"/>
      <c r="E69" s="164"/>
      <c r="F69" s="164"/>
      <c r="G69" s="164"/>
      <c r="H69" s="164"/>
      <c r="I69" s="164"/>
      <c r="J69" s="164"/>
      <c r="K69" s="164"/>
      <c r="L69" s="164"/>
      <c r="M69" s="164"/>
      <c r="N69" s="164"/>
      <c r="O69" s="164"/>
      <c r="P69" s="164"/>
      <c r="Q69" s="164"/>
      <c r="R69" s="164"/>
      <c r="S69" s="164"/>
      <c r="T69" s="164"/>
      <c r="U69" s="164"/>
      <c r="V69" s="164"/>
      <c r="W69" s="164"/>
    </row>
    <row r="70" spans="1:23" s="99" customFormat="1" ht="21" customHeight="1" x14ac:dyDescent="0.6">
      <c r="A70" s="200"/>
      <c r="B70" s="164"/>
      <c r="C70" s="164"/>
      <c r="D70" s="164"/>
      <c r="E70" s="164"/>
      <c r="F70" s="164"/>
      <c r="G70" s="164"/>
      <c r="H70" s="164"/>
      <c r="I70" s="164"/>
      <c r="J70" s="164"/>
      <c r="K70" s="164"/>
      <c r="L70" s="164"/>
      <c r="M70" s="164"/>
      <c r="N70" s="164"/>
      <c r="O70" s="164"/>
      <c r="P70" s="164"/>
      <c r="Q70" s="164"/>
      <c r="R70" s="164"/>
      <c r="S70" s="164"/>
      <c r="T70" s="164"/>
      <c r="U70" s="164"/>
      <c r="V70" s="164"/>
      <c r="W70" s="164"/>
    </row>
    <row r="71" spans="1:23" s="99" customFormat="1" ht="21" customHeight="1" x14ac:dyDescent="0.6">
      <c r="A71" s="200"/>
      <c r="B71" s="164"/>
      <c r="C71" s="164"/>
      <c r="D71" s="164"/>
      <c r="E71" s="164"/>
      <c r="F71" s="164"/>
      <c r="G71" s="164"/>
      <c r="H71" s="164"/>
      <c r="I71" s="164"/>
      <c r="J71" s="164"/>
      <c r="K71" s="164"/>
      <c r="L71" s="164"/>
      <c r="M71" s="164"/>
      <c r="N71" s="164"/>
      <c r="O71" s="164"/>
      <c r="P71" s="164"/>
      <c r="Q71" s="164"/>
      <c r="R71" s="164"/>
      <c r="S71" s="164"/>
      <c r="T71" s="164"/>
      <c r="U71" s="164"/>
      <c r="V71" s="164"/>
      <c r="W71" s="164"/>
    </row>
    <row r="72" spans="1:23" s="99" customFormat="1" ht="21" customHeight="1" x14ac:dyDescent="0.6">
      <c r="A72" s="200"/>
      <c r="B72" s="164"/>
      <c r="C72" s="164"/>
      <c r="D72" s="164"/>
      <c r="E72" s="164"/>
      <c r="F72" s="164"/>
      <c r="G72" s="164"/>
      <c r="H72" s="164"/>
      <c r="I72" s="164"/>
      <c r="J72" s="164"/>
      <c r="K72" s="164"/>
      <c r="L72" s="164"/>
      <c r="M72" s="164"/>
      <c r="N72" s="164"/>
      <c r="O72" s="164"/>
      <c r="P72" s="164"/>
      <c r="Q72" s="164"/>
      <c r="R72" s="164"/>
      <c r="S72" s="164"/>
      <c r="T72" s="164"/>
      <c r="U72" s="164"/>
      <c r="V72" s="164"/>
      <c r="W72" s="164"/>
    </row>
    <row r="73" spans="1:23" s="99" customFormat="1" ht="21" customHeight="1" x14ac:dyDescent="0.6">
      <c r="A73" s="200"/>
      <c r="B73" s="164"/>
      <c r="C73" s="164"/>
      <c r="D73" s="164"/>
      <c r="E73" s="164"/>
      <c r="F73" s="164"/>
      <c r="G73" s="164"/>
      <c r="H73" s="164"/>
      <c r="I73" s="164"/>
      <c r="J73" s="164"/>
      <c r="K73" s="164"/>
      <c r="L73" s="164"/>
      <c r="M73" s="164"/>
      <c r="N73" s="164"/>
      <c r="O73" s="164"/>
      <c r="P73" s="164"/>
      <c r="Q73" s="164"/>
      <c r="R73" s="164"/>
      <c r="S73" s="164"/>
      <c r="T73" s="164"/>
      <c r="U73" s="164"/>
      <c r="V73" s="164"/>
      <c r="W73" s="164"/>
    </row>
    <row r="74" spans="1:23" s="99" customFormat="1" ht="21" customHeight="1" x14ac:dyDescent="0.6">
      <c r="A74" s="200"/>
      <c r="B74" s="164"/>
      <c r="C74" s="164"/>
      <c r="D74" s="164"/>
      <c r="E74" s="164"/>
      <c r="F74" s="164"/>
      <c r="G74" s="164"/>
      <c r="H74" s="164"/>
      <c r="I74" s="164"/>
      <c r="J74" s="164"/>
      <c r="K74" s="164"/>
      <c r="L74" s="164"/>
      <c r="M74" s="164"/>
      <c r="N74" s="164"/>
      <c r="O74" s="164"/>
      <c r="P74" s="164"/>
      <c r="Q74" s="164"/>
      <c r="R74" s="164"/>
      <c r="S74" s="164"/>
      <c r="T74" s="164"/>
      <c r="U74" s="164"/>
      <c r="V74" s="164"/>
      <c r="W74" s="164"/>
    </row>
    <row r="75" spans="1:23" s="99" customFormat="1" ht="21" customHeight="1" x14ac:dyDescent="0.6">
      <c r="A75" s="200"/>
      <c r="B75" s="164"/>
      <c r="C75" s="164"/>
      <c r="D75" s="164"/>
      <c r="E75" s="164"/>
      <c r="F75" s="164"/>
      <c r="G75" s="164"/>
      <c r="H75" s="164"/>
      <c r="I75" s="164"/>
      <c r="J75" s="164"/>
      <c r="K75" s="164"/>
      <c r="L75" s="164"/>
      <c r="M75" s="164"/>
      <c r="N75" s="164"/>
      <c r="O75" s="164"/>
      <c r="P75" s="164"/>
      <c r="Q75" s="164"/>
      <c r="R75" s="164"/>
      <c r="S75" s="164"/>
      <c r="T75" s="164"/>
      <c r="U75" s="164"/>
      <c r="V75" s="164"/>
      <c r="W75" s="164"/>
    </row>
    <row r="76" spans="1:23" s="99" customFormat="1" ht="21" customHeight="1" x14ac:dyDescent="0.6">
      <c r="A76" s="200"/>
      <c r="B76" s="164"/>
      <c r="C76" s="164"/>
      <c r="D76" s="164"/>
      <c r="E76" s="164"/>
      <c r="F76" s="164"/>
      <c r="G76" s="164"/>
      <c r="H76" s="164"/>
      <c r="I76" s="164"/>
      <c r="J76" s="164"/>
      <c r="K76" s="164"/>
      <c r="L76" s="164"/>
      <c r="M76" s="164"/>
      <c r="N76" s="164"/>
      <c r="O76" s="164"/>
      <c r="P76" s="164"/>
      <c r="Q76" s="164"/>
      <c r="R76" s="164"/>
      <c r="S76" s="164"/>
      <c r="T76" s="164"/>
      <c r="U76" s="164"/>
      <c r="V76" s="164"/>
      <c r="W76" s="164"/>
    </row>
    <row r="77" spans="1:23" s="99" customFormat="1" ht="11.25" customHeight="1" x14ac:dyDescent="0.6">
      <c r="A77" s="165"/>
      <c r="B77" s="164"/>
      <c r="C77" s="164"/>
      <c r="D77" s="164"/>
      <c r="E77" s="164"/>
      <c r="F77" s="164"/>
      <c r="G77" s="164"/>
      <c r="H77" s="164"/>
      <c r="I77" s="164"/>
      <c r="J77" s="164"/>
      <c r="K77" s="164"/>
      <c r="L77" s="164"/>
      <c r="M77" s="164"/>
      <c r="N77" s="164"/>
      <c r="O77" s="164"/>
      <c r="P77" s="164"/>
      <c r="Q77" s="164"/>
      <c r="R77" s="164"/>
      <c r="S77" s="164"/>
      <c r="T77" s="164"/>
      <c r="U77" s="164"/>
      <c r="V77" s="164"/>
      <c r="W77" s="164"/>
    </row>
    <row r="78" spans="1:23" s="99" customFormat="1" ht="21" customHeight="1" x14ac:dyDescent="0.7">
      <c r="A78" s="201"/>
      <c r="B78" s="166"/>
      <c r="C78" s="166"/>
      <c r="D78" s="166"/>
      <c r="E78" s="166"/>
      <c r="F78" s="166"/>
      <c r="G78" s="166"/>
      <c r="H78" s="166"/>
      <c r="I78" s="164"/>
      <c r="J78" s="166"/>
      <c r="K78" s="166"/>
      <c r="L78" s="166"/>
      <c r="M78" s="166"/>
      <c r="N78" s="166"/>
      <c r="O78" s="166"/>
      <c r="P78" s="166"/>
      <c r="Q78" s="166"/>
      <c r="R78" s="166"/>
      <c r="S78" s="166"/>
      <c r="T78" s="164"/>
      <c r="U78" s="164"/>
      <c r="V78" s="164"/>
      <c r="W78" s="164"/>
    </row>
    <row r="79" spans="1:23" s="99" customFormat="1" ht="21" customHeight="1" x14ac:dyDescent="0.6">
      <c r="A79" s="200"/>
      <c r="B79" s="164"/>
      <c r="C79" s="164"/>
      <c r="D79" s="164"/>
      <c r="E79" s="164"/>
      <c r="F79" s="164"/>
      <c r="G79" s="164"/>
      <c r="H79" s="164"/>
      <c r="I79" s="164"/>
      <c r="J79" s="164"/>
      <c r="K79" s="164"/>
      <c r="L79" s="164"/>
      <c r="M79" s="164"/>
      <c r="N79" s="164"/>
      <c r="O79" s="164"/>
      <c r="P79" s="164"/>
      <c r="Q79" s="164"/>
      <c r="R79" s="164"/>
      <c r="S79" s="164"/>
      <c r="T79" s="164"/>
      <c r="U79" s="164"/>
      <c r="V79" s="164"/>
      <c r="W79" s="164"/>
    </row>
    <row r="80" spans="1:23" s="99" customFormat="1" ht="21" customHeight="1" x14ac:dyDescent="0.6">
      <c r="A80" s="200"/>
      <c r="B80" s="164"/>
      <c r="C80" s="164"/>
      <c r="D80" s="164"/>
      <c r="E80" s="164"/>
      <c r="F80" s="164"/>
      <c r="G80" s="164"/>
      <c r="H80" s="164"/>
      <c r="I80" s="164"/>
      <c r="J80" s="164"/>
      <c r="K80" s="164"/>
      <c r="L80" s="164"/>
      <c r="M80" s="164"/>
      <c r="N80" s="164"/>
      <c r="O80" s="164"/>
      <c r="P80" s="164"/>
      <c r="Q80" s="164"/>
      <c r="R80" s="164"/>
      <c r="S80" s="164"/>
      <c r="T80" s="164"/>
      <c r="U80" s="164"/>
      <c r="V80" s="164"/>
      <c r="W80" s="164"/>
    </row>
    <row r="81" spans="1:23" s="99" customFormat="1" ht="21" customHeight="1" x14ac:dyDescent="0.6">
      <c r="A81" s="200"/>
      <c r="B81" s="164"/>
      <c r="C81" s="164"/>
      <c r="D81" s="164"/>
      <c r="E81" s="164"/>
      <c r="F81" s="164"/>
      <c r="G81" s="164"/>
      <c r="H81" s="164"/>
      <c r="I81" s="164"/>
      <c r="J81" s="164"/>
      <c r="K81" s="164"/>
      <c r="L81" s="164"/>
      <c r="M81" s="164"/>
      <c r="N81" s="164"/>
      <c r="O81" s="164"/>
      <c r="P81" s="164"/>
      <c r="Q81" s="164"/>
      <c r="R81" s="164"/>
      <c r="S81" s="164"/>
      <c r="T81" s="164"/>
      <c r="U81" s="164"/>
      <c r="V81" s="164"/>
      <c r="W81" s="164"/>
    </row>
    <row r="82" spans="1:23" s="99" customFormat="1" ht="21" customHeight="1" x14ac:dyDescent="0.6">
      <c r="A82" s="200"/>
      <c r="B82" s="164"/>
      <c r="C82" s="164"/>
      <c r="D82" s="164"/>
      <c r="E82" s="164"/>
      <c r="F82" s="164"/>
      <c r="G82" s="164"/>
      <c r="H82" s="164"/>
      <c r="I82" s="164"/>
      <c r="J82" s="164"/>
      <c r="K82" s="164"/>
      <c r="L82" s="164"/>
      <c r="M82" s="164"/>
      <c r="N82" s="164"/>
      <c r="O82" s="164"/>
      <c r="P82" s="164"/>
      <c r="Q82" s="164"/>
      <c r="R82" s="164"/>
      <c r="S82" s="164"/>
      <c r="T82" s="164"/>
      <c r="U82" s="164"/>
      <c r="V82" s="164"/>
      <c r="W82" s="164"/>
    </row>
    <row r="83" spans="1:23" s="99" customFormat="1" ht="21" customHeight="1" x14ac:dyDescent="0.6">
      <c r="A83" s="200"/>
      <c r="B83" s="164"/>
      <c r="C83" s="164"/>
      <c r="D83" s="164"/>
      <c r="E83" s="164"/>
      <c r="F83" s="164"/>
      <c r="G83" s="164"/>
      <c r="H83" s="164"/>
      <c r="I83" s="164"/>
      <c r="J83" s="164"/>
      <c r="K83" s="164"/>
      <c r="L83" s="164"/>
      <c r="M83" s="164"/>
      <c r="N83" s="164"/>
      <c r="O83" s="164"/>
      <c r="P83" s="164"/>
      <c r="Q83" s="164"/>
      <c r="R83" s="164"/>
      <c r="S83" s="164"/>
      <c r="T83" s="164"/>
      <c r="U83" s="164"/>
      <c r="V83" s="164"/>
      <c r="W83" s="164"/>
    </row>
    <row r="84" spans="1:23" s="99" customFormat="1" ht="21" customHeight="1" x14ac:dyDescent="0.6">
      <c r="A84" s="200"/>
      <c r="B84" s="164"/>
      <c r="C84" s="164"/>
      <c r="D84" s="164"/>
      <c r="E84" s="164"/>
      <c r="F84" s="164"/>
      <c r="G84" s="164"/>
      <c r="H84" s="164"/>
      <c r="I84" s="164"/>
      <c r="J84" s="164"/>
      <c r="K84" s="164"/>
      <c r="L84" s="164"/>
      <c r="M84" s="164"/>
      <c r="N84" s="164"/>
      <c r="O84" s="164"/>
      <c r="P84" s="164"/>
      <c r="Q84" s="164"/>
      <c r="R84" s="164"/>
      <c r="S84" s="164"/>
      <c r="T84" s="164"/>
      <c r="U84" s="164"/>
      <c r="V84" s="164"/>
      <c r="W84" s="164"/>
    </row>
    <row r="85" spans="1:23" s="99" customFormat="1" ht="21" customHeight="1" x14ac:dyDescent="0.6">
      <c r="A85" s="200"/>
      <c r="B85" s="164"/>
      <c r="C85" s="164"/>
      <c r="D85" s="164"/>
      <c r="E85" s="164"/>
      <c r="F85" s="164"/>
      <c r="G85" s="164"/>
      <c r="H85" s="164"/>
      <c r="I85" s="164"/>
      <c r="J85" s="164"/>
      <c r="K85" s="164"/>
      <c r="L85" s="164"/>
      <c r="M85" s="164"/>
      <c r="N85" s="164"/>
      <c r="O85" s="164"/>
      <c r="P85" s="164"/>
      <c r="Q85" s="164"/>
      <c r="R85" s="164"/>
      <c r="S85" s="164"/>
      <c r="T85" s="164"/>
      <c r="U85" s="164"/>
      <c r="V85" s="164"/>
      <c r="W85" s="164"/>
    </row>
    <row r="86" spans="1:23" s="99" customFormat="1" ht="21" customHeight="1" x14ac:dyDescent="0.6">
      <c r="A86" s="200"/>
      <c r="B86" s="164"/>
      <c r="C86" s="164"/>
      <c r="D86" s="164"/>
      <c r="E86" s="164"/>
      <c r="F86" s="164"/>
      <c r="G86" s="164"/>
      <c r="H86" s="164"/>
      <c r="I86" s="164"/>
      <c r="J86" s="164"/>
      <c r="K86" s="164"/>
      <c r="L86" s="164"/>
      <c r="M86" s="164"/>
      <c r="N86" s="164"/>
      <c r="O86" s="164"/>
      <c r="P86" s="164"/>
      <c r="Q86" s="164"/>
      <c r="R86" s="164"/>
      <c r="S86" s="164"/>
      <c r="T86" s="164"/>
      <c r="U86" s="164"/>
      <c r="V86" s="164"/>
      <c r="W86" s="164"/>
    </row>
    <row r="87" spans="1:23" s="99" customFormat="1" ht="21" customHeight="1" x14ac:dyDescent="0.6">
      <c r="A87" s="200"/>
      <c r="B87" s="164"/>
      <c r="C87" s="164"/>
      <c r="D87" s="164"/>
      <c r="E87" s="164"/>
      <c r="F87" s="164"/>
      <c r="G87" s="164"/>
      <c r="H87" s="164"/>
      <c r="I87" s="164"/>
      <c r="J87" s="164"/>
      <c r="K87" s="164"/>
      <c r="L87" s="164"/>
      <c r="M87" s="164"/>
      <c r="N87" s="164"/>
      <c r="O87" s="164"/>
      <c r="P87" s="164"/>
      <c r="Q87" s="164"/>
      <c r="R87" s="164"/>
      <c r="S87" s="164"/>
      <c r="T87" s="164"/>
      <c r="U87" s="164"/>
      <c r="V87" s="164"/>
      <c r="W87" s="164"/>
    </row>
    <row r="88" spans="1:23" s="99" customFormat="1" ht="21" customHeight="1" x14ac:dyDescent="0.6">
      <c r="A88" s="200"/>
      <c r="B88" s="164"/>
      <c r="C88" s="164"/>
      <c r="D88" s="164"/>
      <c r="E88" s="164"/>
      <c r="F88" s="164"/>
      <c r="G88" s="164"/>
      <c r="H88" s="164"/>
      <c r="I88" s="164"/>
      <c r="J88" s="164"/>
      <c r="K88" s="164"/>
      <c r="L88" s="164"/>
      <c r="M88" s="164"/>
      <c r="N88" s="164"/>
      <c r="O88" s="164"/>
      <c r="P88" s="164"/>
      <c r="Q88" s="164"/>
      <c r="R88" s="164"/>
      <c r="S88" s="164"/>
      <c r="T88" s="164"/>
      <c r="U88" s="164"/>
      <c r="V88" s="164"/>
      <c r="W88" s="164"/>
    </row>
    <row r="89" spans="1:23" s="99" customFormat="1" ht="21" customHeight="1" x14ac:dyDescent="0.6">
      <c r="A89" s="200"/>
      <c r="B89" s="164"/>
      <c r="C89" s="164"/>
      <c r="D89" s="164"/>
      <c r="E89" s="164"/>
      <c r="F89" s="164"/>
      <c r="G89" s="164"/>
      <c r="H89" s="164"/>
      <c r="I89" s="164"/>
      <c r="J89" s="164"/>
      <c r="K89" s="164"/>
      <c r="L89" s="164"/>
      <c r="M89" s="164"/>
      <c r="N89" s="164"/>
      <c r="O89" s="164"/>
      <c r="P89" s="164"/>
      <c r="Q89" s="164"/>
      <c r="R89" s="164"/>
      <c r="S89" s="164"/>
      <c r="T89" s="164"/>
      <c r="U89" s="164"/>
      <c r="V89" s="164"/>
      <c r="W89" s="164"/>
    </row>
    <row r="90" spans="1:23" s="99" customFormat="1" ht="21" customHeight="1" x14ac:dyDescent="0.6">
      <c r="A90" s="160"/>
      <c r="B90" s="160"/>
      <c r="C90" s="160"/>
      <c r="D90" s="159"/>
      <c r="E90" s="158"/>
      <c r="F90" s="158"/>
      <c r="G90" s="158"/>
      <c r="H90" s="158"/>
      <c r="I90" s="200"/>
      <c r="J90" s="200"/>
      <c r="K90" s="200"/>
      <c r="L90" s="200"/>
      <c r="M90" s="200"/>
      <c r="N90" s="200"/>
    </row>
    <row r="91" spans="1:23" s="99" customFormat="1" ht="21" customHeight="1" x14ac:dyDescent="0.6">
      <c r="A91" s="160"/>
      <c r="B91" s="160"/>
      <c r="C91" s="160"/>
      <c r="D91" s="159"/>
      <c r="E91" s="158"/>
      <c r="F91" s="158"/>
      <c r="G91" s="158"/>
      <c r="H91" s="158"/>
      <c r="I91" s="200"/>
      <c r="J91" s="200"/>
      <c r="K91" s="200"/>
      <c r="L91" s="200"/>
      <c r="M91" s="200"/>
      <c r="N91" s="200"/>
    </row>
    <row r="92" spans="1:23" s="99" customFormat="1" ht="21" customHeight="1" x14ac:dyDescent="0.6">
      <c r="A92" s="160"/>
      <c r="B92" s="160"/>
      <c r="C92" s="160"/>
      <c r="D92" s="159"/>
      <c r="E92" s="158"/>
      <c r="F92" s="158"/>
      <c r="G92" s="158"/>
      <c r="H92" s="158"/>
      <c r="I92" s="200"/>
      <c r="J92" s="200"/>
      <c r="K92" s="200"/>
      <c r="L92" s="200"/>
      <c r="M92" s="200"/>
      <c r="N92" s="200"/>
    </row>
    <row r="93" spans="1:23" s="99" customFormat="1" ht="21" customHeight="1" x14ac:dyDescent="0.6">
      <c r="A93" s="160"/>
      <c r="B93" s="160"/>
      <c r="C93" s="160"/>
      <c r="D93" s="159"/>
      <c r="E93" s="158"/>
      <c r="F93" s="158"/>
      <c r="G93" s="158"/>
      <c r="H93" s="158"/>
      <c r="I93" s="200"/>
      <c r="J93" s="200"/>
      <c r="K93" s="200"/>
      <c r="L93" s="200"/>
      <c r="M93" s="200"/>
      <c r="N93" s="200"/>
    </row>
    <row r="94" spans="1:23" s="99" customFormat="1" ht="21" customHeight="1" x14ac:dyDescent="0.6">
      <c r="A94" s="160"/>
      <c r="B94" s="160"/>
      <c r="C94" s="160"/>
      <c r="D94" s="159"/>
      <c r="E94" s="158"/>
      <c r="F94" s="158"/>
      <c r="G94" s="158"/>
      <c r="H94" s="158"/>
      <c r="I94" s="200"/>
      <c r="J94" s="200"/>
      <c r="K94" s="200"/>
      <c r="L94" s="200"/>
      <c r="M94" s="200"/>
      <c r="N94" s="200"/>
    </row>
    <row r="95" spans="1:23" s="99" customFormat="1" ht="21" customHeight="1" x14ac:dyDescent="0.6">
      <c r="A95" s="160"/>
      <c r="B95" s="160"/>
      <c r="C95" s="160"/>
      <c r="D95" s="159"/>
      <c r="E95" s="158"/>
      <c r="F95" s="158"/>
      <c r="G95" s="158"/>
      <c r="H95" s="158"/>
      <c r="I95" s="200"/>
      <c r="J95" s="200"/>
      <c r="K95" s="200"/>
      <c r="L95" s="200"/>
      <c r="M95" s="200"/>
      <c r="N95" s="200"/>
    </row>
    <row r="96" spans="1:23" s="99" customFormat="1" ht="21" customHeight="1" x14ac:dyDescent="0.6">
      <c r="A96" s="160"/>
      <c r="B96" s="160"/>
      <c r="C96" s="160"/>
      <c r="D96" s="159"/>
      <c r="E96" s="158"/>
      <c r="F96" s="158"/>
      <c r="G96" s="158"/>
      <c r="H96" s="158"/>
      <c r="I96" s="200"/>
      <c r="J96" s="200"/>
      <c r="K96" s="200"/>
      <c r="L96" s="200"/>
      <c r="M96" s="200"/>
      <c r="N96" s="200"/>
    </row>
    <row r="97" spans="1:14" s="99" customFormat="1" ht="21" customHeight="1" x14ac:dyDescent="0.6">
      <c r="A97" s="160"/>
      <c r="B97" s="160"/>
      <c r="C97" s="160"/>
      <c r="D97" s="159"/>
      <c r="E97" s="158"/>
      <c r="F97" s="158"/>
      <c r="G97" s="158"/>
      <c r="H97" s="158"/>
      <c r="I97" s="200"/>
      <c r="J97" s="200"/>
      <c r="K97" s="200"/>
      <c r="L97" s="200"/>
      <c r="M97" s="200"/>
      <c r="N97" s="200"/>
    </row>
    <row r="98" spans="1:14" s="99" customFormat="1" ht="21" customHeight="1" x14ac:dyDescent="0.6">
      <c r="A98" s="160"/>
      <c r="B98" s="160"/>
      <c r="C98" s="160"/>
      <c r="D98" s="159"/>
      <c r="E98" s="158"/>
      <c r="F98" s="158"/>
      <c r="G98" s="158"/>
      <c r="H98" s="158"/>
      <c r="I98" s="200"/>
      <c r="J98" s="200"/>
      <c r="K98" s="200"/>
      <c r="L98" s="200"/>
      <c r="M98" s="200"/>
      <c r="N98" s="200"/>
    </row>
    <row r="99" spans="1:14" s="99" customFormat="1" ht="21" customHeight="1" x14ac:dyDescent="0.6">
      <c r="A99" s="160"/>
      <c r="B99" s="160"/>
      <c r="C99" s="160"/>
      <c r="D99" s="159"/>
      <c r="E99" s="158"/>
      <c r="F99" s="158"/>
      <c r="G99" s="158"/>
      <c r="H99" s="158"/>
      <c r="I99" s="200"/>
      <c r="J99" s="200"/>
      <c r="K99" s="200"/>
      <c r="L99" s="200"/>
      <c r="M99" s="200"/>
      <c r="N99" s="200"/>
    </row>
    <row r="100" spans="1:14" s="99" customFormat="1" ht="21" customHeight="1" x14ac:dyDescent="0.6">
      <c r="A100" s="160"/>
      <c r="B100" s="160"/>
      <c r="C100" s="160"/>
      <c r="D100" s="159"/>
      <c r="E100" s="158"/>
      <c r="F100" s="158"/>
      <c r="G100" s="158"/>
      <c r="H100" s="158"/>
      <c r="I100" s="200"/>
      <c r="J100" s="200"/>
      <c r="K100" s="200"/>
      <c r="L100" s="200"/>
      <c r="M100" s="200"/>
      <c r="N100" s="200"/>
    </row>
    <row r="101" spans="1:14" s="99" customFormat="1" ht="21" customHeight="1" x14ac:dyDescent="0.6">
      <c r="A101" s="160"/>
      <c r="B101" s="160"/>
      <c r="C101" s="160"/>
      <c r="D101" s="159"/>
      <c r="E101" s="158"/>
      <c r="F101" s="158"/>
      <c r="G101" s="158"/>
      <c r="H101" s="158"/>
      <c r="I101" s="200"/>
      <c r="J101" s="200"/>
      <c r="K101" s="200"/>
      <c r="L101" s="200"/>
      <c r="M101" s="200"/>
      <c r="N101" s="200"/>
    </row>
    <row r="102" spans="1:14" s="99" customFormat="1" ht="21" customHeight="1" x14ac:dyDescent="0.6">
      <c r="A102" s="160"/>
      <c r="B102" s="160"/>
      <c r="C102" s="160"/>
      <c r="D102" s="159"/>
      <c r="E102" s="158"/>
      <c r="F102" s="158"/>
      <c r="G102" s="158"/>
      <c r="H102" s="158"/>
      <c r="I102" s="200"/>
      <c r="J102" s="200"/>
      <c r="K102" s="200"/>
      <c r="L102" s="200"/>
      <c r="M102" s="200"/>
      <c r="N102" s="200"/>
    </row>
    <row r="103" spans="1:14" s="99" customFormat="1" ht="21" customHeight="1" x14ac:dyDescent="0.6">
      <c r="A103" s="160"/>
      <c r="B103" s="160"/>
      <c r="C103" s="160"/>
      <c r="D103" s="159"/>
      <c r="E103" s="158"/>
      <c r="F103" s="158"/>
      <c r="G103" s="158"/>
      <c r="H103" s="158"/>
      <c r="I103" s="200"/>
      <c r="J103" s="200"/>
      <c r="K103" s="200"/>
      <c r="L103" s="200"/>
      <c r="M103" s="200"/>
      <c r="N103" s="200"/>
    </row>
    <row r="104" spans="1:14" s="99" customFormat="1" ht="21" customHeight="1" x14ac:dyDescent="0.6">
      <c r="A104" s="160"/>
      <c r="B104" s="160"/>
      <c r="C104" s="160"/>
      <c r="D104" s="159"/>
      <c r="E104" s="158"/>
      <c r="F104" s="158"/>
      <c r="G104" s="158"/>
      <c r="H104" s="158"/>
      <c r="I104" s="200"/>
      <c r="J104" s="200"/>
      <c r="K104" s="200"/>
      <c r="L104" s="200"/>
      <c r="M104" s="200"/>
      <c r="N104" s="200"/>
    </row>
    <row r="105" spans="1:14" s="99" customFormat="1" ht="21" customHeight="1" x14ac:dyDescent="0.6">
      <c r="A105" s="160"/>
      <c r="B105" s="160"/>
      <c r="C105" s="160"/>
      <c r="D105" s="159"/>
      <c r="E105" s="158"/>
      <c r="F105" s="158"/>
      <c r="G105" s="158"/>
      <c r="H105" s="158"/>
      <c r="I105" s="200"/>
      <c r="J105" s="200"/>
      <c r="K105" s="200"/>
      <c r="L105" s="200"/>
      <c r="M105" s="200"/>
      <c r="N105" s="200"/>
    </row>
    <row r="106" spans="1:14" s="99" customFormat="1" ht="21" customHeight="1" x14ac:dyDescent="0.6">
      <c r="A106" s="160"/>
      <c r="B106" s="160"/>
      <c r="C106" s="160"/>
      <c r="D106" s="159"/>
      <c r="E106" s="158"/>
      <c r="F106" s="158"/>
      <c r="G106" s="158"/>
      <c r="H106" s="158"/>
      <c r="I106" s="200"/>
      <c r="J106" s="200"/>
      <c r="K106" s="200"/>
      <c r="L106" s="200"/>
      <c r="M106" s="200"/>
      <c r="N106" s="200"/>
    </row>
    <row r="107" spans="1:14" s="99" customFormat="1" ht="21" customHeight="1" x14ac:dyDescent="0.6">
      <c r="A107" s="160"/>
      <c r="B107" s="160"/>
      <c r="C107" s="160"/>
      <c r="D107" s="159"/>
      <c r="E107" s="158"/>
      <c r="F107" s="158"/>
      <c r="G107" s="158"/>
      <c r="H107" s="158"/>
      <c r="I107" s="200"/>
      <c r="J107" s="200"/>
      <c r="K107" s="200"/>
      <c r="L107" s="200"/>
      <c r="M107" s="200"/>
      <c r="N107" s="200"/>
    </row>
    <row r="108" spans="1:14" s="99" customFormat="1" ht="21" customHeight="1" x14ac:dyDescent="0.6">
      <c r="A108" s="160"/>
      <c r="B108" s="160"/>
      <c r="C108" s="160"/>
      <c r="D108" s="159"/>
      <c r="E108" s="158"/>
      <c r="F108" s="158"/>
      <c r="G108" s="158"/>
      <c r="H108" s="158"/>
      <c r="I108" s="200"/>
      <c r="J108" s="200"/>
      <c r="K108" s="200"/>
      <c r="L108" s="200"/>
      <c r="M108" s="200"/>
      <c r="N108" s="200"/>
    </row>
    <row r="109" spans="1:14" s="99" customFormat="1" ht="21" customHeight="1" x14ac:dyDescent="0.6">
      <c r="A109" s="160"/>
      <c r="B109" s="160"/>
      <c r="C109" s="160"/>
      <c r="D109" s="159"/>
      <c r="E109" s="158"/>
      <c r="F109" s="158"/>
      <c r="G109" s="158"/>
      <c r="H109" s="158"/>
      <c r="I109" s="200"/>
      <c r="J109" s="200"/>
      <c r="K109" s="200"/>
      <c r="L109" s="200"/>
      <c r="M109" s="200"/>
      <c r="N109" s="200"/>
    </row>
    <row r="110" spans="1:14" s="99" customFormat="1" ht="21" customHeight="1" x14ac:dyDescent="0.6">
      <c r="A110" s="160"/>
      <c r="B110" s="160"/>
      <c r="C110" s="160"/>
      <c r="D110" s="159"/>
      <c r="E110" s="158"/>
      <c r="F110" s="158"/>
      <c r="G110" s="158"/>
      <c r="H110" s="158"/>
      <c r="I110" s="200"/>
      <c r="J110" s="200"/>
      <c r="K110" s="200"/>
      <c r="L110" s="200"/>
      <c r="M110" s="200"/>
      <c r="N110" s="200"/>
    </row>
    <row r="111" spans="1:14" s="99" customFormat="1" ht="21" customHeight="1" x14ac:dyDescent="0.6">
      <c r="A111" s="160"/>
      <c r="B111" s="160"/>
      <c r="C111" s="160"/>
      <c r="D111" s="159"/>
      <c r="E111" s="158"/>
      <c r="F111" s="158"/>
      <c r="G111" s="158"/>
      <c r="H111" s="158"/>
      <c r="I111" s="200"/>
      <c r="J111" s="200"/>
      <c r="K111" s="200"/>
      <c r="L111" s="200"/>
      <c r="M111" s="200"/>
      <c r="N111" s="200"/>
    </row>
    <row r="112" spans="1:14" s="99" customFormat="1" ht="21" customHeight="1" x14ac:dyDescent="0.6">
      <c r="A112" s="160"/>
      <c r="B112" s="160"/>
      <c r="C112" s="160"/>
      <c r="D112" s="159"/>
      <c r="E112" s="158"/>
      <c r="F112" s="158"/>
      <c r="G112" s="158"/>
      <c r="H112" s="158"/>
      <c r="I112" s="200"/>
      <c r="J112" s="200"/>
      <c r="K112" s="200"/>
      <c r="L112" s="200"/>
      <c r="M112" s="200"/>
      <c r="N112" s="200"/>
    </row>
    <row r="113" spans="1:14" s="99" customFormat="1" ht="21" customHeight="1" x14ac:dyDescent="0.6">
      <c r="A113" s="160"/>
      <c r="B113" s="160"/>
      <c r="C113" s="160"/>
      <c r="D113" s="159"/>
      <c r="E113" s="158"/>
      <c r="F113" s="158"/>
      <c r="G113" s="158"/>
      <c r="H113" s="158"/>
      <c r="I113" s="200"/>
      <c r="J113" s="200"/>
      <c r="K113" s="200"/>
      <c r="L113" s="200"/>
      <c r="M113" s="200"/>
      <c r="N113" s="200"/>
    </row>
    <row r="114" spans="1:14" s="99" customFormat="1" ht="21" customHeight="1" x14ac:dyDescent="0.6">
      <c r="A114" s="160"/>
      <c r="B114" s="160"/>
      <c r="C114" s="160"/>
      <c r="D114" s="159"/>
      <c r="E114" s="158"/>
      <c r="F114" s="158"/>
      <c r="G114" s="158"/>
      <c r="H114" s="158"/>
      <c r="I114" s="200"/>
      <c r="J114" s="200"/>
      <c r="K114" s="200"/>
      <c r="L114" s="200"/>
      <c r="M114" s="200"/>
      <c r="N114" s="200"/>
    </row>
    <row r="115" spans="1:14" s="99" customFormat="1" ht="21" customHeight="1" x14ac:dyDescent="0.6">
      <c r="A115" s="160"/>
      <c r="B115" s="160"/>
      <c r="C115" s="160"/>
      <c r="D115" s="159"/>
      <c r="E115" s="158"/>
      <c r="F115" s="158"/>
      <c r="G115" s="158"/>
      <c r="H115" s="158"/>
      <c r="I115" s="200"/>
      <c r="J115" s="200"/>
      <c r="K115" s="200"/>
      <c r="L115" s="200"/>
      <c r="M115" s="200"/>
      <c r="N115" s="200"/>
    </row>
    <row r="116" spans="1:14" s="99" customFormat="1" ht="21" customHeight="1" x14ac:dyDescent="0.6">
      <c r="A116" s="160"/>
      <c r="B116" s="160"/>
      <c r="C116" s="160"/>
      <c r="D116" s="159"/>
      <c r="E116" s="158"/>
      <c r="F116" s="158"/>
      <c r="G116" s="158"/>
      <c r="H116" s="158"/>
      <c r="I116" s="200"/>
      <c r="J116" s="200"/>
      <c r="K116" s="200"/>
      <c r="L116" s="200"/>
      <c r="M116" s="200"/>
      <c r="N116" s="200"/>
    </row>
    <row r="117" spans="1:14" s="99" customFormat="1" ht="21" customHeight="1" x14ac:dyDescent="0.6">
      <c r="A117" s="160"/>
      <c r="B117" s="160"/>
      <c r="C117" s="160"/>
      <c r="D117" s="159"/>
      <c r="E117" s="158"/>
      <c r="F117" s="158"/>
      <c r="G117" s="158"/>
      <c r="H117" s="158"/>
      <c r="I117" s="200"/>
      <c r="J117" s="200"/>
      <c r="K117" s="200"/>
      <c r="L117" s="200"/>
      <c r="M117" s="200"/>
      <c r="N117" s="200"/>
    </row>
    <row r="118" spans="1:14" s="99" customFormat="1" ht="21" customHeight="1" x14ac:dyDescent="0.6">
      <c r="A118" s="160"/>
      <c r="B118" s="160"/>
      <c r="C118" s="160"/>
      <c r="D118" s="159"/>
      <c r="E118" s="158"/>
      <c r="F118" s="158"/>
      <c r="G118" s="158"/>
      <c r="H118" s="158"/>
      <c r="I118" s="200"/>
      <c r="J118" s="200"/>
      <c r="K118" s="200"/>
      <c r="L118" s="200"/>
      <c r="M118" s="200"/>
      <c r="N118" s="200"/>
    </row>
    <row r="119" spans="1:14" s="99" customFormat="1" ht="21" customHeight="1" x14ac:dyDescent="0.6">
      <c r="A119" s="160"/>
      <c r="B119" s="160"/>
      <c r="C119" s="160"/>
      <c r="D119" s="159"/>
      <c r="E119" s="158"/>
      <c r="F119" s="158"/>
      <c r="G119" s="158"/>
      <c r="H119" s="158"/>
      <c r="I119" s="200"/>
      <c r="J119" s="200"/>
      <c r="K119" s="200"/>
      <c r="L119" s="200"/>
      <c r="M119" s="200"/>
      <c r="N119" s="200"/>
    </row>
    <row r="120" spans="1:14" s="99" customFormat="1" ht="21" customHeight="1" x14ac:dyDescent="0.6">
      <c r="A120" s="160"/>
      <c r="B120" s="160"/>
      <c r="C120" s="160"/>
      <c r="D120" s="159"/>
      <c r="E120" s="158"/>
      <c r="F120" s="158"/>
      <c r="G120" s="158"/>
      <c r="H120" s="158"/>
      <c r="I120" s="200"/>
      <c r="J120" s="200"/>
      <c r="K120" s="200"/>
      <c r="L120" s="200"/>
      <c r="M120" s="200"/>
      <c r="N120" s="200"/>
    </row>
    <row r="121" spans="1:14" s="99" customFormat="1" ht="21" customHeight="1" x14ac:dyDescent="0.6">
      <c r="A121" s="160"/>
      <c r="B121" s="160"/>
      <c r="C121" s="160"/>
      <c r="D121" s="159"/>
      <c r="E121" s="158"/>
      <c r="F121" s="158"/>
      <c r="G121" s="158"/>
      <c r="H121" s="158"/>
      <c r="I121" s="200"/>
      <c r="J121" s="200"/>
      <c r="K121" s="200"/>
      <c r="L121" s="200"/>
      <c r="M121" s="200"/>
      <c r="N121" s="200"/>
    </row>
    <row r="122" spans="1:14" s="99" customFormat="1" ht="21" customHeight="1" x14ac:dyDescent="0.6">
      <c r="A122" s="160"/>
      <c r="B122" s="160"/>
      <c r="C122" s="160"/>
      <c r="D122" s="159"/>
      <c r="E122" s="158"/>
      <c r="F122" s="158"/>
      <c r="G122" s="158"/>
      <c r="H122" s="158"/>
      <c r="I122" s="200"/>
      <c r="J122" s="200"/>
      <c r="K122" s="200"/>
      <c r="L122" s="200"/>
      <c r="M122" s="200"/>
      <c r="N122" s="200"/>
    </row>
    <row r="123" spans="1:14" s="99" customFormat="1" ht="21" customHeight="1" x14ac:dyDescent="0.6">
      <c r="A123" s="160"/>
      <c r="B123" s="160"/>
      <c r="C123" s="160"/>
      <c r="D123" s="159"/>
      <c r="E123" s="158"/>
      <c r="F123" s="158"/>
      <c r="G123" s="158"/>
      <c r="H123" s="158"/>
      <c r="I123" s="200"/>
      <c r="J123" s="200"/>
      <c r="K123" s="200"/>
      <c r="L123" s="200"/>
      <c r="M123" s="200"/>
      <c r="N123" s="200"/>
    </row>
    <row r="124" spans="1:14" s="99" customFormat="1" ht="21" customHeight="1" x14ac:dyDescent="0.6">
      <c r="A124" s="160"/>
      <c r="B124" s="160"/>
      <c r="C124" s="160"/>
      <c r="D124" s="159"/>
      <c r="E124" s="158"/>
      <c r="F124" s="158"/>
      <c r="G124" s="158"/>
      <c r="H124" s="158"/>
      <c r="I124" s="200"/>
      <c r="J124" s="200"/>
      <c r="K124" s="200"/>
      <c r="L124" s="200"/>
      <c r="M124" s="200"/>
      <c r="N124" s="200"/>
    </row>
    <row r="125" spans="1:14" s="99" customFormat="1" ht="21" customHeight="1" x14ac:dyDescent="0.6">
      <c r="A125" s="160"/>
      <c r="B125" s="160"/>
      <c r="C125" s="160"/>
      <c r="D125" s="159"/>
      <c r="E125" s="158"/>
      <c r="F125" s="158"/>
      <c r="G125" s="158"/>
      <c r="H125" s="158"/>
      <c r="I125" s="200"/>
      <c r="J125" s="200"/>
      <c r="K125" s="200"/>
      <c r="L125" s="200"/>
      <c r="M125" s="200"/>
      <c r="N125" s="200"/>
    </row>
    <row r="126" spans="1:14" s="99" customFormat="1" ht="21" customHeight="1" x14ac:dyDescent="0.6">
      <c r="A126" s="160"/>
      <c r="B126" s="160"/>
      <c r="C126" s="160"/>
      <c r="D126" s="159"/>
      <c r="E126" s="158"/>
      <c r="F126" s="158"/>
      <c r="G126" s="158"/>
      <c r="H126" s="158"/>
      <c r="I126" s="200"/>
      <c r="J126" s="200"/>
      <c r="K126" s="200"/>
      <c r="L126" s="200"/>
      <c r="M126" s="200"/>
      <c r="N126" s="200"/>
    </row>
    <row r="127" spans="1:14" s="99" customFormat="1" ht="21" customHeight="1" x14ac:dyDescent="0.6">
      <c r="A127" s="160"/>
      <c r="B127" s="160"/>
      <c r="C127" s="160"/>
      <c r="D127" s="159"/>
      <c r="E127" s="158"/>
      <c r="F127" s="158"/>
      <c r="G127" s="158"/>
      <c r="H127" s="158"/>
      <c r="I127" s="200"/>
      <c r="J127" s="200"/>
      <c r="K127" s="200"/>
      <c r="L127" s="200"/>
      <c r="M127" s="200"/>
      <c r="N127" s="200"/>
    </row>
    <row r="128" spans="1:14" s="99" customFormat="1" ht="21" customHeight="1" x14ac:dyDescent="0.6">
      <c r="A128" s="160"/>
      <c r="B128" s="160"/>
      <c r="C128" s="160"/>
      <c r="D128" s="159"/>
      <c r="E128" s="158"/>
      <c r="F128" s="158"/>
      <c r="G128" s="158"/>
      <c r="H128" s="158"/>
      <c r="I128" s="200"/>
      <c r="J128" s="200"/>
      <c r="K128" s="200"/>
      <c r="L128" s="200"/>
      <c r="M128" s="200"/>
      <c r="N128" s="200"/>
    </row>
    <row r="129" spans="1:14" s="99" customFormat="1" ht="21" customHeight="1" x14ac:dyDescent="0.6">
      <c r="A129" s="160"/>
      <c r="B129" s="160"/>
      <c r="C129" s="160"/>
      <c r="D129" s="159"/>
      <c r="E129" s="158"/>
      <c r="F129" s="158"/>
      <c r="G129" s="158"/>
      <c r="H129" s="158"/>
      <c r="I129" s="200"/>
      <c r="J129" s="200"/>
      <c r="K129" s="200"/>
      <c r="L129" s="200"/>
      <c r="M129" s="200"/>
      <c r="N129" s="200"/>
    </row>
    <row r="130" spans="1:14" s="99" customFormat="1" ht="21" customHeight="1" x14ac:dyDescent="0.6">
      <c r="A130" s="160"/>
      <c r="B130" s="160"/>
      <c r="C130" s="160"/>
      <c r="D130" s="159"/>
      <c r="E130" s="158"/>
      <c r="F130" s="158"/>
      <c r="G130" s="158"/>
      <c r="H130" s="158"/>
      <c r="I130" s="200"/>
      <c r="J130" s="200"/>
      <c r="K130" s="200"/>
      <c r="L130" s="200"/>
      <c r="M130" s="200"/>
      <c r="N130" s="200"/>
    </row>
    <row r="131" spans="1:14" s="99" customFormat="1" ht="21" customHeight="1" x14ac:dyDescent="0.6">
      <c r="A131" s="160"/>
      <c r="B131" s="160"/>
      <c r="C131" s="160"/>
      <c r="D131" s="159"/>
      <c r="E131" s="158"/>
      <c r="F131" s="158"/>
      <c r="G131" s="158"/>
      <c r="H131" s="158"/>
      <c r="I131" s="200"/>
      <c r="J131" s="200"/>
      <c r="K131" s="200"/>
      <c r="L131" s="200"/>
      <c r="M131" s="200"/>
      <c r="N131" s="200"/>
    </row>
    <row r="132" spans="1:14" s="99" customFormat="1" ht="21" customHeight="1" x14ac:dyDescent="0.6">
      <c r="A132" s="160"/>
      <c r="B132" s="160"/>
      <c r="C132" s="160"/>
      <c r="D132" s="159"/>
      <c r="E132" s="158"/>
      <c r="F132" s="158"/>
      <c r="G132" s="158"/>
      <c r="H132" s="158"/>
      <c r="I132" s="200"/>
      <c r="J132" s="200"/>
      <c r="K132" s="200"/>
      <c r="L132" s="200"/>
      <c r="M132" s="200"/>
      <c r="N132" s="200"/>
    </row>
    <row r="133" spans="1:14" s="99" customFormat="1" ht="21" customHeight="1" x14ac:dyDescent="0.6">
      <c r="A133" s="160"/>
      <c r="B133" s="160"/>
      <c r="C133" s="160"/>
      <c r="D133" s="159"/>
      <c r="E133" s="158"/>
      <c r="F133" s="158"/>
      <c r="G133" s="158"/>
      <c r="H133" s="158"/>
      <c r="I133" s="200"/>
      <c r="J133" s="200"/>
      <c r="K133" s="200"/>
      <c r="L133" s="200"/>
      <c r="M133" s="200"/>
      <c r="N133" s="200"/>
    </row>
    <row r="134" spans="1:14" s="99" customFormat="1" ht="21" customHeight="1" x14ac:dyDescent="0.6">
      <c r="A134" s="160"/>
      <c r="B134" s="160"/>
      <c r="C134" s="160"/>
      <c r="D134" s="159"/>
      <c r="E134" s="158"/>
      <c r="F134" s="158"/>
      <c r="G134" s="158"/>
      <c r="H134" s="158"/>
      <c r="I134" s="200"/>
      <c r="J134" s="200"/>
      <c r="K134" s="200"/>
      <c r="L134" s="200"/>
      <c r="M134" s="200"/>
      <c r="N134" s="200"/>
    </row>
    <row r="135" spans="1:14" s="99" customFormat="1" ht="21" customHeight="1" x14ac:dyDescent="0.6">
      <c r="A135" s="160"/>
      <c r="B135" s="160"/>
      <c r="C135" s="160"/>
      <c r="D135" s="159"/>
      <c r="E135" s="158"/>
      <c r="F135" s="158"/>
      <c r="G135" s="158"/>
      <c r="H135" s="158"/>
      <c r="I135" s="200"/>
      <c r="J135" s="200"/>
      <c r="K135" s="200"/>
      <c r="L135" s="200"/>
      <c r="M135" s="200"/>
      <c r="N135" s="200"/>
    </row>
    <row r="136" spans="1:14" s="99" customFormat="1" ht="21" customHeight="1" x14ac:dyDescent="0.6">
      <c r="A136" s="160"/>
      <c r="B136" s="160"/>
      <c r="C136" s="160"/>
      <c r="D136" s="159"/>
      <c r="E136" s="158"/>
      <c r="F136" s="158"/>
      <c r="G136" s="158"/>
      <c r="H136" s="158"/>
      <c r="I136" s="200"/>
      <c r="J136" s="200"/>
      <c r="K136" s="200"/>
      <c r="L136" s="200"/>
      <c r="M136" s="200"/>
      <c r="N136" s="200"/>
    </row>
    <row r="137" spans="1:14" s="99" customFormat="1" ht="21" customHeight="1" x14ac:dyDescent="0.6">
      <c r="A137" s="160"/>
      <c r="B137" s="160"/>
      <c r="C137" s="160"/>
      <c r="D137" s="159"/>
      <c r="E137" s="158"/>
      <c r="F137" s="158"/>
      <c r="G137" s="158"/>
      <c r="H137" s="158"/>
      <c r="I137" s="200"/>
      <c r="J137" s="200"/>
      <c r="K137" s="200"/>
      <c r="L137" s="200"/>
      <c r="M137" s="200"/>
      <c r="N137" s="200"/>
    </row>
    <row r="138" spans="1:14" s="99" customFormat="1" ht="21" customHeight="1" x14ac:dyDescent="0.6">
      <c r="A138" s="160"/>
      <c r="B138" s="160"/>
      <c r="C138" s="160"/>
      <c r="D138" s="159"/>
      <c r="E138" s="158"/>
      <c r="F138" s="158"/>
      <c r="G138" s="158"/>
      <c r="H138" s="158"/>
      <c r="I138" s="200"/>
      <c r="J138" s="200"/>
      <c r="K138" s="200"/>
      <c r="L138" s="200"/>
      <c r="M138" s="200"/>
      <c r="N138" s="200"/>
    </row>
    <row r="139" spans="1:14" s="99" customFormat="1" ht="21" customHeight="1" x14ac:dyDescent="0.6">
      <c r="A139" s="160"/>
      <c r="B139" s="160"/>
      <c r="C139" s="160"/>
      <c r="D139" s="159"/>
      <c r="E139" s="158"/>
      <c r="F139" s="158"/>
      <c r="G139" s="158"/>
      <c r="H139" s="158"/>
      <c r="I139" s="200"/>
      <c r="J139" s="200"/>
      <c r="K139" s="200"/>
      <c r="L139" s="200"/>
      <c r="M139" s="200"/>
      <c r="N139" s="200"/>
    </row>
    <row r="140" spans="1:14" s="99" customFormat="1" ht="21" customHeight="1" x14ac:dyDescent="0.6">
      <c r="A140" s="160"/>
      <c r="B140" s="160"/>
      <c r="C140" s="160"/>
      <c r="D140" s="159"/>
      <c r="E140" s="158"/>
      <c r="F140" s="158"/>
      <c r="G140" s="158"/>
      <c r="H140" s="158"/>
      <c r="I140" s="200"/>
      <c r="J140" s="200"/>
      <c r="K140" s="200"/>
      <c r="L140" s="200"/>
      <c r="M140" s="200"/>
      <c r="N140" s="200"/>
    </row>
    <row r="141" spans="1:14" s="99" customFormat="1" ht="21" customHeight="1" x14ac:dyDescent="0.6">
      <c r="A141" s="160"/>
      <c r="B141" s="160"/>
      <c r="C141" s="160"/>
      <c r="D141" s="159"/>
      <c r="E141" s="158"/>
      <c r="F141" s="158"/>
      <c r="G141" s="158"/>
      <c r="H141" s="158"/>
      <c r="I141" s="200"/>
      <c r="J141" s="200"/>
      <c r="K141" s="200"/>
      <c r="L141" s="200"/>
      <c r="M141" s="200"/>
      <c r="N141" s="200"/>
    </row>
    <row r="142" spans="1:14" s="99" customFormat="1" ht="21" customHeight="1" x14ac:dyDescent="0.6">
      <c r="A142" s="160"/>
      <c r="B142" s="160"/>
      <c r="C142" s="160"/>
      <c r="D142" s="159"/>
      <c r="E142" s="158"/>
      <c r="F142" s="158"/>
      <c r="G142" s="158"/>
      <c r="H142" s="158"/>
      <c r="I142" s="200"/>
      <c r="J142" s="200"/>
      <c r="K142" s="200"/>
      <c r="L142" s="200"/>
      <c r="M142" s="200"/>
      <c r="N142" s="200"/>
    </row>
    <row r="143" spans="1:14" s="99" customFormat="1" ht="21" customHeight="1" x14ac:dyDescent="0.6">
      <c r="A143" s="160"/>
      <c r="B143" s="160"/>
      <c r="C143" s="160"/>
      <c r="D143" s="159"/>
      <c r="E143" s="158"/>
      <c r="F143" s="158"/>
      <c r="G143" s="158"/>
      <c r="H143" s="158"/>
      <c r="I143" s="200"/>
      <c r="J143" s="200"/>
      <c r="K143" s="200"/>
      <c r="L143" s="200"/>
      <c r="M143" s="200"/>
      <c r="N143" s="200"/>
    </row>
    <row r="144" spans="1:14" s="99" customFormat="1" ht="21" customHeight="1" x14ac:dyDescent="0.6">
      <c r="A144" s="160"/>
      <c r="B144" s="160"/>
      <c r="C144" s="160"/>
      <c r="D144" s="159"/>
      <c r="E144" s="158"/>
      <c r="F144" s="158"/>
      <c r="G144" s="158"/>
      <c r="H144" s="158"/>
      <c r="I144" s="200"/>
      <c r="J144" s="200"/>
      <c r="K144" s="200"/>
      <c r="L144" s="200"/>
      <c r="M144" s="200"/>
      <c r="N144" s="200"/>
    </row>
    <row r="145" spans="1:14" s="99" customFormat="1" ht="21" customHeight="1" x14ac:dyDescent="0.6">
      <c r="A145" s="160"/>
      <c r="B145" s="160"/>
      <c r="C145" s="160"/>
      <c r="D145" s="159"/>
      <c r="E145" s="158"/>
      <c r="F145" s="158"/>
      <c r="G145" s="158"/>
      <c r="H145" s="158"/>
      <c r="I145" s="200"/>
      <c r="J145" s="200"/>
      <c r="K145" s="200"/>
      <c r="L145" s="200"/>
      <c r="M145" s="200"/>
      <c r="N145" s="200"/>
    </row>
    <row r="146" spans="1:14" s="99" customFormat="1" ht="21" customHeight="1" x14ac:dyDescent="0.6">
      <c r="A146" s="160"/>
      <c r="B146" s="160"/>
      <c r="C146" s="160"/>
      <c r="D146" s="159"/>
      <c r="E146" s="158"/>
      <c r="F146" s="158"/>
      <c r="G146" s="158"/>
      <c r="H146" s="158"/>
      <c r="I146" s="200"/>
      <c r="J146" s="200"/>
      <c r="K146" s="200"/>
      <c r="L146" s="200"/>
      <c r="M146" s="200"/>
      <c r="N146" s="200"/>
    </row>
    <row r="147" spans="1:14" s="99" customFormat="1" ht="21" customHeight="1" x14ac:dyDescent="0.6">
      <c r="A147" s="160"/>
      <c r="B147" s="160"/>
      <c r="C147" s="160"/>
      <c r="D147" s="159"/>
      <c r="E147" s="158"/>
      <c r="F147" s="158"/>
      <c r="G147" s="158"/>
      <c r="H147" s="158"/>
      <c r="I147" s="200"/>
      <c r="J147" s="200"/>
      <c r="K147" s="200"/>
      <c r="L147" s="200"/>
      <c r="M147" s="200"/>
      <c r="N147" s="200"/>
    </row>
    <row r="148" spans="1:14" s="99" customFormat="1" ht="21" customHeight="1" x14ac:dyDescent="0.6">
      <c r="A148" s="160"/>
      <c r="B148" s="160"/>
      <c r="C148" s="160"/>
      <c r="D148" s="159"/>
      <c r="E148" s="158"/>
      <c r="F148" s="158"/>
      <c r="G148" s="158"/>
      <c r="H148" s="158"/>
      <c r="I148" s="200"/>
      <c r="J148" s="200"/>
      <c r="K148" s="200"/>
      <c r="L148" s="200"/>
      <c r="M148" s="200"/>
      <c r="N148" s="200"/>
    </row>
    <row r="149" spans="1:14" s="99" customFormat="1" ht="21" customHeight="1" x14ac:dyDescent="0.6">
      <c r="A149" s="160"/>
      <c r="B149" s="160"/>
      <c r="C149" s="160"/>
      <c r="D149" s="159"/>
      <c r="E149" s="158"/>
      <c r="F149" s="158"/>
      <c r="G149" s="158"/>
      <c r="H149" s="158"/>
      <c r="I149" s="200"/>
      <c r="J149" s="200"/>
      <c r="K149" s="200"/>
      <c r="L149" s="200"/>
      <c r="M149" s="200"/>
      <c r="N149" s="200"/>
    </row>
    <row r="150" spans="1:14" ht="21" customHeight="1" x14ac:dyDescent="0.25">
      <c r="A150" s="153"/>
      <c r="B150" s="153"/>
      <c r="C150" s="153"/>
      <c r="D150" s="154"/>
      <c r="E150" s="129"/>
      <c r="F150" s="129"/>
      <c r="G150" s="129"/>
      <c r="H150" s="129"/>
      <c r="I150" s="152"/>
      <c r="J150" s="152"/>
      <c r="K150" s="152"/>
      <c r="L150" s="152"/>
      <c r="M150" s="152"/>
      <c r="N150" s="152"/>
    </row>
    <row r="151" spans="1:14" ht="21" customHeight="1" x14ac:dyDescent="0.25">
      <c r="A151" s="153"/>
      <c r="B151" s="153"/>
      <c r="C151" s="153"/>
      <c r="D151" s="154"/>
      <c r="E151" s="129"/>
      <c r="F151" s="129"/>
      <c r="G151" s="129"/>
      <c r="H151" s="129"/>
      <c r="I151" s="152"/>
      <c r="J151" s="152"/>
      <c r="K151" s="152"/>
      <c r="L151" s="152"/>
      <c r="M151" s="152"/>
      <c r="N151" s="152"/>
    </row>
    <row r="152" spans="1:14" ht="21" customHeight="1" x14ac:dyDescent="0.25">
      <c r="A152" s="153"/>
      <c r="B152" s="153"/>
      <c r="C152" s="153"/>
      <c r="D152" s="154"/>
      <c r="E152" s="129"/>
      <c r="F152" s="129"/>
      <c r="G152" s="129"/>
      <c r="H152" s="129"/>
      <c r="I152" s="152"/>
      <c r="J152" s="152"/>
      <c r="K152" s="152"/>
      <c r="L152" s="152"/>
      <c r="M152" s="152"/>
      <c r="N152" s="152"/>
    </row>
    <row r="153" spans="1:14" ht="21" customHeight="1" x14ac:dyDescent="0.25">
      <c r="A153" s="153"/>
      <c r="B153" s="153"/>
      <c r="C153" s="153"/>
      <c r="D153" s="154"/>
      <c r="E153" s="129"/>
      <c r="F153" s="129"/>
      <c r="G153" s="129"/>
      <c r="H153" s="129"/>
      <c r="I153" s="152"/>
      <c r="J153" s="152"/>
      <c r="K153" s="152"/>
      <c r="L153" s="152"/>
      <c r="M153" s="152"/>
      <c r="N153" s="152"/>
    </row>
    <row r="154" spans="1:14" ht="15" x14ac:dyDescent="0.25"/>
    <row r="155" spans="1:14" ht="15" x14ac:dyDescent="0.25"/>
    <row r="156" spans="1:14" ht="15" x14ac:dyDescent="0.25"/>
    <row r="157" spans="1:14" ht="15" x14ac:dyDescent="0.25"/>
    <row r="158" spans="1:14" ht="15" x14ac:dyDescent="0.25"/>
    <row r="159" spans="1:14" ht="15" x14ac:dyDescent="0.25"/>
    <row r="160" spans="1:14" ht="15" x14ac:dyDescent="0.25"/>
    <row r="161" spans="4:23" ht="15" x14ac:dyDescent="0.25"/>
    <row r="162" spans="4:23" ht="15" x14ac:dyDescent="0.25"/>
    <row r="163" spans="4:23" ht="15" x14ac:dyDescent="0.25"/>
    <row r="164" spans="4:23" ht="15" x14ac:dyDescent="0.25"/>
    <row r="165" spans="4:23" ht="15" x14ac:dyDescent="0.25"/>
    <row r="166" spans="4:23" ht="15" x14ac:dyDescent="0.25"/>
    <row r="167" spans="4:23" s="18" customFormat="1" ht="15" x14ac:dyDescent="0.25">
      <c r="D167" s="155"/>
      <c r="F167" s="155"/>
      <c r="G167" s="155"/>
      <c r="H167" s="155"/>
      <c r="J167" s="86"/>
      <c r="K167" s="86"/>
      <c r="L167" s="86"/>
      <c r="M167" s="86"/>
      <c r="N167" s="86"/>
      <c r="O167" s="86"/>
      <c r="P167" s="86"/>
      <c r="Q167" s="86"/>
      <c r="R167" s="86"/>
      <c r="S167" s="86"/>
      <c r="T167" s="86"/>
      <c r="U167" s="86"/>
      <c r="V167" s="86"/>
      <c r="W167" s="86"/>
    </row>
  </sheetData>
  <mergeCells count="16">
    <mergeCell ref="B50:I50"/>
    <mergeCell ref="A1:I1"/>
    <mergeCell ref="A2:I2"/>
    <mergeCell ref="A3:I3"/>
    <mergeCell ref="B44:I44"/>
    <mergeCell ref="B45:I45"/>
    <mergeCell ref="B46:I46"/>
    <mergeCell ref="B47:I47"/>
    <mergeCell ref="B48:I48"/>
    <mergeCell ref="B49:I49"/>
    <mergeCell ref="B56:I56"/>
    <mergeCell ref="B51:I51"/>
    <mergeCell ref="B52:I52"/>
    <mergeCell ref="B53:I53"/>
    <mergeCell ref="B54:I54"/>
    <mergeCell ref="B55:I55"/>
  </mergeCells>
  <printOptions horizontalCentered="1"/>
  <pageMargins left="0.5" right="0.5" top="0.5" bottom="0.25" header="0" footer="0"/>
  <pageSetup paperSize="9" scale="61" orientation="portrait" r:id="rId1"/>
  <headerFooter>
    <oddFooter>&amp;C&amp;"B Nazanin,Regular"&amp;12&amp;A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pageSetUpPr fitToPage="1"/>
  </sheetPr>
  <dimension ref="A1:X140"/>
  <sheetViews>
    <sheetView rightToLeft="1" view="pageBreakPreview" zoomScaleNormal="70" zoomScaleSheetLayoutView="100" workbookViewId="0">
      <selection activeCell="M10" sqref="M10"/>
    </sheetView>
  </sheetViews>
  <sheetFormatPr defaultColWidth="8.7109375" defaultRowHeight="150" customHeight="1" x14ac:dyDescent="0.25"/>
  <cols>
    <col min="1" max="1" width="38.7109375" style="18" customWidth="1"/>
    <col min="2" max="2" width="0.7109375" style="18" customWidth="1"/>
    <col min="3" max="3" width="21.7109375" style="18" customWidth="1"/>
    <col min="4" max="4" width="0.85546875" style="18" customWidth="1"/>
    <col min="5" max="5" width="17.42578125" style="155" customWidth="1"/>
    <col min="6" max="6" width="0.85546875" style="18" customWidth="1"/>
    <col min="7" max="7" width="20" style="155" customWidth="1"/>
    <col min="8" max="8" width="0.7109375" style="155" customWidth="1"/>
    <col min="9" max="9" width="21.28515625" style="155" customWidth="1"/>
    <col min="10" max="10" width="1.28515625" style="18" customWidth="1"/>
    <col min="11" max="11" width="16.42578125" style="982" bestFit="1" customWidth="1"/>
    <col min="12" max="12" width="8.7109375" style="86"/>
    <col min="13" max="13" width="33.28515625" style="183" customWidth="1"/>
    <col min="14" max="16384" width="8.7109375" style="86"/>
  </cols>
  <sheetData>
    <row r="1" spans="1:15" s="151" customFormat="1" ht="25.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994"/>
      <c r="K1" s="968"/>
      <c r="L1" s="103"/>
      <c r="M1" s="182"/>
    </row>
    <row r="2" spans="1:15" s="151" customFormat="1" ht="25.5" customHeight="1" x14ac:dyDescent="0.25">
      <c r="A2" s="994" t="str">
        <f>'5'!A2:H2</f>
        <v xml:space="preserve">یادداشت های توضیحی صورت های مالی </v>
      </c>
      <c r="B2" s="994"/>
      <c r="C2" s="994"/>
      <c r="D2" s="994"/>
      <c r="E2" s="994"/>
      <c r="F2" s="994"/>
      <c r="G2" s="994"/>
      <c r="H2" s="994"/>
      <c r="I2" s="994"/>
      <c r="J2" s="994"/>
      <c r="K2" s="968"/>
      <c r="L2" s="103"/>
      <c r="M2" s="182"/>
    </row>
    <row r="3" spans="1:15" s="151" customFormat="1" ht="25.5" customHeight="1" x14ac:dyDescent="0.25">
      <c r="A3" s="994" t="str">
        <f>'5'!A3:H3</f>
        <v>سال مالی منتهی به 30 اسفندماه 1399</v>
      </c>
      <c r="B3" s="994"/>
      <c r="C3" s="994"/>
      <c r="D3" s="994"/>
      <c r="E3" s="994"/>
      <c r="F3" s="994"/>
      <c r="G3" s="994"/>
      <c r="H3" s="994"/>
      <c r="I3" s="994"/>
      <c r="J3" s="994"/>
      <c r="K3" s="968"/>
      <c r="L3" s="103"/>
      <c r="M3" s="182"/>
    </row>
    <row r="4" spans="1:15" s="295" customFormat="1" ht="20.100000000000001" customHeight="1" x14ac:dyDescent="0.25">
      <c r="A4" s="1077" t="s">
        <v>1875</v>
      </c>
      <c r="B4" s="1077"/>
      <c r="C4" s="1077"/>
      <c r="D4" s="1077"/>
      <c r="E4" s="1077"/>
      <c r="F4" s="1077"/>
      <c r="G4" s="1077"/>
      <c r="H4" s="1077"/>
      <c r="I4" s="1077"/>
      <c r="J4" s="1077"/>
      <c r="K4" s="969"/>
      <c r="M4" s="83"/>
    </row>
    <row r="5" spans="1:15" s="295" customFormat="1" ht="8.4499999999999993" customHeight="1" x14ac:dyDescent="0.25">
      <c r="A5" s="241"/>
      <c r="B5" s="241"/>
      <c r="C5" s="241"/>
      <c r="D5" s="241"/>
      <c r="E5" s="241"/>
      <c r="F5" s="241"/>
      <c r="G5" s="241"/>
      <c r="H5" s="241"/>
      <c r="I5" s="241"/>
      <c r="J5" s="241"/>
      <c r="K5" s="969"/>
      <c r="M5" s="83"/>
    </row>
    <row r="6" spans="1:15" s="242" customFormat="1" ht="23.25" x14ac:dyDescent="0.7">
      <c r="A6" s="602" t="s">
        <v>77</v>
      </c>
      <c r="B6" s="603"/>
      <c r="C6" s="436" t="s">
        <v>186</v>
      </c>
      <c r="D6" s="603"/>
      <c r="E6" s="633" t="s">
        <v>1451</v>
      </c>
      <c r="F6" s="443"/>
      <c r="G6" s="633" t="s">
        <v>108</v>
      </c>
      <c r="H6" s="604"/>
      <c r="I6" s="605"/>
      <c r="J6" s="606"/>
      <c r="K6" s="970"/>
      <c r="L6" s="606"/>
      <c r="M6" s="607"/>
      <c r="N6" s="606"/>
      <c r="O6" s="606"/>
    </row>
    <row r="7" spans="1:15" s="242" customFormat="1" ht="23.25" x14ac:dyDescent="0.7">
      <c r="A7" s="608"/>
      <c r="B7" s="608"/>
      <c r="C7" s="606"/>
      <c r="D7" s="606"/>
      <c r="E7" s="609" t="s">
        <v>54</v>
      </c>
      <c r="F7" s="443"/>
      <c r="G7" s="609" t="s">
        <v>54</v>
      </c>
      <c r="H7" s="609"/>
      <c r="I7" s="443"/>
      <c r="J7" s="606"/>
      <c r="K7" s="970"/>
      <c r="L7" s="606"/>
      <c r="M7" s="607"/>
      <c r="N7" s="606"/>
      <c r="O7" s="606"/>
    </row>
    <row r="8" spans="1:15" s="99" customFormat="1" ht="22.5" customHeight="1" x14ac:dyDescent="0.6">
      <c r="A8" s="610" t="s">
        <v>177</v>
      </c>
      <c r="B8" s="610"/>
      <c r="C8" s="620" t="s">
        <v>1879</v>
      </c>
      <c r="D8" s="611"/>
      <c r="E8" s="612">
        <f>'تراز 1399'!Q156+'تراز 1399'!Q157-'تراز 1399'!R158-'تراز 1399'!R159-'تراز 1399'!R161-'تراز 1399'!R160-'تراز 1399'!Q17-'تراز 1399'!R162+500000000000</f>
        <v>500294323040</v>
      </c>
      <c r="F8" s="613"/>
      <c r="G8" s="612">
        <f>500000000000+225000000000+167974000000</f>
        <v>892974000000</v>
      </c>
      <c r="H8" s="614"/>
      <c r="I8" s="614"/>
      <c r="J8" s="615"/>
      <c r="K8" s="971">
        <f>500000000000+225000000000+167974000000</f>
        <v>892974000000</v>
      </c>
      <c r="L8" s="615"/>
      <c r="M8" s="616"/>
      <c r="N8" s="615"/>
      <c r="O8" s="615"/>
    </row>
    <row r="9" spans="1:15" s="99" customFormat="1" ht="22.5" customHeight="1" x14ac:dyDescent="0.6">
      <c r="A9" s="610" t="s">
        <v>178</v>
      </c>
      <c r="B9" s="610"/>
      <c r="C9" s="611"/>
      <c r="D9" s="611"/>
      <c r="E9" s="612">
        <f>SUM('تراز 1399'!Q154:Q155)</f>
        <v>22549276000</v>
      </c>
      <c r="F9" s="617"/>
      <c r="G9" s="612">
        <f>18549276000+4000000000</f>
        <v>22549276000</v>
      </c>
      <c r="H9" s="614"/>
      <c r="I9" s="614"/>
      <c r="J9" s="615"/>
      <c r="K9" s="971">
        <f>18549276000+4000000000</f>
        <v>22549276000</v>
      </c>
      <c r="L9" s="455"/>
      <c r="M9" s="618"/>
      <c r="N9" s="455"/>
      <c r="O9" s="455"/>
    </row>
    <row r="10" spans="1:15" s="99" customFormat="1" ht="22.5" customHeight="1" x14ac:dyDescent="0.6">
      <c r="A10" s="619" t="s">
        <v>184</v>
      </c>
      <c r="B10" s="610"/>
      <c r="C10" s="711" t="s">
        <v>1880</v>
      </c>
      <c r="D10" s="620"/>
      <c r="E10" s="612">
        <f>E42</f>
        <v>2976878862454</v>
      </c>
      <c r="F10" s="617"/>
      <c r="G10" s="612">
        <f>I42</f>
        <v>2807565156131</v>
      </c>
      <c r="H10" s="621"/>
      <c r="I10" s="621"/>
      <c r="J10" s="615"/>
      <c r="K10" s="971">
        <f>M42</f>
        <v>0</v>
      </c>
      <c r="L10" s="455"/>
      <c r="M10" s="618"/>
      <c r="N10" s="455"/>
      <c r="O10" s="455"/>
    </row>
    <row r="11" spans="1:15" s="99" customFormat="1" ht="22.5" customHeight="1" x14ac:dyDescent="0.6">
      <c r="A11" s="622" t="s">
        <v>179</v>
      </c>
      <c r="B11" s="610"/>
      <c r="C11" s="620" t="s">
        <v>1881</v>
      </c>
      <c r="D11" s="620"/>
      <c r="E11" s="612">
        <f>SUM('تراز 1399'!N59:N76)</f>
        <v>52500066951</v>
      </c>
      <c r="F11" s="617"/>
      <c r="G11" s="612">
        <f>103755955804</f>
        <v>103755955804</v>
      </c>
      <c r="H11" s="621"/>
      <c r="I11" s="621"/>
      <c r="J11" s="615"/>
      <c r="K11" s="971">
        <f>103755955804</f>
        <v>103755955804</v>
      </c>
      <c r="L11" s="615"/>
      <c r="M11" s="616"/>
      <c r="N11" s="615"/>
      <c r="O11" s="615"/>
    </row>
    <row r="12" spans="1:15" s="99" customFormat="1" ht="22.5" customHeight="1" x14ac:dyDescent="0.6">
      <c r="A12" s="610" t="s">
        <v>180</v>
      </c>
      <c r="B12" s="610"/>
      <c r="C12" s="620" t="s">
        <v>1882</v>
      </c>
      <c r="D12" s="620"/>
      <c r="E12" s="612">
        <f>SUM('تراز 1399'!N114:N118)</f>
        <v>2250000000</v>
      </c>
      <c r="F12" s="617"/>
      <c r="G12" s="612">
        <f>28000000</f>
        <v>28000000</v>
      </c>
      <c r="H12" s="621"/>
      <c r="I12" s="621"/>
      <c r="J12" s="615"/>
      <c r="K12" s="971">
        <f>28000000</f>
        <v>28000000</v>
      </c>
      <c r="L12" s="455"/>
      <c r="M12" s="618"/>
      <c r="N12" s="455"/>
      <c r="O12" s="455"/>
    </row>
    <row r="13" spans="1:15" s="99" customFormat="1" ht="22.5" customHeight="1" x14ac:dyDescent="0.6">
      <c r="A13" s="610" t="s">
        <v>181</v>
      </c>
      <c r="B13" s="610"/>
      <c r="C13" s="620"/>
      <c r="D13" s="620"/>
      <c r="E13" s="612">
        <v>0</v>
      </c>
      <c r="F13" s="617"/>
      <c r="G13" s="612">
        <f>454501675</f>
        <v>454501675</v>
      </c>
      <c r="H13" s="623"/>
      <c r="I13" s="623"/>
      <c r="J13" s="615"/>
      <c r="K13" s="971">
        <f>454501675</f>
        <v>454501675</v>
      </c>
      <c r="L13" s="455"/>
      <c r="M13" s="618"/>
      <c r="N13" s="455"/>
      <c r="O13" s="455"/>
    </row>
    <row r="14" spans="1:15" s="242" customFormat="1" ht="21" customHeight="1" thickBot="1" x14ac:dyDescent="0.75">
      <c r="A14" s="624"/>
      <c r="B14" s="624"/>
      <c r="C14" s="624"/>
      <c r="D14" s="624"/>
      <c r="E14" s="625">
        <f>SUM(E8:E13)</f>
        <v>3554472528445</v>
      </c>
      <c r="F14" s="626"/>
      <c r="G14" s="625">
        <f>SUM(G8:G13)</f>
        <v>3827326889610</v>
      </c>
      <c r="H14" s="627"/>
      <c r="I14" s="627"/>
      <c r="J14" s="606"/>
      <c r="K14" s="972"/>
      <c r="L14" s="608"/>
      <c r="M14" s="628"/>
      <c r="N14" s="608"/>
      <c r="O14" s="608"/>
    </row>
    <row r="15" spans="1:15" s="99" customFormat="1" ht="21" customHeight="1" thickTop="1" x14ac:dyDescent="0.6">
      <c r="A15" s="611"/>
      <c r="B15" s="611"/>
      <c r="C15" s="611"/>
      <c r="D15" s="611"/>
      <c r="E15" s="629"/>
      <c r="F15" s="441"/>
      <c r="G15" s="441"/>
      <c r="H15" s="441"/>
      <c r="I15" s="441"/>
      <c r="J15" s="615"/>
      <c r="K15" s="973"/>
      <c r="L15" s="455"/>
      <c r="M15" s="618"/>
      <c r="N15" s="455"/>
      <c r="O15" s="455"/>
    </row>
    <row r="16" spans="1:15" s="99" customFormat="1" ht="68.25" customHeight="1" x14ac:dyDescent="0.6">
      <c r="A16" s="1078" t="s">
        <v>1886</v>
      </c>
      <c r="B16" s="1078"/>
      <c r="C16" s="1078"/>
      <c r="D16" s="1078"/>
      <c r="E16" s="1078"/>
      <c r="F16" s="1078"/>
      <c r="G16" s="1078"/>
      <c r="H16" s="1078"/>
      <c r="I16" s="1078"/>
      <c r="J16" s="615"/>
      <c r="K16" s="973"/>
      <c r="L16" s="455"/>
      <c r="M16" s="618"/>
      <c r="N16" s="455"/>
      <c r="O16" s="455"/>
    </row>
    <row r="17" spans="1:13" s="630" customFormat="1" ht="56.25" customHeight="1" x14ac:dyDescent="0.25">
      <c r="A17" s="1014" t="s">
        <v>1883</v>
      </c>
      <c r="B17" s="1014"/>
      <c r="C17" s="1014"/>
      <c r="D17" s="1014"/>
      <c r="E17" s="1014"/>
      <c r="F17" s="1014"/>
      <c r="G17" s="1014"/>
      <c r="H17" s="1014"/>
      <c r="I17" s="1014"/>
      <c r="J17" s="515"/>
      <c r="K17" s="974"/>
      <c r="M17" s="631"/>
    </row>
    <row r="18" spans="1:13" s="634" customFormat="1" ht="24" customHeight="1" x14ac:dyDescent="0.25">
      <c r="A18" s="632"/>
      <c r="B18" s="632"/>
      <c r="C18" s="632"/>
      <c r="D18" s="632"/>
      <c r="E18" s="633" t="s">
        <v>1451</v>
      </c>
      <c r="F18" s="632"/>
      <c r="G18" s="632"/>
      <c r="H18" s="632"/>
      <c r="I18" s="633" t="s">
        <v>108</v>
      </c>
      <c r="J18" s="632"/>
      <c r="K18" s="975"/>
    </row>
    <row r="19" spans="1:13" s="638" customFormat="1" ht="21" customHeight="1" x14ac:dyDescent="0.25">
      <c r="A19" s="635" t="s">
        <v>182</v>
      </c>
      <c r="B19" s="632"/>
      <c r="C19" s="636" t="s">
        <v>424</v>
      </c>
      <c r="D19" s="637"/>
      <c r="E19" s="636" t="s">
        <v>183</v>
      </c>
      <c r="F19" s="637"/>
      <c r="G19" s="636" t="s">
        <v>424</v>
      </c>
      <c r="H19" s="637"/>
      <c r="I19" s="636" t="s">
        <v>183</v>
      </c>
      <c r="K19" s="976"/>
      <c r="L19" s="639"/>
    </row>
    <row r="20" spans="1:13" s="638" customFormat="1" ht="21" customHeight="1" x14ac:dyDescent="0.25">
      <c r="A20" s="609"/>
      <c r="B20" s="632"/>
      <c r="C20" s="640" t="s">
        <v>1807</v>
      </c>
      <c r="D20" s="637"/>
      <c r="E20" s="641" t="s">
        <v>54</v>
      </c>
      <c r="F20" s="637"/>
      <c r="G20" s="640" t="s">
        <v>1807</v>
      </c>
      <c r="H20" s="637"/>
      <c r="I20" s="641" t="s">
        <v>54</v>
      </c>
      <c r="K20" s="976"/>
      <c r="L20" s="639"/>
    </row>
    <row r="21" spans="1:13" s="647" customFormat="1" ht="21" customHeight="1" x14ac:dyDescent="0.55000000000000004">
      <c r="A21" s="642" t="s">
        <v>1457</v>
      </c>
      <c r="B21" s="629"/>
      <c r="C21" s="643">
        <f>G21-2464086.77+107909.55</f>
        <v>12411626.65</v>
      </c>
      <c r="D21" s="644"/>
      <c r="E21" s="645">
        <f>'تراز 1399'!N77</f>
        <v>1499920257399</v>
      </c>
      <c r="F21" s="646"/>
      <c r="G21" s="643">
        <v>14767803.869999999</v>
      </c>
      <c r="H21" s="644"/>
      <c r="I21" s="612">
        <v>1784659562082</v>
      </c>
      <c r="K21" s="977">
        <f t="shared" ref="K21:K41" si="0">I21/G21</f>
        <v>120848.00000001625</v>
      </c>
      <c r="L21" s="648">
        <f t="shared" ref="L21:L41" si="1">E21/C21</f>
        <v>120847.99999998388</v>
      </c>
    </row>
    <row r="22" spans="1:13" s="647" customFormat="1" ht="21" customHeight="1" x14ac:dyDescent="0.55000000000000004">
      <c r="A22" s="642" t="s">
        <v>1458</v>
      </c>
      <c r="B22" s="629"/>
      <c r="C22" s="643">
        <f>G22-123577.46</f>
        <v>835785.69000000006</v>
      </c>
      <c r="D22" s="644"/>
      <c r="E22" s="645">
        <f>116991458053-15069900515</f>
        <v>101921557538</v>
      </c>
      <c r="F22" s="646"/>
      <c r="G22" s="643">
        <v>959363.15</v>
      </c>
      <c r="H22" s="644"/>
      <c r="I22" s="612">
        <v>116991458053</v>
      </c>
      <c r="K22" s="977">
        <f t="shared" si="0"/>
        <v>121946.99999994788</v>
      </c>
      <c r="L22" s="648">
        <f t="shared" si="1"/>
        <v>121946.9999994855</v>
      </c>
    </row>
    <row r="23" spans="1:13" s="647" customFormat="1" ht="21" customHeight="1" x14ac:dyDescent="0.55000000000000004">
      <c r="A23" s="642" t="s">
        <v>1459</v>
      </c>
      <c r="B23" s="629"/>
      <c r="C23" s="643">
        <f>G23-58938.83</f>
        <v>3543880</v>
      </c>
      <c r="D23" s="644"/>
      <c r="E23" s="645">
        <f>439352947862-7187413502</f>
        <v>432165534360</v>
      </c>
      <c r="F23" s="646"/>
      <c r="G23" s="643">
        <v>3602818.83</v>
      </c>
      <c r="H23" s="644"/>
      <c r="I23" s="612">
        <v>439352947862</v>
      </c>
      <c r="K23" s="977">
        <f t="shared" si="0"/>
        <v>121946.99999999722</v>
      </c>
      <c r="L23" s="648">
        <f t="shared" si="1"/>
        <v>121947</v>
      </c>
    </row>
    <row r="24" spans="1:13" s="647" customFormat="1" ht="21" customHeight="1" x14ac:dyDescent="0.55000000000000004">
      <c r="A24" s="642" t="s">
        <v>1460</v>
      </c>
      <c r="B24" s="629"/>
      <c r="C24" s="643">
        <f>G24-196556.85-107909.55</f>
        <v>367622.07</v>
      </c>
      <c r="D24" s="644"/>
      <c r="E24" s="645">
        <v>43400065471</v>
      </c>
      <c r="F24" s="646"/>
      <c r="G24" s="643">
        <v>672088.47</v>
      </c>
      <c r="H24" s="644"/>
      <c r="I24" s="612">
        <v>76117670052</v>
      </c>
      <c r="K24" s="977">
        <f t="shared" si="0"/>
        <v>113255.43205941326</v>
      </c>
      <c r="L24" s="648">
        <f t="shared" si="1"/>
        <v>118056.2023139688</v>
      </c>
    </row>
    <row r="25" spans="1:13" s="647" customFormat="1" ht="21" customHeight="1" x14ac:dyDescent="0.55000000000000004">
      <c r="A25" s="642" t="s">
        <v>671</v>
      </c>
      <c r="B25" s="629"/>
      <c r="C25" s="643">
        <v>449495</v>
      </c>
      <c r="D25" s="644"/>
      <c r="E25" s="645">
        <v>133556201875</v>
      </c>
      <c r="F25" s="646"/>
      <c r="G25" s="643">
        <v>0</v>
      </c>
      <c r="H25" s="644"/>
      <c r="I25" s="612">
        <v>0</v>
      </c>
      <c r="K25" s="977" t="e">
        <f t="shared" si="0"/>
        <v>#DIV/0!</v>
      </c>
      <c r="L25" s="648">
        <f t="shared" si="1"/>
        <v>297125</v>
      </c>
    </row>
    <row r="26" spans="1:13" s="647" customFormat="1" ht="21" customHeight="1" x14ac:dyDescent="0.55000000000000004">
      <c r="A26" s="642" t="s">
        <v>1461</v>
      </c>
      <c r="B26" s="629"/>
      <c r="C26" s="643">
        <f>756985</f>
        <v>756985</v>
      </c>
      <c r="D26" s="644"/>
      <c r="E26" s="645">
        <v>90066075300</v>
      </c>
      <c r="F26" s="646"/>
      <c r="G26" s="643">
        <f>756985</f>
        <v>756985</v>
      </c>
      <c r="H26" s="644"/>
      <c r="I26" s="612">
        <v>90066075300</v>
      </c>
      <c r="K26" s="977">
        <f t="shared" si="0"/>
        <v>118980</v>
      </c>
      <c r="L26" s="648">
        <f t="shared" si="1"/>
        <v>118980</v>
      </c>
    </row>
    <row r="27" spans="1:13" s="647" customFormat="1" ht="21" customHeight="1" x14ac:dyDescent="0.55000000000000004">
      <c r="A27" s="642" t="s">
        <v>1463</v>
      </c>
      <c r="B27" s="629"/>
      <c r="C27" s="643">
        <f>1470000</f>
        <v>1470000</v>
      </c>
      <c r="D27" s="644"/>
      <c r="E27" s="645">
        <v>179822160000</v>
      </c>
      <c r="F27" s="646"/>
      <c r="G27" s="643">
        <f>1470000</f>
        <v>1470000</v>
      </c>
      <c r="H27" s="644"/>
      <c r="I27" s="612">
        <v>179822160000</v>
      </c>
      <c r="K27" s="977">
        <f t="shared" si="0"/>
        <v>122328</v>
      </c>
      <c r="L27" s="648">
        <f t="shared" si="1"/>
        <v>122328</v>
      </c>
    </row>
    <row r="28" spans="1:13" s="647" customFormat="1" ht="21" customHeight="1" x14ac:dyDescent="0.55000000000000004">
      <c r="A28" s="642" t="s">
        <v>1466</v>
      </c>
      <c r="B28" s="629"/>
      <c r="C28" s="643">
        <v>207725</v>
      </c>
      <c r="D28" s="644"/>
      <c r="E28" s="645">
        <v>30943754625</v>
      </c>
      <c r="F28" s="646"/>
      <c r="G28" s="643">
        <v>0</v>
      </c>
      <c r="H28" s="644"/>
      <c r="I28" s="612">
        <v>0</v>
      </c>
      <c r="K28" s="977" t="e">
        <f t="shared" si="0"/>
        <v>#DIV/0!</v>
      </c>
      <c r="L28" s="648">
        <f t="shared" si="1"/>
        <v>148965</v>
      </c>
    </row>
    <row r="29" spans="1:13" s="647" customFormat="1" ht="21" customHeight="1" x14ac:dyDescent="0.55000000000000004">
      <c r="A29" s="642" t="s">
        <v>1466</v>
      </c>
      <c r="B29" s="629"/>
      <c r="C29" s="643">
        <v>35635</v>
      </c>
      <c r="D29" s="644"/>
      <c r="E29" s="645">
        <v>10654865000</v>
      </c>
      <c r="F29" s="646"/>
      <c r="G29" s="643">
        <v>0</v>
      </c>
      <c r="H29" s="644"/>
      <c r="I29" s="612">
        <v>0</v>
      </c>
      <c r="K29" s="977" t="e">
        <f t="shared" si="0"/>
        <v>#DIV/0!</v>
      </c>
      <c r="L29" s="648">
        <f t="shared" si="1"/>
        <v>299000</v>
      </c>
    </row>
    <row r="30" spans="1:13" s="647" customFormat="1" ht="21" customHeight="1" x14ac:dyDescent="0.55000000000000004">
      <c r="A30" s="642" t="s">
        <v>1467</v>
      </c>
      <c r="B30" s="629"/>
      <c r="C30" s="643">
        <v>445212</v>
      </c>
      <c r="D30" s="644"/>
      <c r="E30" s="645">
        <v>56319318000</v>
      </c>
      <c r="F30" s="646"/>
      <c r="G30" s="643">
        <f>C30+D30+E30</f>
        <v>56319763212</v>
      </c>
      <c r="H30" s="644"/>
      <c r="I30" s="612">
        <v>0</v>
      </c>
      <c r="K30" s="977">
        <f t="shared" si="0"/>
        <v>0</v>
      </c>
      <c r="L30" s="648">
        <f t="shared" si="1"/>
        <v>126500</v>
      </c>
    </row>
    <row r="31" spans="1:13" s="647" customFormat="1" ht="21" customHeight="1" x14ac:dyDescent="0.55000000000000004">
      <c r="A31" s="642" t="s">
        <v>1468</v>
      </c>
      <c r="B31" s="629"/>
      <c r="C31" s="643">
        <v>129138</v>
      </c>
      <c r="D31" s="644"/>
      <c r="E31" s="645">
        <v>16271388000</v>
      </c>
      <c r="F31" s="646"/>
      <c r="G31" s="643">
        <v>0</v>
      </c>
      <c r="H31" s="644"/>
      <c r="I31" s="612">
        <v>0</v>
      </c>
      <c r="K31" s="977" t="e">
        <f t="shared" si="0"/>
        <v>#DIV/0!</v>
      </c>
      <c r="L31" s="648">
        <f t="shared" si="1"/>
        <v>126000</v>
      </c>
    </row>
    <row r="32" spans="1:13" s="647" customFormat="1" ht="21" customHeight="1" x14ac:dyDescent="0.55000000000000004">
      <c r="A32" s="642" t="s">
        <v>1469</v>
      </c>
      <c r="B32" s="629"/>
      <c r="C32" s="643">
        <v>86104.5</v>
      </c>
      <c r="D32" s="644"/>
      <c r="E32" s="645">
        <v>11710212000</v>
      </c>
      <c r="F32" s="646"/>
      <c r="G32" s="643">
        <v>0</v>
      </c>
      <c r="H32" s="644"/>
      <c r="I32" s="612">
        <v>0</v>
      </c>
      <c r="K32" s="977" t="e">
        <f t="shared" si="0"/>
        <v>#DIV/0!</v>
      </c>
      <c r="L32" s="648">
        <f t="shared" si="1"/>
        <v>136000</v>
      </c>
    </row>
    <row r="33" spans="1:24" s="647" customFormat="1" ht="21" customHeight="1" x14ac:dyDescent="0.55000000000000004">
      <c r="A33" s="642" t="s">
        <v>1470</v>
      </c>
      <c r="B33" s="629"/>
      <c r="C33" s="643">
        <v>230000</v>
      </c>
      <c r="D33" s="644"/>
      <c r="E33" s="645">
        <v>32085000000</v>
      </c>
      <c r="F33" s="646"/>
      <c r="G33" s="643">
        <v>0</v>
      </c>
      <c r="H33" s="644"/>
      <c r="I33" s="612">
        <v>0</v>
      </c>
      <c r="K33" s="977" t="e">
        <f t="shared" si="0"/>
        <v>#DIV/0!</v>
      </c>
      <c r="L33" s="648">
        <f t="shared" si="1"/>
        <v>139500</v>
      </c>
    </row>
    <row r="34" spans="1:24" s="647" customFormat="1" ht="21" customHeight="1" x14ac:dyDescent="0.55000000000000004">
      <c r="A34" s="642" t="s">
        <v>1464</v>
      </c>
      <c r="B34" s="629"/>
      <c r="C34" s="643">
        <f>201029</f>
        <v>201029</v>
      </c>
      <c r="D34" s="644"/>
      <c r="E34" s="645">
        <v>24311442115</v>
      </c>
      <c r="F34" s="646"/>
      <c r="G34" s="643">
        <f>201029</f>
        <v>201029</v>
      </c>
      <c r="H34" s="644"/>
      <c r="I34" s="612">
        <v>24333210415</v>
      </c>
      <c r="K34" s="977">
        <f t="shared" si="0"/>
        <v>121043.28437688095</v>
      </c>
      <c r="L34" s="648">
        <f t="shared" si="1"/>
        <v>120935</v>
      </c>
    </row>
    <row r="35" spans="1:24" s="647" customFormat="1" ht="21" customHeight="1" x14ac:dyDescent="0.55000000000000004">
      <c r="A35" s="642" t="s">
        <v>1465</v>
      </c>
      <c r="B35" s="629"/>
      <c r="C35" s="643">
        <f>G35-116742.9</f>
        <v>553257.1</v>
      </c>
      <c r="D35" s="644"/>
      <c r="E35" s="645">
        <f>I35-14213097846</f>
        <v>67357392154</v>
      </c>
      <c r="F35" s="646"/>
      <c r="G35" s="643">
        <f>670000</f>
        <v>670000</v>
      </c>
      <c r="H35" s="644"/>
      <c r="I35" s="612">
        <v>81570490000</v>
      </c>
      <c r="K35" s="977">
        <f t="shared" si="0"/>
        <v>121747</v>
      </c>
      <c r="L35" s="648">
        <f t="shared" si="1"/>
        <v>121747.00000054225</v>
      </c>
    </row>
    <row r="36" spans="1:24" s="647" customFormat="1" ht="21" customHeight="1" x14ac:dyDescent="0.55000000000000004">
      <c r="A36" s="642" t="s">
        <v>1462</v>
      </c>
      <c r="B36" s="629"/>
      <c r="C36" s="643">
        <f>62871+60000</f>
        <v>122871</v>
      </c>
      <c r="D36" s="644"/>
      <c r="E36" s="645">
        <v>14651582367</v>
      </c>
      <c r="F36" s="646"/>
      <c r="G36" s="643">
        <f>62871+60000</f>
        <v>122871</v>
      </c>
      <c r="H36" s="644"/>
      <c r="I36" s="612">
        <v>14651582367</v>
      </c>
      <c r="K36" s="977">
        <f t="shared" si="0"/>
        <v>119243.61620724174</v>
      </c>
      <c r="L36" s="648">
        <f t="shared" si="1"/>
        <v>119243.61620724174</v>
      </c>
    </row>
    <row r="37" spans="1:24" s="647" customFormat="1" ht="21" customHeight="1" x14ac:dyDescent="0.55000000000000004">
      <c r="A37" s="642" t="s">
        <v>1471</v>
      </c>
      <c r="B37" s="629"/>
      <c r="C37" s="643">
        <v>162500</v>
      </c>
      <c r="D37" s="644"/>
      <c r="E37" s="645">
        <v>20637500000</v>
      </c>
      <c r="F37" s="646"/>
      <c r="G37" s="643">
        <v>0</v>
      </c>
      <c r="H37" s="644"/>
      <c r="I37" s="612">
        <v>0</v>
      </c>
      <c r="K37" s="977" t="e">
        <f t="shared" si="0"/>
        <v>#DIV/0!</v>
      </c>
      <c r="L37" s="648">
        <f t="shared" si="1"/>
        <v>127000</v>
      </c>
    </row>
    <row r="38" spans="1:24" s="647" customFormat="1" ht="21" customHeight="1" x14ac:dyDescent="0.55000000000000004">
      <c r="A38" s="642" t="s">
        <v>1472</v>
      </c>
      <c r="B38" s="629"/>
      <c r="C38" s="643">
        <v>151556.25</v>
      </c>
      <c r="D38" s="644"/>
      <c r="E38" s="645">
        <v>19247643750</v>
      </c>
      <c r="F38" s="646"/>
      <c r="G38" s="643">
        <v>0</v>
      </c>
      <c r="H38" s="644"/>
      <c r="I38" s="612">
        <v>0</v>
      </c>
      <c r="K38" s="977" t="e">
        <f t="shared" si="0"/>
        <v>#DIV/0!</v>
      </c>
      <c r="L38" s="648">
        <f t="shared" si="1"/>
        <v>127000</v>
      </c>
    </row>
    <row r="39" spans="1:24" s="647" customFormat="1" ht="21" customHeight="1" x14ac:dyDescent="0.55000000000000004">
      <c r="A39" s="642" t="s">
        <v>1473</v>
      </c>
      <c r="B39" s="629"/>
      <c r="C39" s="643">
        <v>125071</v>
      </c>
      <c r="D39" s="644"/>
      <c r="E39" s="645">
        <v>17822617500</v>
      </c>
      <c r="F39" s="646"/>
      <c r="G39" s="643">
        <v>0</v>
      </c>
      <c r="H39" s="644"/>
      <c r="I39" s="612">
        <v>0</v>
      </c>
      <c r="K39" s="977" t="e">
        <f t="shared" si="0"/>
        <v>#DIV/0!</v>
      </c>
      <c r="L39" s="648">
        <f t="shared" si="1"/>
        <v>142500</v>
      </c>
    </row>
    <row r="40" spans="1:24" s="647" customFormat="1" ht="21" customHeight="1" x14ac:dyDescent="0.55000000000000004">
      <c r="A40" s="642" t="s">
        <v>1474</v>
      </c>
      <c r="B40" s="629"/>
      <c r="C40" s="643">
        <v>1226303.75</v>
      </c>
      <c r="D40" s="644"/>
      <c r="E40" s="645">
        <v>161872095000</v>
      </c>
      <c r="F40" s="646"/>
      <c r="G40" s="643">
        <v>0</v>
      </c>
      <c r="H40" s="644"/>
      <c r="I40" s="612">
        <v>0</v>
      </c>
      <c r="K40" s="977" t="e">
        <f t="shared" si="0"/>
        <v>#DIV/0!</v>
      </c>
      <c r="L40" s="648">
        <f t="shared" si="1"/>
        <v>132000</v>
      </c>
    </row>
    <row r="41" spans="1:24" s="647" customFormat="1" ht="21" customHeight="1" x14ac:dyDescent="0.55000000000000004">
      <c r="A41" s="642" t="s">
        <v>1475</v>
      </c>
      <c r="B41" s="629"/>
      <c r="C41" s="643">
        <v>82600</v>
      </c>
      <c r="D41" s="644"/>
      <c r="E41" s="645">
        <v>12142200000</v>
      </c>
      <c r="F41" s="646"/>
      <c r="G41" s="643">
        <v>0</v>
      </c>
      <c r="H41" s="644"/>
      <c r="I41" s="612">
        <v>0</v>
      </c>
      <c r="K41" s="977" t="e">
        <f t="shared" si="0"/>
        <v>#DIV/0!</v>
      </c>
      <c r="L41" s="648">
        <f t="shared" si="1"/>
        <v>147000</v>
      </c>
      <c r="M41" s="710">
        <f>E42-I42</f>
        <v>169313706323</v>
      </c>
    </row>
    <row r="42" spans="1:24" s="654" customFormat="1" ht="21" customHeight="1" thickBot="1" x14ac:dyDescent="0.75">
      <c r="A42" s="649"/>
      <c r="B42" s="649"/>
      <c r="C42" s="650">
        <f>SUM(C21:C41)</f>
        <v>23594397.010000002</v>
      </c>
      <c r="D42" s="651"/>
      <c r="E42" s="652">
        <f>SUM(E21:E41)</f>
        <v>2976878862454</v>
      </c>
      <c r="F42" s="653"/>
      <c r="G42" s="650">
        <f>SUM(G21:G41)</f>
        <v>56342986171.32</v>
      </c>
      <c r="H42" s="651"/>
      <c r="I42" s="983">
        <f>SUM(I21:I41)</f>
        <v>2807565156131</v>
      </c>
      <c r="K42" s="978"/>
      <c r="L42" s="655"/>
    </row>
    <row r="43" spans="1:24" ht="18" customHeight="1" thickTop="1" x14ac:dyDescent="0.25">
      <c r="A43" s="656"/>
      <c r="B43" s="656"/>
      <c r="C43" s="656"/>
      <c r="D43" s="656"/>
      <c r="E43" s="657"/>
      <c r="F43" s="658"/>
      <c r="G43" s="658"/>
      <c r="H43" s="614"/>
      <c r="I43" s="658"/>
      <c r="J43" s="659"/>
      <c r="K43" s="979"/>
      <c r="L43" s="660"/>
      <c r="M43" s="661"/>
      <c r="N43" s="660"/>
      <c r="O43" s="660"/>
    </row>
    <row r="44" spans="1:24" s="806" customFormat="1" ht="65.25" customHeight="1" x14ac:dyDescent="0.25">
      <c r="A44" s="1079" t="s">
        <v>1956</v>
      </c>
      <c r="B44" s="1079"/>
      <c r="C44" s="1079"/>
      <c r="D44" s="1079"/>
      <c r="E44" s="1079"/>
      <c r="F44" s="1079"/>
      <c r="G44" s="1079"/>
      <c r="H44" s="1079"/>
      <c r="I44" s="1079"/>
      <c r="J44" s="803"/>
      <c r="K44" s="980"/>
      <c r="L44" s="804"/>
      <c r="M44" s="805"/>
      <c r="N44" s="804"/>
      <c r="O44" s="804"/>
    </row>
    <row r="45" spans="1:24" ht="12.6" customHeight="1" x14ac:dyDescent="0.25">
      <c r="A45" s="721"/>
      <c r="B45" s="721"/>
      <c r="C45" s="721"/>
      <c r="D45" s="721"/>
      <c r="E45" s="721"/>
      <c r="F45" s="721"/>
      <c r="G45" s="721"/>
      <c r="H45" s="721"/>
      <c r="I45" s="721"/>
      <c r="J45" s="656"/>
      <c r="K45" s="981"/>
      <c r="L45" s="656"/>
      <c r="M45" s="656"/>
      <c r="N45" s="657"/>
      <c r="O45" s="658"/>
      <c r="P45" s="658"/>
      <c r="Q45" s="658"/>
      <c r="R45" s="663"/>
      <c r="S45" s="660"/>
      <c r="T45" s="660"/>
      <c r="U45" s="660"/>
      <c r="V45" s="662"/>
      <c r="W45" s="660"/>
      <c r="X45" s="660"/>
    </row>
    <row r="46" spans="1:24" ht="69" customHeight="1" x14ac:dyDescent="0.25">
      <c r="A46" s="1077" t="s">
        <v>1884</v>
      </c>
      <c r="B46" s="1077"/>
      <c r="C46" s="1077"/>
      <c r="D46" s="1077"/>
      <c r="E46" s="1077"/>
      <c r="F46" s="1077"/>
      <c r="G46" s="1077"/>
      <c r="H46" s="1077"/>
      <c r="I46" s="1077"/>
      <c r="J46" s="656"/>
      <c r="K46" s="981"/>
      <c r="L46" s="656"/>
      <c r="M46" s="656"/>
      <c r="N46" s="657"/>
      <c r="O46" s="658"/>
      <c r="P46" s="658"/>
      <c r="Q46" s="614"/>
      <c r="R46" s="658"/>
      <c r="S46" s="659"/>
      <c r="T46" s="660"/>
      <c r="U46" s="660"/>
      <c r="V46" s="662"/>
      <c r="W46" s="660"/>
      <c r="X46" s="660"/>
    </row>
    <row r="47" spans="1:24" ht="12.6" customHeight="1" x14ac:dyDescent="0.25">
      <c r="A47" s="241"/>
      <c r="B47" s="241"/>
      <c r="C47" s="241"/>
      <c r="D47" s="241"/>
      <c r="E47" s="241"/>
      <c r="F47" s="241"/>
      <c r="G47" s="241"/>
      <c r="H47" s="241"/>
      <c r="I47" s="241"/>
      <c r="J47" s="656"/>
      <c r="K47" s="981"/>
      <c r="L47" s="656"/>
      <c r="M47" s="656"/>
      <c r="N47" s="657"/>
      <c r="O47" s="658"/>
      <c r="P47" s="658"/>
      <c r="Q47" s="658"/>
      <c r="R47" s="663"/>
      <c r="S47" s="660"/>
      <c r="T47" s="660"/>
      <c r="U47" s="660"/>
      <c r="V47" s="662"/>
      <c r="W47" s="660"/>
      <c r="X47" s="660"/>
    </row>
    <row r="48" spans="1:24" ht="21" customHeight="1" x14ac:dyDescent="0.25">
      <c r="A48" s="1077" t="s">
        <v>1885</v>
      </c>
      <c r="B48" s="1077"/>
      <c r="C48" s="1077"/>
      <c r="D48" s="1077"/>
      <c r="E48" s="1077"/>
      <c r="F48" s="1077"/>
      <c r="G48" s="1077"/>
      <c r="H48" s="1077"/>
      <c r="I48" s="1077"/>
      <c r="J48" s="656"/>
      <c r="K48" s="981"/>
      <c r="L48" s="656"/>
      <c r="M48" s="656"/>
      <c r="N48" s="657"/>
      <c r="O48" s="658"/>
      <c r="P48" s="658"/>
      <c r="Q48" s="658"/>
      <c r="R48" s="664"/>
      <c r="S48" s="660"/>
      <c r="T48" s="660"/>
      <c r="U48" s="660"/>
      <c r="V48" s="662"/>
      <c r="W48" s="660"/>
      <c r="X48" s="660"/>
    </row>
    <row r="49" spans="1:15" ht="21" customHeight="1" x14ac:dyDescent="0.25">
      <c r="A49" s="656"/>
      <c r="B49" s="656"/>
      <c r="C49" s="656"/>
      <c r="D49" s="656"/>
      <c r="E49" s="657"/>
      <c r="F49" s="658"/>
      <c r="G49" s="658"/>
      <c r="H49" s="658"/>
      <c r="I49" s="665"/>
      <c r="J49" s="660"/>
      <c r="K49" s="979"/>
      <c r="L49" s="660"/>
      <c r="M49" s="662"/>
      <c r="N49" s="660"/>
      <c r="O49" s="660"/>
    </row>
    <row r="50" spans="1:15" ht="21" customHeight="1" x14ac:dyDescent="0.25">
      <c r="A50" s="656"/>
      <c r="B50" s="656"/>
      <c r="C50" s="656"/>
      <c r="D50" s="656"/>
      <c r="E50" s="657"/>
      <c r="F50" s="658"/>
      <c r="G50" s="658"/>
      <c r="H50" s="658"/>
      <c r="I50" s="665"/>
      <c r="J50" s="660"/>
      <c r="K50" s="979"/>
      <c r="L50" s="660"/>
      <c r="M50" s="662"/>
      <c r="N50" s="660"/>
      <c r="O50" s="660"/>
    </row>
    <row r="51" spans="1:15" ht="21" customHeight="1" x14ac:dyDescent="0.25">
      <c r="A51" s="656"/>
      <c r="B51" s="656"/>
      <c r="C51" s="656"/>
      <c r="D51" s="656"/>
      <c r="E51" s="657"/>
      <c r="F51" s="658"/>
      <c r="G51" s="658"/>
      <c r="H51" s="658"/>
      <c r="I51" s="665"/>
      <c r="J51" s="660"/>
      <c r="K51" s="979"/>
      <c r="L51" s="660"/>
      <c r="M51" s="662"/>
      <c r="N51" s="660"/>
      <c r="O51" s="660"/>
    </row>
    <row r="52" spans="1:15" ht="21" customHeight="1" x14ac:dyDescent="0.25">
      <c r="A52" s="656"/>
      <c r="B52" s="656"/>
      <c r="C52" s="656"/>
      <c r="D52" s="656"/>
      <c r="E52" s="657"/>
      <c r="F52" s="658"/>
      <c r="G52" s="658"/>
      <c r="H52" s="658"/>
      <c r="I52" s="658"/>
      <c r="J52" s="660"/>
      <c r="K52" s="979"/>
      <c r="L52" s="660"/>
      <c r="M52" s="662"/>
      <c r="N52" s="660"/>
      <c r="O52" s="660"/>
    </row>
    <row r="53" spans="1:15" ht="21" customHeight="1" x14ac:dyDescent="0.25">
      <c r="A53" s="656"/>
      <c r="B53" s="656"/>
      <c r="C53" s="656"/>
      <c r="D53" s="656"/>
      <c r="E53" s="657"/>
      <c r="F53" s="658"/>
      <c r="G53" s="658"/>
      <c r="H53" s="658"/>
      <c r="I53" s="658"/>
      <c r="J53" s="660"/>
      <c r="K53" s="979"/>
      <c r="L53" s="660"/>
      <c r="M53" s="662"/>
      <c r="N53" s="660"/>
      <c r="O53" s="660"/>
    </row>
    <row r="54" spans="1:15" ht="21" customHeight="1" x14ac:dyDescent="0.25">
      <c r="A54" s="656"/>
      <c r="B54" s="656"/>
      <c r="C54" s="656"/>
      <c r="D54" s="656"/>
      <c r="E54" s="657"/>
      <c r="F54" s="658"/>
      <c r="G54" s="658"/>
      <c r="H54" s="658"/>
      <c r="I54" s="658"/>
      <c r="J54" s="660"/>
      <c r="K54" s="979"/>
      <c r="L54" s="660"/>
      <c r="M54" s="662"/>
      <c r="N54" s="660"/>
      <c r="O54" s="660"/>
    </row>
    <row r="55" spans="1:15" ht="21" customHeight="1" x14ac:dyDescent="0.25">
      <c r="A55" s="656"/>
      <c r="B55" s="656"/>
      <c r="C55" s="656"/>
      <c r="D55" s="656"/>
      <c r="E55" s="657"/>
      <c r="F55" s="658"/>
      <c r="G55" s="658"/>
      <c r="H55" s="658"/>
      <c r="I55" s="658"/>
      <c r="J55" s="660"/>
      <c r="K55" s="979"/>
      <c r="L55" s="660"/>
      <c r="M55" s="662"/>
      <c r="N55" s="660"/>
      <c r="O55" s="660"/>
    </row>
    <row r="56" spans="1:15" ht="21" customHeight="1" x14ac:dyDescent="0.25">
      <c r="A56" s="656"/>
      <c r="B56" s="656"/>
      <c r="C56" s="656"/>
      <c r="D56" s="656"/>
      <c r="E56" s="657"/>
      <c r="F56" s="658"/>
      <c r="G56" s="658"/>
      <c r="H56" s="658"/>
      <c r="I56" s="658"/>
      <c r="J56" s="660"/>
      <c r="K56" s="979"/>
      <c r="L56" s="660"/>
      <c r="M56" s="662"/>
      <c r="N56" s="660"/>
      <c r="O56" s="660"/>
    </row>
    <row r="57" spans="1:15" ht="21" customHeight="1" x14ac:dyDescent="0.25">
      <c r="A57" s="656"/>
      <c r="B57" s="656"/>
      <c r="C57" s="656"/>
      <c r="D57" s="656"/>
      <c r="E57" s="657"/>
      <c r="F57" s="658"/>
      <c r="G57" s="658"/>
      <c r="H57" s="658"/>
      <c r="I57" s="658"/>
      <c r="J57" s="660"/>
      <c r="K57" s="979"/>
      <c r="L57" s="660"/>
      <c r="M57" s="662"/>
      <c r="N57" s="660"/>
      <c r="O57" s="660"/>
    </row>
    <row r="58" spans="1:15" ht="21" customHeight="1" x14ac:dyDescent="0.25">
      <c r="A58" s="656"/>
      <c r="B58" s="656"/>
      <c r="C58" s="656"/>
      <c r="D58" s="656"/>
      <c r="E58" s="657"/>
      <c r="F58" s="658"/>
      <c r="G58" s="658"/>
      <c r="H58" s="658"/>
      <c r="I58" s="658"/>
      <c r="J58" s="660"/>
      <c r="K58" s="979"/>
      <c r="L58" s="660"/>
      <c r="M58" s="662"/>
      <c r="N58" s="660"/>
      <c r="O58" s="660"/>
    </row>
    <row r="59" spans="1:15" ht="21" customHeight="1" x14ac:dyDescent="0.25">
      <c r="A59" s="656"/>
      <c r="B59" s="656"/>
      <c r="C59" s="656"/>
      <c r="D59" s="656"/>
      <c r="E59" s="657"/>
      <c r="F59" s="658"/>
      <c r="G59" s="658"/>
      <c r="H59" s="658"/>
      <c r="I59" s="658"/>
      <c r="J59" s="660"/>
      <c r="K59" s="979"/>
      <c r="L59" s="660"/>
      <c r="M59" s="662"/>
      <c r="N59" s="660"/>
      <c r="O59" s="660"/>
    </row>
    <row r="60" spans="1:15" ht="21" customHeight="1" x14ac:dyDescent="0.25">
      <c r="A60" s="656"/>
      <c r="B60" s="656"/>
      <c r="C60" s="656"/>
      <c r="D60" s="656"/>
      <c r="E60" s="657"/>
      <c r="F60" s="658"/>
      <c r="G60" s="658"/>
      <c r="H60" s="658"/>
      <c r="I60" s="658"/>
      <c r="J60" s="660"/>
      <c r="K60" s="979"/>
      <c r="L60" s="660"/>
      <c r="M60" s="662"/>
      <c r="N60" s="660"/>
      <c r="O60" s="660"/>
    </row>
    <row r="61" spans="1:15" ht="21" customHeight="1" x14ac:dyDescent="0.25">
      <c r="A61" s="656"/>
      <c r="B61" s="656"/>
      <c r="C61" s="656"/>
      <c r="D61" s="656"/>
      <c r="E61" s="657"/>
      <c r="F61" s="658"/>
      <c r="G61" s="658"/>
      <c r="H61" s="658"/>
      <c r="I61" s="658"/>
      <c r="J61" s="660"/>
      <c r="K61" s="979"/>
      <c r="L61" s="660"/>
      <c r="M61" s="662"/>
      <c r="N61" s="660"/>
      <c r="O61" s="660"/>
    </row>
    <row r="62" spans="1:15" ht="21" customHeight="1" x14ac:dyDescent="0.25">
      <c r="A62" s="656"/>
      <c r="B62" s="656"/>
      <c r="C62" s="656"/>
      <c r="D62" s="656"/>
      <c r="E62" s="657"/>
      <c r="F62" s="658"/>
      <c r="G62" s="658"/>
      <c r="H62" s="658"/>
      <c r="I62" s="658"/>
      <c r="J62" s="660"/>
      <c r="K62" s="979"/>
      <c r="L62" s="660"/>
      <c r="M62" s="662"/>
      <c r="N62" s="660"/>
      <c r="O62" s="660"/>
    </row>
    <row r="63" spans="1:15" ht="21" customHeight="1" x14ac:dyDescent="0.25">
      <c r="A63" s="656"/>
      <c r="B63" s="656"/>
      <c r="C63" s="656"/>
      <c r="D63" s="656"/>
      <c r="E63" s="657"/>
      <c r="F63" s="658"/>
      <c r="G63" s="658"/>
      <c r="H63" s="658"/>
      <c r="I63" s="658"/>
      <c r="J63" s="660"/>
      <c r="K63" s="979"/>
      <c r="L63" s="660"/>
      <c r="M63" s="662"/>
      <c r="N63" s="660"/>
      <c r="O63" s="660"/>
    </row>
    <row r="64" spans="1:15" ht="21" customHeight="1" x14ac:dyDescent="0.25">
      <c r="A64" s="656"/>
      <c r="B64" s="656"/>
      <c r="C64" s="656"/>
      <c r="D64" s="656"/>
      <c r="E64" s="657"/>
      <c r="F64" s="658"/>
      <c r="G64" s="658"/>
      <c r="H64" s="658"/>
      <c r="I64" s="658"/>
      <c r="J64" s="660"/>
      <c r="K64" s="979"/>
      <c r="L64" s="660"/>
      <c r="M64" s="662"/>
      <c r="N64" s="660"/>
      <c r="O64" s="660"/>
    </row>
    <row r="65" spans="1:15" ht="21" customHeight="1" x14ac:dyDescent="0.25">
      <c r="A65" s="656"/>
      <c r="B65" s="656"/>
      <c r="C65" s="656"/>
      <c r="D65" s="656"/>
      <c r="E65" s="657"/>
      <c r="F65" s="658"/>
      <c r="G65" s="658"/>
      <c r="H65" s="658"/>
      <c r="I65" s="658"/>
      <c r="J65" s="660"/>
      <c r="K65" s="979"/>
      <c r="L65" s="660"/>
      <c r="M65" s="662"/>
      <c r="N65" s="660"/>
      <c r="O65" s="660"/>
    </row>
    <row r="66" spans="1:15" ht="21" customHeight="1" x14ac:dyDescent="0.25">
      <c r="A66" s="656"/>
      <c r="B66" s="656"/>
      <c r="C66" s="656"/>
      <c r="D66" s="656"/>
      <c r="E66" s="657"/>
      <c r="F66" s="658"/>
      <c r="G66" s="658"/>
      <c r="H66" s="658"/>
      <c r="I66" s="658"/>
      <c r="J66" s="660"/>
      <c r="K66" s="979"/>
      <c r="L66" s="660"/>
      <c r="M66" s="662"/>
      <c r="N66" s="660"/>
      <c r="O66" s="660"/>
    </row>
    <row r="67" spans="1:15" ht="21" customHeight="1" x14ac:dyDescent="0.25">
      <c r="A67" s="656"/>
      <c r="B67" s="656"/>
      <c r="C67" s="656"/>
      <c r="D67" s="656"/>
      <c r="E67" s="657"/>
      <c r="F67" s="658"/>
      <c r="G67" s="658"/>
      <c r="H67" s="658"/>
      <c r="I67" s="658"/>
      <c r="J67" s="660"/>
      <c r="K67" s="979"/>
      <c r="L67" s="660"/>
      <c r="M67" s="662"/>
      <c r="N67" s="660"/>
      <c r="O67" s="660"/>
    </row>
    <row r="68" spans="1:15" ht="21" customHeight="1" x14ac:dyDescent="0.25">
      <c r="A68" s="656"/>
      <c r="B68" s="656"/>
      <c r="C68" s="656"/>
      <c r="D68" s="656"/>
      <c r="E68" s="657"/>
      <c r="F68" s="658"/>
      <c r="G68" s="658"/>
      <c r="H68" s="658"/>
      <c r="I68" s="658"/>
      <c r="J68" s="660"/>
      <c r="K68" s="979"/>
      <c r="L68" s="660"/>
      <c r="M68" s="662"/>
      <c r="N68" s="660"/>
      <c r="O68" s="660"/>
    </row>
    <row r="69" spans="1:15" ht="21" customHeight="1" x14ac:dyDescent="0.25">
      <c r="A69" s="656"/>
      <c r="B69" s="656"/>
      <c r="C69" s="656"/>
      <c r="D69" s="656"/>
      <c r="E69" s="657"/>
      <c r="F69" s="658"/>
      <c r="G69" s="658"/>
      <c r="H69" s="658"/>
      <c r="I69" s="658"/>
      <c r="J69" s="660"/>
      <c r="K69" s="979"/>
      <c r="L69" s="660"/>
      <c r="M69" s="662"/>
      <c r="N69" s="660"/>
      <c r="O69" s="660"/>
    </row>
    <row r="70" spans="1:15" ht="21" customHeight="1" x14ac:dyDescent="0.25">
      <c r="A70" s="656"/>
      <c r="B70" s="656"/>
      <c r="C70" s="656"/>
      <c r="D70" s="656"/>
      <c r="E70" s="657"/>
      <c r="F70" s="658"/>
      <c r="G70" s="658"/>
      <c r="H70" s="658"/>
      <c r="I70" s="658"/>
      <c r="J70" s="660"/>
      <c r="K70" s="979"/>
      <c r="L70" s="660"/>
      <c r="M70" s="662"/>
      <c r="N70" s="660"/>
      <c r="O70" s="660"/>
    </row>
    <row r="71" spans="1:15" ht="21" customHeight="1" x14ac:dyDescent="0.25">
      <c r="A71" s="656"/>
      <c r="B71" s="656"/>
      <c r="C71" s="656"/>
      <c r="D71" s="656"/>
      <c r="E71" s="657"/>
      <c r="F71" s="658"/>
      <c r="G71" s="658"/>
      <c r="H71" s="658"/>
      <c r="I71" s="658"/>
      <c r="J71" s="660"/>
      <c r="K71" s="979"/>
      <c r="L71" s="660"/>
      <c r="M71" s="662"/>
      <c r="N71" s="660"/>
      <c r="O71" s="660"/>
    </row>
    <row r="72" spans="1:15" ht="21" customHeight="1" x14ac:dyDescent="0.25">
      <c r="A72" s="656"/>
      <c r="B72" s="656"/>
      <c r="C72" s="656"/>
      <c r="D72" s="656"/>
      <c r="E72" s="657"/>
      <c r="F72" s="658"/>
      <c r="G72" s="658"/>
      <c r="H72" s="658"/>
      <c r="I72" s="658"/>
      <c r="J72" s="660"/>
      <c r="K72" s="979"/>
      <c r="L72" s="660"/>
      <c r="M72" s="662"/>
      <c r="N72" s="660"/>
      <c r="O72" s="660"/>
    </row>
    <row r="73" spans="1:15" ht="21" customHeight="1" x14ac:dyDescent="0.25">
      <c r="A73" s="656"/>
      <c r="B73" s="656"/>
      <c r="C73" s="656"/>
      <c r="D73" s="656"/>
      <c r="E73" s="657"/>
      <c r="F73" s="658"/>
      <c r="G73" s="658"/>
      <c r="H73" s="658"/>
      <c r="I73" s="658"/>
      <c r="J73" s="660"/>
      <c r="K73" s="979"/>
      <c r="L73" s="660"/>
      <c r="M73" s="662"/>
      <c r="N73" s="660"/>
      <c r="O73" s="660"/>
    </row>
    <row r="74" spans="1:15" ht="21" customHeight="1" x14ac:dyDescent="0.25">
      <c r="A74" s="656"/>
      <c r="B74" s="656"/>
      <c r="C74" s="656"/>
      <c r="D74" s="656"/>
      <c r="E74" s="657"/>
      <c r="F74" s="658"/>
      <c r="G74" s="658"/>
      <c r="H74" s="658"/>
      <c r="I74" s="658"/>
      <c r="J74" s="660"/>
      <c r="K74" s="979"/>
      <c r="L74" s="660"/>
      <c r="M74" s="662"/>
      <c r="N74" s="660"/>
      <c r="O74" s="660"/>
    </row>
    <row r="75" spans="1:15" ht="21" customHeight="1" x14ac:dyDescent="0.25">
      <c r="A75" s="656"/>
      <c r="B75" s="656"/>
      <c r="C75" s="656"/>
      <c r="D75" s="656"/>
      <c r="E75" s="657"/>
      <c r="F75" s="658"/>
      <c r="G75" s="658"/>
      <c r="H75" s="658"/>
      <c r="I75" s="658"/>
      <c r="J75" s="660"/>
      <c r="K75" s="979"/>
      <c r="L75" s="660"/>
      <c r="M75" s="662"/>
      <c r="N75" s="660"/>
      <c r="O75" s="660"/>
    </row>
    <row r="76" spans="1:15" ht="21" customHeight="1" x14ac:dyDescent="0.25">
      <c r="A76" s="656"/>
      <c r="B76" s="656"/>
      <c r="C76" s="656"/>
      <c r="D76" s="656"/>
      <c r="E76" s="657"/>
      <c r="F76" s="658"/>
      <c r="G76" s="658"/>
      <c r="H76" s="658"/>
      <c r="I76" s="658"/>
      <c r="J76" s="660"/>
      <c r="K76" s="979"/>
      <c r="L76" s="660"/>
      <c r="M76" s="662"/>
      <c r="N76" s="660"/>
      <c r="O76" s="660"/>
    </row>
    <row r="77" spans="1:15" ht="21" customHeight="1" x14ac:dyDescent="0.25">
      <c r="A77" s="656"/>
      <c r="B77" s="656"/>
      <c r="C77" s="656"/>
      <c r="D77" s="656"/>
      <c r="E77" s="657"/>
      <c r="F77" s="658"/>
      <c r="G77" s="658"/>
      <c r="H77" s="658"/>
      <c r="I77" s="658"/>
      <c r="J77" s="660"/>
      <c r="K77" s="979"/>
      <c r="L77" s="660"/>
      <c r="M77" s="662"/>
      <c r="N77" s="660"/>
      <c r="O77" s="660"/>
    </row>
    <row r="78" spans="1:15" ht="21" customHeight="1" x14ac:dyDescent="0.25">
      <c r="A78" s="656"/>
      <c r="B78" s="656"/>
      <c r="C78" s="656"/>
      <c r="D78" s="656"/>
      <c r="E78" s="657"/>
      <c r="F78" s="658"/>
      <c r="G78" s="658"/>
      <c r="H78" s="658"/>
      <c r="I78" s="658"/>
      <c r="J78" s="660"/>
      <c r="K78" s="979"/>
      <c r="L78" s="660"/>
      <c r="M78" s="662"/>
      <c r="N78" s="660"/>
      <c r="O78" s="660"/>
    </row>
    <row r="79" spans="1:15" ht="21" customHeight="1" x14ac:dyDescent="0.25">
      <c r="A79" s="656"/>
      <c r="B79" s="656"/>
      <c r="C79" s="656"/>
      <c r="D79" s="656"/>
      <c r="E79" s="657"/>
      <c r="F79" s="658"/>
      <c r="G79" s="658"/>
      <c r="H79" s="658"/>
      <c r="I79" s="658"/>
      <c r="J79" s="660"/>
      <c r="K79" s="979"/>
      <c r="L79" s="660"/>
      <c r="M79" s="662"/>
      <c r="N79" s="660"/>
      <c r="O79" s="660"/>
    </row>
    <row r="80" spans="1:15" ht="21" customHeight="1" x14ac:dyDescent="0.25">
      <c r="A80" s="656"/>
      <c r="B80" s="656"/>
      <c r="C80" s="656"/>
      <c r="D80" s="656"/>
      <c r="E80" s="657"/>
      <c r="F80" s="658"/>
      <c r="G80" s="658"/>
      <c r="H80" s="658"/>
      <c r="I80" s="658"/>
      <c r="J80" s="660"/>
      <c r="K80" s="979"/>
      <c r="L80" s="660"/>
      <c r="M80" s="662"/>
      <c r="N80" s="660"/>
      <c r="O80" s="660"/>
    </row>
    <row r="81" spans="1:15" ht="21" customHeight="1" x14ac:dyDescent="0.25">
      <c r="A81" s="656"/>
      <c r="B81" s="656"/>
      <c r="C81" s="656"/>
      <c r="D81" s="656"/>
      <c r="E81" s="657"/>
      <c r="F81" s="658"/>
      <c r="G81" s="658"/>
      <c r="H81" s="658"/>
      <c r="I81" s="658"/>
      <c r="J81" s="660"/>
      <c r="K81" s="979"/>
      <c r="L81" s="660"/>
      <c r="M81" s="662"/>
      <c r="N81" s="660"/>
      <c r="O81" s="660"/>
    </row>
    <row r="82" spans="1:15" ht="21" customHeight="1" x14ac:dyDescent="0.25">
      <c r="A82" s="656"/>
      <c r="B82" s="656"/>
      <c r="C82" s="656"/>
      <c r="D82" s="656"/>
      <c r="E82" s="657"/>
      <c r="F82" s="658"/>
      <c r="G82" s="658"/>
      <c r="H82" s="658"/>
      <c r="I82" s="658"/>
      <c r="J82" s="660"/>
      <c r="K82" s="979"/>
      <c r="L82" s="660"/>
      <c r="M82" s="662"/>
      <c r="N82" s="660"/>
      <c r="O82" s="660"/>
    </row>
    <row r="83" spans="1:15" ht="21" customHeight="1" x14ac:dyDescent="0.25">
      <c r="A83" s="656"/>
      <c r="B83" s="656"/>
      <c r="C83" s="656"/>
      <c r="D83" s="656"/>
      <c r="E83" s="657"/>
      <c r="F83" s="658"/>
      <c r="G83" s="658"/>
      <c r="H83" s="658"/>
      <c r="I83" s="658"/>
      <c r="J83" s="660"/>
      <c r="K83" s="979"/>
      <c r="L83" s="660"/>
      <c r="M83" s="662"/>
      <c r="N83" s="660"/>
      <c r="O83" s="660"/>
    </row>
    <row r="84" spans="1:15" ht="21" customHeight="1" x14ac:dyDescent="0.25">
      <c r="A84" s="656"/>
      <c r="B84" s="656"/>
      <c r="C84" s="656"/>
      <c r="D84" s="656"/>
      <c r="E84" s="657"/>
      <c r="F84" s="658"/>
      <c r="G84" s="658"/>
      <c r="H84" s="658"/>
      <c r="I84" s="658"/>
      <c r="J84" s="660"/>
      <c r="K84" s="979"/>
      <c r="L84" s="660"/>
      <c r="M84" s="662"/>
      <c r="N84" s="660"/>
      <c r="O84" s="660"/>
    </row>
    <row r="85" spans="1:15" ht="21" customHeight="1" x14ac:dyDescent="0.25">
      <c r="A85" s="656"/>
      <c r="B85" s="656"/>
      <c r="C85" s="656"/>
      <c r="D85" s="656"/>
      <c r="E85" s="657"/>
      <c r="F85" s="658"/>
      <c r="G85" s="658"/>
      <c r="H85" s="658"/>
      <c r="I85" s="658"/>
      <c r="J85" s="660"/>
      <c r="K85" s="979"/>
      <c r="L85" s="660"/>
      <c r="M85" s="662"/>
      <c r="N85" s="660"/>
      <c r="O85" s="660"/>
    </row>
    <row r="86" spans="1:15" ht="21" customHeight="1" x14ac:dyDescent="0.25">
      <c r="A86" s="656"/>
      <c r="B86" s="656"/>
      <c r="C86" s="656"/>
      <c r="D86" s="656"/>
      <c r="E86" s="657"/>
      <c r="F86" s="658"/>
      <c r="G86" s="658"/>
      <c r="H86" s="658"/>
      <c r="I86" s="658"/>
      <c r="J86" s="660"/>
      <c r="K86" s="979"/>
      <c r="L86" s="660"/>
      <c r="M86" s="662"/>
      <c r="N86" s="660"/>
      <c r="O86" s="660"/>
    </row>
    <row r="87" spans="1:15" ht="21" customHeight="1" x14ac:dyDescent="0.25">
      <c r="A87" s="656"/>
      <c r="B87" s="656"/>
      <c r="C87" s="656"/>
      <c r="D87" s="656"/>
      <c r="E87" s="657"/>
      <c r="F87" s="658"/>
      <c r="G87" s="658"/>
      <c r="H87" s="658"/>
      <c r="I87" s="658"/>
      <c r="J87" s="660"/>
      <c r="K87" s="979"/>
      <c r="L87" s="660"/>
      <c r="M87" s="662"/>
      <c r="N87" s="660"/>
      <c r="O87" s="660"/>
    </row>
    <row r="88" spans="1:15" ht="21" customHeight="1" x14ac:dyDescent="0.25">
      <c r="A88" s="656"/>
      <c r="B88" s="656"/>
      <c r="C88" s="656"/>
      <c r="D88" s="656"/>
      <c r="E88" s="657"/>
      <c r="F88" s="658"/>
      <c r="G88" s="658"/>
      <c r="H88" s="658"/>
      <c r="I88" s="658"/>
      <c r="J88" s="660"/>
      <c r="K88" s="979"/>
      <c r="L88" s="660"/>
      <c r="M88" s="662"/>
      <c r="N88" s="660"/>
      <c r="O88" s="660"/>
    </row>
    <row r="89" spans="1:15" ht="21" customHeight="1" x14ac:dyDescent="0.25">
      <c r="A89" s="656"/>
      <c r="B89" s="656"/>
      <c r="C89" s="656"/>
      <c r="D89" s="656"/>
      <c r="E89" s="657"/>
      <c r="F89" s="658"/>
      <c r="G89" s="658"/>
      <c r="H89" s="658"/>
      <c r="I89" s="658"/>
      <c r="J89" s="660"/>
      <c r="K89" s="979"/>
      <c r="L89" s="660"/>
      <c r="M89" s="662"/>
      <c r="N89" s="660"/>
      <c r="O89" s="660"/>
    </row>
    <row r="90" spans="1:15" ht="21" customHeight="1" x14ac:dyDescent="0.25">
      <c r="A90" s="656"/>
      <c r="B90" s="656"/>
      <c r="C90" s="656"/>
      <c r="D90" s="656"/>
      <c r="E90" s="657"/>
      <c r="F90" s="658"/>
      <c r="G90" s="658"/>
      <c r="H90" s="658"/>
      <c r="I90" s="658"/>
      <c r="J90" s="660"/>
      <c r="K90" s="979"/>
      <c r="L90" s="660"/>
      <c r="M90" s="662"/>
      <c r="N90" s="660"/>
      <c r="O90" s="660"/>
    </row>
    <row r="91" spans="1:15" ht="21" customHeight="1" x14ac:dyDescent="0.25">
      <c r="A91" s="656"/>
      <c r="B91" s="656"/>
      <c r="C91" s="656"/>
      <c r="D91" s="656"/>
      <c r="E91" s="657"/>
      <c r="F91" s="658"/>
      <c r="G91" s="658"/>
      <c r="H91" s="658"/>
      <c r="I91" s="658"/>
      <c r="J91" s="660"/>
      <c r="K91" s="979"/>
      <c r="L91" s="660"/>
      <c r="M91" s="662"/>
      <c r="N91" s="660"/>
      <c r="O91" s="660"/>
    </row>
    <row r="92" spans="1:15" ht="21" customHeight="1" x14ac:dyDescent="0.25">
      <c r="A92" s="656"/>
      <c r="B92" s="656"/>
      <c r="C92" s="656"/>
      <c r="D92" s="656"/>
      <c r="E92" s="657"/>
      <c r="F92" s="658"/>
      <c r="G92" s="658"/>
      <c r="H92" s="658"/>
      <c r="I92" s="658"/>
      <c r="J92" s="660"/>
      <c r="K92" s="979"/>
      <c r="L92" s="660"/>
      <c r="M92" s="662"/>
      <c r="N92" s="660"/>
      <c r="O92" s="660"/>
    </row>
    <row r="93" spans="1:15" ht="21" customHeight="1" x14ac:dyDescent="0.25">
      <c r="A93" s="656"/>
      <c r="B93" s="656"/>
      <c r="C93" s="656"/>
      <c r="D93" s="656"/>
      <c r="E93" s="657"/>
      <c r="F93" s="658"/>
      <c r="G93" s="658"/>
      <c r="H93" s="658"/>
      <c r="I93" s="658"/>
      <c r="J93" s="660"/>
      <c r="K93" s="979"/>
      <c r="L93" s="660"/>
      <c r="M93" s="662"/>
      <c r="N93" s="660"/>
      <c r="O93" s="660"/>
    </row>
    <row r="94" spans="1:15" ht="21" customHeight="1" x14ac:dyDescent="0.25">
      <c r="A94" s="656"/>
      <c r="B94" s="656"/>
      <c r="C94" s="656"/>
      <c r="D94" s="656"/>
      <c r="E94" s="657"/>
      <c r="F94" s="658"/>
      <c r="G94" s="658"/>
      <c r="H94" s="658"/>
      <c r="I94" s="658"/>
      <c r="J94" s="660"/>
      <c r="K94" s="979"/>
      <c r="L94" s="660"/>
      <c r="M94" s="662"/>
      <c r="N94" s="660"/>
      <c r="O94" s="660"/>
    </row>
    <row r="95" spans="1:15" ht="21" customHeight="1" x14ac:dyDescent="0.25">
      <c r="A95" s="656"/>
      <c r="B95" s="656"/>
      <c r="C95" s="656"/>
      <c r="D95" s="656"/>
      <c r="E95" s="657"/>
      <c r="F95" s="658"/>
      <c r="G95" s="658"/>
      <c r="H95" s="658"/>
      <c r="I95" s="658"/>
      <c r="J95" s="660"/>
      <c r="K95" s="979"/>
      <c r="L95" s="660"/>
      <c r="M95" s="662"/>
      <c r="N95" s="660"/>
      <c r="O95" s="660"/>
    </row>
    <row r="96" spans="1:15" ht="21" customHeight="1" x14ac:dyDescent="0.25">
      <c r="A96" s="656"/>
      <c r="B96" s="656"/>
      <c r="C96" s="656"/>
      <c r="D96" s="656"/>
      <c r="E96" s="657"/>
      <c r="F96" s="658"/>
      <c r="G96" s="658"/>
      <c r="H96" s="658"/>
      <c r="I96" s="658"/>
      <c r="J96" s="660"/>
      <c r="K96" s="979"/>
      <c r="L96" s="660"/>
      <c r="M96" s="662"/>
      <c r="N96" s="660"/>
      <c r="O96" s="660"/>
    </row>
    <row r="97" spans="1:15" ht="21" customHeight="1" x14ac:dyDescent="0.25">
      <c r="A97" s="656"/>
      <c r="B97" s="656"/>
      <c r="C97" s="656"/>
      <c r="D97" s="656"/>
      <c r="E97" s="657"/>
      <c r="F97" s="658"/>
      <c r="G97" s="658"/>
      <c r="H97" s="658"/>
      <c r="I97" s="658"/>
      <c r="J97" s="660"/>
      <c r="K97" s="979"/>
      <c r="L97" s="660"/>
      <c r="M97" s="662"/>
      <c r="N97" s="660"/>
      <c r="O97" s="660"/>
    </row>
    <row r="98" spans="1:15" ht="21" customHeight="1" x14ac:dyDescent="0.25">
      <c r="A98" s="656"/>
      <c r="B98" s="656"/>
      <c r="C98" s="656"/>
      <c r="D98" s="656"/>
      <c r="E98" s="657"/>
      <c r="F98" s="658"/>
      <c r="G98" s="658"/>
      <c r="H98" s="658"/>
      <c r="I98" s="658"/>
      <c r="J98" s="660"/>
      <c r="K98" s="979"/>
      <c r="L98" s="660"/>
      <c r="M98" s="662"/>
      <c r="N98" s="660"/>
      <c r="O98" s="660"/>
    </row>
    <row r="99" spans="1:15" ht="21" customHeight="1" x14ac:dyDescent="0.25">
      <c r="A99" s="656"/>
      <c r="B99" s="656"/>
      <c r="C99" s="656"/>
      <c r="D99" s="656"/>
      <c r="E99" s="657"/>
      <c r="F99" s="658"/>
      <c r="G99" s="658"/>
      <c r="H99" s="658"/>
      <c r="I99" s="658"/>
      <c r="J99" s="660"/>
      <c r="K99" s="979"/>
      <c r="L99" s="660"/>
      <c r="M99" s="662"/>
      <c r="N99" s="660"/>
      <c r="O99" s="660"/>
    </row>
    <row r="100" spans="1:15" ht="21" customHeight="1" x14ac:dyDescent="0.25">
      <c r="A100" s="656"/>
      <c r="B100" s="656"/>
      <c r="C100" s="656"/>
      <c r="D100" s="656"/>
      <c r="E100" s="657"/>
      <c r="F100" s="658"/>
      <c r="G100" s="658"/>
      <c r="H100" s="658"/>
      <c r="I100" s="658"/>
      <c r="J100" s="660"/>
      <c r="K100" s="979"/>
      <c r="L100" s="660"/>
      <c r="M100" s="662"/>
      <c r="N100" s="660"/>
      <c r="O100" s="660"/>
    </row>
    <row r="101" spans="1:15" ht="21" customHeight="1" x14ac:dyDescent="0.25">
      <c r="A101" s="656"/>
      <c r="B101" s="656"/>
      <c r="C101" s="656"/>
      <c r="D101" s="656"/>
      <c r="E101" s="657"/>
      <c r="F101" s="658"/>
      <c r="G101" s="658"/>
      <c r="H101" s="658"/>
      <c r="I101" s="658"/>
      <c r="J101" s="660"/>
      <c r="K101" s="979"/>
      <c r="L101" s="660"/>
      <c r="M101" s="662"/>
      <c r="N101" s="660"/>
      <c r="O101" s="660"/>
    </row>
    <row r="102" spans="1:15" ht="21" customHeight="1" x14ac:dyDescent="0.25">
      <c r="A102" s="656"/>
      <c r="B102" s="656"/>
      <c r="C102" s="656"/>
      <c r="D102" s="656"/>
      <c r="E102" s="657"/>
      <c r="F102" s="658"/>
      <c r="G102" s="658"/>
      <c r="H102" s="658"/>
      <c r="I102" s="658"/>
      <c r="J102" s="660"/>
      <c r="K102" s="979"/>
      <c r="L102" s="660"/>
      <c r="M102" s="662"/>
      <c r="N102" s="660"/>
      <c r="O102" s="660"/>
    </row>
    <row r="103" spans="1:15" ht="21" customHeight="1" x14ac:dyDescent="0.25">
      <c r="A103" s="656"/>
      <c r="B103" s="656"/>
      <c r="C103" s="656"/>
      <c r="D103" s="656"/>
      <c r="E103" s="657"/>
      <c r="F103" s="658"/>
      <c r="G103" s="658"/>
      <c r="H103" s="658"/>
      <c r="I103" s="658"/>
      <c r="J103" s="660"/>
      <c r="K103" s="979"/>
      <c r="L103" s="660"/>
      <c r="M103" s="662"/>
      <c r="N103" s="660"/>
      <c r="O103" s="660"/>
    </row>
    <row r="104" spans="1:15" ht="21" customHeight="1" x14ac:dyDescent="0.25">
      <c r="A104" s="656"/>
      <c r="B104" s="656"/>
      <c r="C104" s="656"/>
      <c r="D104" s="656"/>
      <c r="E104" s="657"/>
      <c r="F104" s="658"/>
      <c r="G104" s="658"/>
      <c r="H104" s="658"/>
      <c r="I104" s="658"/>
      <c r="J104" s="660"/>
      <c r="K104" s="979"/>
      <c r="L104" s="660"/>
      <c r="M104" s="662"/>
      <c r="N104" s="660"/>
      <c r="O104" s="660"/>
    </row>
    <row r="105" spans="1:15" ht="21" customHeight="1" x14ac:dyDescent="0.25">
      <c r="A105" s="656"/>
      <c r="B105" s="656"/>
      <c r="C105" s="656"/>
      <c r="D105" s="656"/>
      <c r="E105" s="657"/>
      <c r="F105" s="658"/>
      <c r="G105" s="658"/>
      <c r="H105" s="658"/>
      <c r="I105" s="658"/>
      <c r="J105" s="660"/>
      <c r="K105" s="979"/>
      <c r="L105" s="660"/>
      <c r="M105" s="662"/>
      <c r="N105" s="660"/>
      <c r="O105" s="660"/>
    </row>
    <row r="106" spans="1:15" ht="21" customHeight="1" x14ac:dyDescent="0.25">
      <c r="A106" s="656"/>
      <c r="B106" s="656"/>
      <c r="C106" s="656"/>
      <c r="D106" s="656"/>
      <c r="E106" s="657"/>
      <c r="F106" s="658"/>
      <c r="G106" s="658"/>
      <c r="H106" s="658"/>
      <c r="I106" s="658"/>
      <c r="J106" s="660"/>
      <c r="K106" s="979"/>
      <c r="L106" s="660"/>
      <c r="M106" s="662"/>
      <c r="N106" s="660"/>
      <c r="O106" s="660"/>
    </row>
    <row r="107" spans="1:15" ht="21" customHeight="1" x14ac:dyDescent="0.25">
      <c r="A107" s="656"/>
      <c r="B107" s="656"/>
      <c r="C107" s="656"/>
      <c r="D107" s="656"/>
      <c r="E107" s="657"/>
      <c r="F107" s="658"/>
      <c r="G107" s="658"/>
      <c r="H107" s="658"/>
      <c r="I107" s="658"/>
      <c r="J107" s="660"/>
      <c r="K107" s="979"/>
      <c r="L107" s="660"/>
      <c r="M107" s="662"/>
      <c r="N107" s="660"/>
      <c r="O107" s="660"/>
    </row>
    <row r="108" spans="1:15" ht="21" customHeight="1" x14ac:dyDescent="0.25">
      <c r="A108" s="656"/>
      <c r="B108" s="656"/>
      <c r="C108" s="656"/>
      <c r="D108" s="656"/>
      <c r="E108" s="657"/>
      <c r="F108" s="658"/>
      <c r="G108" s="658"/>
      <c r="H108" s="658"/>
      <c r="I108" s="658"/>
      <c r="J108" s="660"/>
      <c r="K108" s="979"/>
      <c r="L108" s="660"/>
      <c r="M108" s="662"/>
      <c r="N108" s="660"/>
      <c r="O108" s="660"/>
    </row>
    <row r="109" spans="1:15" ht="21" customHeight="1" x14ac:dyDescent="0.25">
      <c r="A109" s="656"/>
      <c r="B109" s="656"/>
      <c r="C109" s="656"/>
      <c r="D109" s="656"/>
      <c r="E109" s="657"/>
      <c r="F109" s="658"/>
      <c r="G109" s="658"/>
      <c r="H109" s="658"/>
      <c r="I109" s="658"/>
      <c r="J109" s="660"/>
      <c r="K109" s="979"/>
      <c r="L109" s="660"/>
      <c r="M109" s="662"/>
      <c r="N109" s="660"/>
      <c r="O109" s="660"/>
    </row>
    <row r="110" spans="1:15" ht="21" customHeight="1" x14ac:dyDescent="0.25">
      <c r="A110" s="656"/>
      <c r="B110" s="656"/>
      <c r="C110" s="656"/>
      <c r="D110" s="656"/>
      <c r="E110" s="657"/>
      <c r="F110" s="658"/>
      <c r="G110" s="658"/>
      <c r="H110" s="658"/>
      <c r="I110" s="658"/>
      <c r="J110" s="660"/>
      <c r="K110" s="979"/>
      <c r="L110" s="660"/>
      <c r="M110" s="662"/>
      <c r="N110" s="660"/>
      <c r="O110" s="660"/>
    </row>
    <row r="111" spans="1:15" ht="21" customHeight="1" x14ac:dyDescent="0.25">
      <c r="A111" s="656"/>
      <c r="B111" s="656"/>
      <c r="C111" s="656"/>
      <c r="D111" s="656"/>
      <c r="E111" s="657"/>
      <c r="F111" s="658"/>
      <c r="G111" s="658"/>
      <c r="H111" s="658"/>
      <c r="I111" s="658"/>
      <c r="J111" s="660"/>
      <c r="K111" s="979"/>
      <c r="L111" s="660"/>
      <c r="M111" s="662"/>
      <c r="N111" s="660"/>
      <c r="O111" s="660"/>
    </row>
    <row r="112" spans="1:15" ht="21" customHeight="1" x14ac:dyDescent="0.25">
      <c r="A112" s="656"/>
      <c r="B112" s="656"/>
      <c r="C112" s="656"/>
      <c r="D112" s="656"/>
      <c r="E112" s="657"/>
      <c r="F112" s="658"/>
      <c r="G112" s="658"/>
      <c r="H112" s="658"/>
      <c r="I112" s="658"/>
      <c r="J112" s="660"/>
      <c r="K112" s="979"/>
      <c r="L112" s="660"/>
      <c r="M112" s="662"/>
      <c r="N112" s="660"/>
      <c r="O112" s="660"/>
    </row>
    <row r="113" spans="1:15" ht="21" customHeight="1" x14ac:dyDescent="0.25">
      <c r="A113" s="656"/>
      <c r="B113" s="656"/>
      <c r="C113" s="656"/>
      <c r="D113" s="656"/>
      <c r="E113" s="657"/>
      <c r="F113" s="658"/>
      <c r="G113" s="658"/>
      <c r="H113" s="658"/>
      <c r="I113" s="658"/>
      <c r="J113" s="660"/>
      <c r="K113" s="979"/>
      <c r="L113" s="660"/>
      <c r="M113" s="662"/>
      <c r="N113" s="660"/>
      <c r="O113" s="660"/>
    </row>
    <row r="114" spans="1:15" ht="21" customHeight="1" x14ac:dyDescent="0.25">
      <c r="A114" s="656"/>
      <c r="B114" s="656"/>
      <c r="C114" s="656"/>
      <c r="D114" s="656"/>
      <c r="E114" s="657"/>
      <c r="F114" s="658"/>
      <c r="G114" s="658"/>
      <c r="H114" s="658"/>
      <c r="I114" s="658"/>
      <c r="J114" s="660"/>
      <c r="K114" s="979"/>
      <c r="L114" s="660"/>
      <c r="M114" s="662"/>
      <c r="N114" s="660"/>
      <c r="O114" s="660"/>
    </row>
    <row r="115" spans="1:15" ht="21" customHeight="1" x14ac:dyDescent="0.25">
      <c r="A115" s="656"/>
      <c r="B115" s="656"/>
      <c r="C115" s="656"/>
      <c r="D115" s="656"/>
      <c r="E115" s="657"/>
      <c r="F115" s="658"/>
      <c r="G115" s="658"/>
      <c r="H115" s="658"/>
      <c r="I115" s="658"/>
      <c r="J115" s="660"/>
      <c r="K115" s="979"/>
      <c r="L115" s="660"/>
      <c r="M115" s="662"/>
      <c r="N115" s="660"/>
      <c r="O115" s="660"/>
    </row>
    <row r="116" spans="1:15" ht="21" customHeight="1" x14ac:dyDescent="0.25">
      <c r="A116" s="656"/>
      <c r="B116" s="656"/>
      <c r="C116" s="656"/>
      <c r="D116" s="656"/>
      <c r="E116" s="657"/>
      <c r="F116" s="658"/>
      <c r="G116" s="658"/>
      <c r="H116" s="658"/>
      <c r="I116" s="658"/>
      <c r="J116" s="660"/>
      <c r="K116" s="979"/>
      <c r="L116" s="660"/>
      <c r="M116" s="662"/>
      <c r="N116" s="660"/>
      <c r="O116" s="660"/>
    </row>
    <row r="117" spans="1:15" ht="21" customHeight="1" x14ac:dyDescent="0.25">
      <c r="A117" s="656"/>
      <c r="B117" s="656"/>
      <c r="C117" s="656"/>
      <c r="D117" s="656"/>
      <c r="E117" s="657"/>
      <c r="F117" s="658"/>
      <c r="G117" s="658"/>
      <c r="H117" s="658"/>
      <c r="I117" s="658"/>
      <c r="J117" s="660"/>
      <c r="K117" s="979"/>
      <c r="L117" s="660"/>
      <c r="M117" s="662"/>
      <c r="N117" s="660"/>
      <c r="O117" s="660"/>
    </row>
    <row r="118" spans="1:15" ht="21" customHeight="1" x14ac:dyDescent="0.25">
      <c r="A118" s="656"/>
      <c r="B118" s="656"/>
      <c r="C118" s="656"/>
      <c r="D118" s="656"/>
      <c r="E118" s="657"/>
      <c r="F118" s="658"/>
      <c r="G118" s="658"/>
      <c r="H118" s="658"/>
      <c r="I118" s="658"/>
      <c r="J118" s="660"/>
      <c r="K118" s="979"/>
      <c r="L118" s="660"/>
      <c r="M118" s="662"/>
      <c r="N118" s="660"/>
      <c r="O118" s="660"/>
    </row>
    <row r="119" spans="1:15" ht="21" customHeight="1" x14ac:dyDescent="0.25">
      <c r="A119" s="656"/>
      <c r="B119" s="656"/>
      <c r="C119" s="656"/>
      <c r="D119" s="656"/>
      <c r="E119" s="657"/>
      <c r="F119" s="658"/>
      <c r="G119" s="658"/>
      <c r="H119" s="658"/>
      <c r="I119" s="658"/>
      <c r="J119" s="660"/>
      <c r="K119" s="979"/>
      <c r="L119" s="660"/>
      <c r="M119" s="662"/>
      <c r="N119" s="660"/>
      <c r="O119" s="660"/>
    </row>
    <row r="120" spans="1:15" ht="21" customHeight="1" x14ac:dyDescent="0.25">
      <c r="A120" s="656"/>
      <c r="B120" s="656"/>
      <c r="C120" s="656"/>
      <c r="D120" s="656"/>
      <c r="E120" s="657"/>
      <c r="F120" s="658"/>
      <c r="G120" s="658"/>
      <c r="H120" s="658"/>
      <c r="I120" s="658"/>
      <c r="J120" s="660"/>
      <c r="K120" s="979"/>
      <c r="L120" s="660"/>
      <c r="M120" s="662"/>
      <c r="N120" s="660"/>
      <c r="O120" s="660"/>
    </row>
    <row r="121" spans="1:15" ht="21" customHeight="1" x14ac:dyDescent="0.25">
      <c r="A121" s="656"/>
      <c r="B121" s="656"/>
      <c r="C121" s="656"/>
      <c r="D121" s="656"/>
      <c r="E121" s="657"/>
      <c r="F121" s="658"/>
      <c r="G121" s="658"/>
      <c r="H121" s="658"/>
      <c r="I121" s="658"/>
      <c r="J121" s="660"/>
      <c r="K121" s="979"/>
      <c r="L121" s="660"/>
      <c r="M121" s="662"/>
      <c r="N121" s="660"/>
      <c r="O121" s="660"/>
    </row>
    <row r="122" spans="1:15" ht="21" customHeight="1" x14ac:dyDescent="0.25">
      <c r="A122" s="656"/>
      <c r="B122" s="656"/>
      <c r="C122" s="656"/>
      <c r="D122" s="656"/>
      <c r="E122" s="657"/>
      <c r="F122" s="658"/>
      <c r="G122" s="658"/>
      <c r="H122" s="658"/>
      <c r="I122" s="658"/>
      <c r="J122" s="660"/>
      <c r="K122" s="979"/>
      <c r="L122" s="660"/>
      <c r="M122" s="662"/>
      <c r="N122" s="660"/>
      <c r="O122" s="660"/>
    </row>
    <row r="123" spans="1:15" ht="21" customHeight="1" x14ac:dyDescent="0.25">
      <c r="A123" s="656"/>
      <c r="B123" s="656"/>
      <c r="C123" s="656"/>
      <c r="D123" s="656"/>
      <c r="E123" s="657"/>
      <c r="F123" s="658"/>
      <c r="G123" s="658"/>
      <c r="H123" s="658"/>
      <c r="I123" s="658"/>
      <c r="J123" s="660"/>
      <c r="K123" s="979"/>
      <c r="L123" s="660"/>
      <c r="M123" s="662"/>
      <c r="N123" s="660"/>
      <c r="O123" s="660"/>
    </row>
    <row r="124" spans="1:15" ht="21" customHeight="1" x14ac:dyDescent="0.25">
      <c r="A124" s="656"/>
      <c r="B124" s="656"/>
      <c r="C124" s="656"/>
      <c r="D124" s="656"/>
      <c r="E124" s="657"/>
      <c r="F124" s="658"/>
      <c r="G124" s="658"/>
      <c r="H124" s="658"/>
      <c r="I124" s="658"/>
      <c r="J124" s="660"/>
      <c r="K124" s="979"/>
      <c r="L124" s="660"/>
      <c r="M124" s="662"/>
      <c r="N124" s="660"/>
      <c r="O124" s="660"/>
    </row>
    <row r="125" spans="1:15" ht="21" customHeight="1" x14ac:dyDescent="0.25">
      <c r="A125" s="656"/>
      <c r="B125" s="656"/>
      <c r="C125" s="656"/>
      <c r="D125" s="656"/>
      <c r="E125" s="657"/>
      <c r="F125" s="658"/>
      <c r="G125" s="658"/>
      <c r="H125" s="658"/>
      <c r="I125" s="658"/>
      <c r="J125" s="660"/>
      <c r="K125" s="979"/>
      <c r="L125" s="660"/>
      <c r="M125" s="662"/>
      <c r="N125" s="660"/>
      <c r="O125" s="660"/>
    </row>
    <row r="126" spans="1:15" ht="21" customHeight="1" x14ac:dyDescent="0.25">
      <c r="A126" s="656"/>
      <c r="B126" s="656"/>
      <c r="C126" s="656"/>
      <c r="D126" s="656"/>
      <c r="E126" s="657"/>
      <c r="F126" s="658"/>
      <c r="G126" s="658"/>
      <c r="H126" s="658"/>
      <c r="I126" s="658"/>
      <c r="J126" s="660"/>
      <c r="K126" s="979"/>
      <c r="L126" s="660"/>
      <c r="M126" s="662"/>
      <c r="N126" s="660"/>
      <c r="O126" s="660"/>
    </row>
    <row r="127" spans="1:15" ht="15" x14ac:dyDescent="0.25"/>
    <row r="128" spans="1:15"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sheetData>
  <mergeCells count="9">
    <mergeCell ref="A46:I46"/>
    <mergeCell ref="A48:I48"/>
    <mergeCell ref="A4:J4"/>
    <mergeCell ref="A1:J1"/>
    <mergeCell ref="A2:J2"/>
    <mergeCell ref="A3:J3"/>
    <mergeCell ref="A17:I17"/>
    <mergeCell ref="A16:I16"/>
    <mergeCell ref="A44:I44"/>
  </mergeCells>
  <phoneticPr fontId="70" type="noConversion"/>
  <printOptions horizontalCentered="1"/>
  <pageMargins left="0.5" right="0.5" top="0.5" bottom="0.5" header="0" footer="0"/>
  <pageSetup paperSize="9" scale="66" orientation="portrait" r:id="rId1"/>
  <headerFooter>
    <oddFooter>&amp;C&amp;"B Nazanin,Regular"&amp;12&amp;A</oddFooter>
  </headerFooter>
  <ignoredErrors>
    <ignoredError sqref="E9:E12" formulaRange="1"/>
    <ignoredError sqref="C8 C10:C12" twoDigitTextYea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K39"/>
  <sheetViews>
    <sheetView rightToLeft="1" view="pageBreakPreview" zoomScale="80" zoomScaleNormal="70" zoomScaleSheetLayoutView="80" workbookViewId="0">
      <selection activeCell="J17" sqref="J17"/>
    </sheetView>
  </sheetViews>
  <sheetFormatPr defaultColWidth="8.7109375" defaultRowHeight="15" x14ac:dyDescent="0.25"/>
  <cols>
    <col min="1" max="4" width="8.85546875" style="2" customWidth="1"/>
    <col min="5" max="5" width="6.7109375" style="2" customWidth="1"/>
    <col min="6" max="6" width="12.7109375" style="2" customWidth="1"/>
    <col min="7" max="7" width="2.85546875" style="2" customWidth="1"/>
    <col min="8" max="8" width="12.7109375" style="2" customWidth="1"/>
    <col min="9" max="9" width="2.85546875" style="2" customWidth="1"/>
    <col min="10" max="10" width="12.7109375" style="2" customWidth="1"/>
    <col min="11" max="11" width="1.7109375" style="2" customWidth="1"/>
    <col min="12" max="16384" width="8.7109375" style="2"/>
  </cols>
  <sheetData>
    <row r="1" spans="1:11" s="9" customFormat="1" ht="25.5" x14ac:dyDescent="0.25">
      <c r="A1" s="989" t="str">
        <f>سربرگ!A12</f>
        <v>شرکت سپهرمولد (سهامي خاص)</v>
      </c>
      <c r="B1" s="989"/>
      <c r="C1" s="989"/>
      <c r="D1" s="989"/>
      <c r="E1" s="989"/>
      <c r="F1" s="989"/>
      <c r="G1" s="989"/>
      <c r="H1" s="989"/>
      <c r="I1" s="989"/>
      <c r="J1" s="989"/>
      <c r="K1" s="989"/>
    </row>
    <row r="2" spans="1:11" s="9" customFormat="1" ht="25.5" x14ac:dyDescent="0.25">
      <c r="A2" s="989" t="s">
        <v>80</v>
      </c>
      <c r="B2" s="989"/>
      <c r="C2" s="989"/>
      <c r="D2" s="989"/>
      <c r="E2" s="989"/>
      <c r="F2" s="989"/>
      <c r="G2" s="989"/>
      <c r="H2" s="989"/>
      <c r="I2" s="989"/>
      <c r="J2" s="989"/>
      <c r="K2" s="989"/>
    </row>
    <row r="3" spans="1:11" s="9" customFormat="1" ht="25.5" x14ac:dyDescent="0.25">
      <c r="A3" s="989" t="e">
        <f>#REF!</f>
        <v>#REF!</v>
      </c>
      <c r="B3" s="989"/>
      <c r="C3" s="989"/>
      <c r="D3" s="989"/>
      <c r="E3" s="989"/>
      <c r="F3" s="989"/>
      <c r="G3" s="989"/>
      <c r="H3" s="989"/>
      <c r="I3" s="989"/>
      <c r="J3" s="989"/>
      <c r="K3" s="989"/>
    </row>
    <row r="4" spans="1:11" s="60" customFormat="1" ht="18.75" x14ac:dyDescent="0.25">
      <c r="A4" s="59"/>
      <c r="B4" s="59"/>
      <c r="C4" s="59"/>
      <c r="D4" s="59"/>
      <c r="E4" s="59"/>
      <c r="F4" s="59"/>
      <c r="G4" s="59"/>
      <c r="H4" s="59"/>
      <c r="I4" s="59"/>
      <c r="J4" s="59"/>
      <c r="K4" s="59"/>
    </row>
    <row r="5" spans="1:11" s="60" customFormat="1" ht="23.25" x14ac:dyDescent="0.25">
      <c r="A5" s="70"/>
      <c r="B5" s="70"/>
      <c r="C5" s="70"/>
      <c r="D5" s="70"/>
      <c r="E5" s="70"/>
      <c r="F5" s="70"/>
      <c r="G5" s="70"/>
      <c r="H5" s="70"/>
      <c r="I5" s="70"/>
      <c r="J5" s="70"/>
      <c r="K5" s="70"/>
    </row>
    <row r="6" spans="1:11" ht="15.75" customHeight="1" x14ac:dyDescent="0.65">
      <c r="A6" s="990"/>
      <c r="B6" s="65"/>
      <c r="C6" s="65"/>
      <c r="D6" s="65"/>
      <c r="E6" s="991" t="s">
        <v>6</v>
      </c>
      <c r="F6" s="991" t="s">
        <v>101</v>
      </c>
      <c r="G6" s="73"/>
      <c r="H6" s="991" t="s">
        <v>99</v>
      </c>
      <c r="I6" s="73"/>
      <c r="J6" s="68" t="s">
        <v>11</v>
      </c>
      <c r="K6" s="65"/>
    </row>
    <row r="7" spans="1:11" ht="27" customHeight="1" x14ac:dyDescent="0.65">
      <c r="A7" s="990"/>
      <c r="B7" s="65"/>
      <c r="C7" s="65"/>
      <c r="D7" s="65"/>
      <c r="E7" s="991"/>
      <c r="F7" s="991"/>
      <c r="G7" s="73"/>
      <c r="H7" s="991"/>
      <c r="I7" s="73"/>
      <c r="J7" s="68" t="e">
        <f>#REF!</f>
        <v>#REF!</v>
      </c>
      <c r="K7" s="65"/>
    </row>
    <row r="8" spans="1:11" ht="23.25" x14ac:dyDescent="0.55000000000000004">
      <c r="A8" s="74"/>
      <c r="B8" s="65"/>
      <c r="C8" s="65"/>
      <c r="D8" s="65"/>
      <c r="E8" s="70"/>
      <c r="F8" s="71"/>
      <c r="G8" s="65"/>
      <c r="H8" s="71" t="s">
        <v>7</v>
      </c>
      <c r="I8" s="65"/>
      <c r="J8" s="71" t="s">
        <v>7</v>
      </c>
      <c r="K8" s="65"/>
    </row>
    <row r="9" spans="1:11" ht="21" x14ac:dyDescent="0.55000000000000004">
      <c r="A9" s="987" t="s">
        <v>12</v>
      </c>
      <c r="B9" s="987"/>
      <c r="C9" s="987"/>
      <c r="D9" s="987"/>
      <c r="E9" s="72"/>
      <c r="F9" s="21"/>
      <c r="G9" s="65"/>
      <c r="H9" s="21">
        <v>0</v>
      </c>
      <c r="I9" s="65"/>
      <c r="J9" s="21">
        <v>0</v>
      </c>
      <c r="K9" s="65"/>
    </row>
    <row r="10" spans="1:11" ht="19.5" x14ac:dyDescent="0.55000000000000004">
      <c r="A10" s="987" t="s">
        <v>13</v>
      </c>
      <c r="B10" s="987"/>
      <c r="C10" s="987"/>
      <c r="D10" s="987"/>
      <c r="E10" s="68"/>
      <c r="F10" s="68"/>
      <c r="G10" s="65"/>
      <c r="H10" s="68"/>
      <c r="I10" s="65"/>
      <c r="J10" s="68"/>
      <c r="K10" s="65"/>
    </row>
    <row r="11" spans="1:11" ht="21" x14ac:dyDescent="0.55000000000000004">
      <c r="A11" s="987" t="s">
        <v>14</v>
      </c>
      <c r="B11" s="987"/>
      <c r="C11" s="987"/>
      <c r="D11" s="987"/>
      <c r="E11" s="71">
        <v>16</v>
      </c>
      <c r="F11" s="71"/>
      <c r="G11" s="65"/>
      <c r="H11" s="71">
        <v>0</v>
      </c>
      <c r="I11" s="65"/>
      <c r="J11" s="71">
        <v>0</v>
      </c>
      <c r="K11" s="65"/>
    </row>
    <row r="12" spans="1:11" ht="21" x14ac:dyDescent="0.55000000000000004">
      <c r="A12" s="987" t="s">
        <v>15</v>
      </c>
      <c r="B12" s="987"/>
      <c r="C12" s="987"/>
      <c r="D12" s="987"/>
      <c r="E12" s="71">
        <v>32</v>
      </c>
      <c r="F12" s="22"/>
      <c r="G12" s="65"/>
      <c r="H12" s="22">
        <v>0</v>
      </c>
      <c r="I12" s="65"/>
      <c r="J12" s="22">
        <v>0</v>
      </c>
      <c r="K12" s="65"/>
    </row>
    <row r="13" spans="1:11" ht="21" x14ac:dyDescent="0.55000000000000004">
      <c r="A13" s="987" t="s">
        <v>16</v>
      </c>
      <c r="B13" s="987"/>
      <c r="C13" s="987"/>
      <c r="D13" s="987"/>
      <c r="E13" s="71"/>
      <c r="F13" s="21"/>
      <c r="G13" s="65"/>
      <c r="H13" s="21">
        <v>0</v>
      </c>
      <c r="I13" s="65"/>
      <c r="J13" s="21">
        <v>0</v>
      </c>
      <c r="K13" s="65"/>
    </row>
    <row r="14" spans="1:11" ht="21" x14ac:dyDescent="0.55000000000000004">
      <c r="A14" s="987" t="s">
        <v>17</v>
      </c>
      <c r="B14" s="987"/>
      <c r="C14" s="987"/>
      <c r="D14" s="987"/>
      <c r="E14" s="71"/>
      <c r="F14" s="75">
        <f>SUM(F11:F13)</f>
        <v>0</v>
      </c>
      <c r="G14" s="65"/>
      <c r="H14" s="75">
        <v>0</v>
      </c>
      <c r="I14" s="65"/>
      <c r="J14" s="75">
        <f>SUM(J11:J13)</f>
        <v>0</v>
      </c>
      <c r="K14" s="65"/>
    </row>
    <row r="15" spans="1:11" ht="20.25" thickBot="1" x14ac:dyDescent="0.6">
      <c r="A15" s="987" t="s">
        <v>18</v>
      </c>
      <c r="B15" s="987"/>
      <c r="C15" s="987"/>
      <c r="D15" s="987"/>
      <c r="E15" s="68"/>
      <c r="F15" s="76">
        <f>F14+F9</f>
        <v>0</v>
      </c>
      <c r="G15" s="65"/>
      <c r="H15" s="76">
        <f>H14+H9</f>
        <v>0</v>
      </c>
      <c r="I15" s="65"/>
      <c r="J15" s="76">
        <f>J14+J9</f>
        <v>0</v>
      </c>
      <c r="K15" s="65"/>
    </row>
    <row r="16" spans="1:11" ht="25.5" thickTop="1" x14ac:dyDescent="0.55000000000000004">
      <c r="A16" s="64"/>
      <c r="B16" s="65"/>
      <c r="C16" s="65"/>
      <c r="D16" s="65"/>
      <c r="E16" s="65"/>
      <c r="F16" s="65"/>
      <c r="G16" s="65"/>
      <c r="H16" s="65"/>
      <c r="I16" s="65"/>
      <c r="J16" s="65"/>
      <c r="K16" s="65"/>
    </row>
    <row r="17" spans="1:11" ht="24.75" x14ac:dyDescent="0.55000000000000004">
      <c r="A17" s="64"/>
      <c r="B17" s="65"/>
      <c r="C17" s="65"/>
      <c r="D17" s="65"/>
      <c r="E17" s="65"/>
      <c r="F17" s="65"/>
      <c r="G17" s="65"/>
      <c r="H17" s="65"/>
      <c r="I17" s="65"/>
      <c r="J17" s="65"/>
      <c r="K17" s="65"/>
    </row>
    <row r="18" spans="1:11" ht="23.25" x14ac:dyDescent="0.25">
      <c r="A18" s="988" t="s">
        <v>10</v>
      </c>
      <c r="B18" s="988"/>
      <c r="C18" s="988"/>
      <c r="D18" s="988"/>
      <c r="E18" s="988"/>
      <c r="F18" s="988"/>
      <c r="G18" s="988"/>
      <c r="H18" s="988"/>
      <c r="I18" s="988"/>
      <c r="J18" s="988"/>
      <c r="K18" s="988"/>
    </row>
    <row r="19" spans="1:11" ht="32.25" customHeight="1" x14ac:dyDescent="0.25">
      <c r="A19" s="11"/>
      <c r="B19" s="11"/>
      <c r="C19" s="11"/>
      <c r="D19" s="11"/>
      <c r="E19" s="11"/>
      <c r="F19" s="11"/>
      <c r="G19" s="11"/>
      <c r="H19" s="11"/>
      <c r="I19" s="11"/>
      <c r="J19" s="11"/>
      <c r="K19" s="11"/>
    </row>
    <row r="20" spans="1:11" ht="35.25" customHeight="1" x14ac:dyDescent="0.25">
      <c r="A20" s="11"/>
      <c r="B20" s="11"/>
      <c r="C20" s="11"/>
      <c r="D20" s="11"/>
      <c r="E20" s="11"/>
      <c r="F20" s="11"/>
      <c r="G20" s="11"/>
      <c r="H20" s="11"/>
      <c r="I20" s="11"/>
      <c r="J20" s="11"/>
      <c r="K20" s="11"/>
    </row>
    <row r="21" spans="1:11" ht="66.75" customHeight="1" x14ac:dyDescent="0.25">
      <c r="A21" s="11"/>
      <c r="B21" s="11"/>
      <c r="C21" s="11"/>
      <c r="D21" s="11"/>
      <c r="E21" s="11"/>
      <c r="F21" s="11"/>
      <c r="G21" s="11"/>
      <c r="H21" s="11"/>
      <c r="I21" s="11"/>
      <c r="J21" s="11"/>
      <c r="K21" s="11"/>
    </row>
    <row r="22" spans="1:11" ht="21.75" x14ac:dyDescent="0.25">
      <c r="A22" s="5"/>
    </row>
    <row r="23" spans="1:11" ht="27.75" customHeight="1" x14ac:dyDescent="0.25">
      <c r="A23" s="6"/>
      <c r="J23" s="7"/>
    </row>
    <row r="24" spans="1:11" ht="40.5" customHeight="1" x14ac:dyDescent="0.25">
      <c r="A24" s="12"/>
      <c r="B24" s="12"/>
      <c r="C24" s="12"/>
      <c r="D24" s="12"/>
      <c r="E24" s="12"/>
      <c r="F24" s="12"/>
      <c r="G24" s="12"/>
      <c r="J24" s="7"/>
    </row>
    <row r="25" spans="1:11" ht="20.25" x14ac:dyDescent="0.25">
      <c r="A25" s="12"/>
      <c r="B25" s="12"/>
      <c r="C25" s="12"/>
      <c r="D25" s="12"/>
      <c r="E25" s="12"/>
      <c r="F25" s="12"/>
      <c r="G25" s="12"/>
      <c r="J25" s="7"/>
    </row>
    <row r="26" spans="1:11" ht="20.25" x14ac:dyDescent="0.25">
      <c r="A26" s="12"/>
      <c r="B26" s="12"/>
      <c r="C26" s="12"/>
      <c r="D26" s="12"/>
      <c r="E26" s="12"/>
      <c r="F26" s="12"/>
      <c r="G26" s="12"/>
      <c r="J26" s="10"/>
    </row>
    <row r="27" spans="1:11" ht="20.25" x14ac:dyDescent="0.25">
      <c r="A27" s="12"/>
      <c r="B27" s="12"/>
      <c r="C27" s="12"/>
      <c r="D27" s="12"/>
      <c r="E27" s="12"/>
      <c r="F27" s="12"/>
      <c r="G27" s="12"/>
      <c r="J27" s="10"/>
    </row>
    <row r="28" spans="1:11" ht="20.25" x14ac:dyDescent="0.25">
      <c r="A28" s="12"/>
      <c r="B28" s="12"/>
      <c r="C28" s="12"/>
      <c r="D28" s="12"/>
      <c r="E28" s="12"/>
      <c r="F28" s="12"/>
      <c r="G28" s="12"/>
      <c r="J28" s="10"/>
    </row>
    <row r="29" spans="1:11" ht="20.25" x14ac:dyDescent="0.25">
      <c r="A29" s="12"/>
      <c r="B29" s="12"/>
      <c r="C29" s="12"/>
      <c r="D29" s="12"/>
      <c r="E29" s="12"/>
      <c r="F29" s="12"/>
      <c r="G29" s="12"/>
      <c r="J29" s="10"/>
    </row>
    <row r="30" spans="1:11" ht="20.25" x14ac:dyDescent="0.25">
      <c r="A30" s="4"/>
      <c r="J30" s="10"/>
    </row>
    <row r="31" spans="1:11" ht="20.25" x14ac:dyDescent="0.25">
      <c r="A31" s="13"/>
      <c r="B31" s="13"/>
      <c r="C31" s="13"/>
      <c r="D31" s="13"/>
      <c r="E31" s="13"/>
      <c r="F31" s="13"/>
      <c r="G31" s="13"/>
      <c r="H31" s="13"/>
      <c r="I31" s="13"/>
      <c r="J31" s="13"/>
      <c r="K31" s="13"/>
    </row>
    <row r="32" spans="1:11" ht="47.25" customHeight="1" x14ac:dyDescent="0.25">
      <c r="A32" s="14"/>
      <c r="B32" s="14"/>
      <c r="C32" s="14"/>
      <c r="D32" s="14"/>
      <c r="E32" s="14"/>
      <c r="F32" s="14"/>
      <c r="G32" s="57"/>
      <c r="H32" s="14"/>
      <c r="I32" s="14"/>
      <c r="J32" s="14"/>
      <c r="K32" s="14"/>
    </row>
    <row r="33" spans="1:11" ht="18" customHeight="1" x14ac:dyDescent="0.25">
      <c r="A33" s="15"/>
      <c r="B33" s="15"/>
      <c r="C33" s="15"/>
      <c r="D33" s="15"/>
      <c r="E33" s="15"/>
      <c r="F33" s="15"/>
      <c r="G33" s="15"/>
      <c r="H33" s="15"/>
      <c r="I33" s="15"/>
      <c r="J33" s="15"/>
      <c r="K33" s="15"/>
    </row>
    <row r="34" spans="1:11" ht="18" customHeight="1" x14ac:dyDescent="0.25">
      <c r="A34" s="15"/>
      <c r="B34" s="15"/>
      <c r="C34" s="15"/>
      <c r="D34" s="15"/>
      <c r="E34" s="15"/>
      <c r="F34" s="15"/>
      <c r="G34" s="15"/>
      <c r="H34" s="15"/>
      <c r="I34" s="15"/>
      <c r="J34" s="15"/>
      <c r="K34" s="15"/>
    </row>
    <row r="35" spans="1:11" ht="18" customHeight="1" x14ac:dyDescent="0.25">
      <c r="A35" s="15"/>
      <c r="B35" s="15"/>
      <c r="C35" s="15"/>
      <c r="D35" s="15"/>
      <c r="E35" s="15"/>
      <c r="F35" s="15"/>
      <c r="G35" s="15"/>
      <c r="H35" s="15"/>
      <c r="I35" s="15"/>
      <c r="J35" s="15"/>
      <c r="K35" s="15"/>
    </row>
    <row r="36" spans="1:11" ht="18" customHeight="1" x14ac:dyDescent="0.25">
      <c r="A36" s="15"/>
      <c r="B36" s="15"/>
      <c r="C36" s="15"/>
      <c r="D36" s="15"/>
      <c r="E36" s="15"/>
      <c r="F36" s="15"/>
      <c r="G36" s="15"/>
      <c r="H36" s="15"/>
      <c r="I36" s="15"/>
      <c r="J36" s="15"/>
      <c r="K36" s="15"/>
    </row>
    <row r="37" spans="1:11" ht="18" customHeight="1" x14ac:dyDescent="0.25">
      <c r="A37" s="15"/>
      <c r="B37" s="15"/>
      <c r="C37" s="15"/>
      <c r="D37" s="15"/>
      <c r="E37" s="15"/>
      <c r="F37" s="15"/>
      <c r="G37" s="15"/>
      <c r="H37" s="15"/>
      <c r="I37" s="15"/>
      <c r="J37" s="15"/>
      <c r="K37" s="15"/>
    </row>
    <row r="38" spans="1:11" ht="18" customHeight="1" x14ac:dyDescent="0.25">
      <c r="A38" s="15"/>
      <c r="B38" s="15"/>
      <c r="C38" s="15"/>
      <c r="D38" s="15"/>
      <c r="E38" s="15"/>
      <c r="F38" s="15"/>
      <c r="G38" s="15"/>
      <c r="H38" s="15"/>
      <c r="I38" s="15"/>
      <c r="J38" s="15"/>
      <c r="K38" s="15"/>
    </row>
    <row r="39" spans="1:11" ht="21.75" x14ac:dyDescent="0.25">
      <c r="A39" s="8"/>
    </row>
  </sheetData>
  <mergeCells count="15">
    <mergeCell ref="A1:K1"/>
    <mergeCell ref="A2:K2"/>
    <mergeCell ref="A3:K3"/>
    <mergeCell ref="A6:A7"/>
    <mergeCell ref="E6:E7"/>
    <mergeCell ref="H6:H7"/>
    <mergeCell ref="F6:F7"/>
    <mergeCell ref="A9:D9"/>
    <mergeCell ref="A18:K18"/>
    <mergeCell ref="A10:D10"/>
    <mergeCell ref="A11:D11"/>
    <mergeCell ref="A12:D12"/>
    <mergeCell ref="A13:D13"/>
    <mergeCell ref="A14:D14"/>
    <mergeCell ref="A15:D15"/>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FFFF"/>
    <pageSetUpPr fitToPage="1"/>
  </sheetPr>
  <dimension ref="A1:AG52"/>
  <sheetViews>
    <sheetView rightToLeft="1" view="pageBreakPreview" zoomScale="80" zoomScaleNormal="70" zoomScaleSheetLayoutView="80" workbookViewId="0">
      <selection activeCell="D14" sqref="D14"/>
    </sheetView>
  </sheetViews>
  <sheetFormatPr defaultColWidth="8.7109375" defaultRowHeight="150" customHeight="1" x14ac:dyDescent="0.25"/>
  <cols>
    <col min="1" max="1" width="39.85546875" style="16" customWidth="1"/>
    <col min="2" max="2" width="7.7109375" style="16" customWidth="1"/>
    <col min="3" max="3" width="0.5703125" style="16" customWidth="1"/>
    <col min="4" max="4" width="14.7109375" style="16" customWidth="1"/>
    <col min="5" max="5" width="0.85546875" style="16" customWidth="1"/>
    <col min="6" max="6" width="14.28515625" style="16" customWidth="1"/>
    <col min="7" max="7" width="0.5703125" style="16" customWidth="1"/>
    <col min="8" max="8" width="13.5703125" style="16" customWidth="1"/>
    <col min="9" max="9" width="0.7109375" style="16" customWidth="1"/>
    <col min="10" max="10" width="12.85546875" style="16" customWidth="1"/>
    <col min="11" max="11" width="0.42578125" style="16" customWidth="1"/>
    <col min="12" max="12" width="15.5703125" style="16" customWidth="1"/>
    <col min="13" max="13" width="0.85546875" style="16" customWidth="1"/>
    <col min="14" max="14" width="15.5703125" style="16" customWidth="1"/>
    <col min="15" max="15" width="0.7109375" style="18" customWidth="1"/>
    <col min="16" max="16" width="10.42578125" style="16" customWidth="1"/>
    <col min="17" max="17" width="7.42578125" style="16" customWidth="1"/>
    <col min="18" max="18" width="8.85546875" style="295" customWidth="1"/>
    <col min="19" max="19" width="29.5703125" style="295" bestFit="1" customWidth="1"/>
    <col min="20" max="16384" width="8.7109375" style="295"/>
  </cols>
  <sheetData>
    <row r="1" spans="1:18"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994"/>
      <c r="K1" s="994"/>
      <c r="L1" s="994"/>
      <c r="M1" s="994"/>
      <c r="N1" s="994"/>
      <c r="O1" s="994"/>
      <c r="P1" s="103"/>
      <c r="Q1" s="103"/>
      <c r="R1" s="103"/>
    </row>
    <row r="2" spans="1:18" s="61" customFormat="1" ht="19.5" customHeight="1" x14ac:dyDescent="0.25">
      <c r="A2" s="994" t="str">
        <f>'5'!A2:H2</f>
        <v xml:space="preserve">یادداشت های توضیحی صورت های مالی </v>
      </c>
      <c r="B2" s="994"/>
      <c r="C2" s="994"/>
      <c r="D2" s="994"/>
      <c r="E2" s="994"/>
      <c r="F2" s="994"/>
      <c r="G2" s="994"/>
      <c r="H2" s="994"/>
      <c r="I2" s="994"/>
      <c r="J2" s="994"/>
      <c r="K2" s="994"/>
      <c r="L2" s="994"/>
      <c r="M2" s="994"/>
      <c r="N2" s="994"/>
      <c r="O2" s="994"/>
      <c r="P2" s="103"/>
      <c r="Q2" s="103"/>
      <c r="R2" s="103"/>
    </row>
    <row r="3" spans="1:18" s="61" customFormat="1" ht="19.5" customHeight="1" x14ac:dyDescent="0.25">
      <c r="A3" s="994" t="str">
        <f>'5'!A3:H3</f>
        <v>سال مالی منتهی به 30 اسفندماه 1399</v>
      </c>
      <c r="B3" s="994"/>
      <c r="C3" s="994"/>
      <c r="D3" s="994"/>
      <c r="E3" s="994"/>
      <c r="F3" s="994"/>
      <c r="G3" s="994"/>
      <c r="H3" s="994"/>
      <c r="I3" s="994"/>
      <c r="J3" s="994"/>
      <c r="K3" s="994"/>
      <c r="L3" s="994"/>
      <c r="M3" s="994"/>
      <c r="N3" s="994"/>
      <c r="O3" s="994"/>
      <c r="P3" s="103"/>
      <c r="Q3" s="103"/>
      <c r="R3" s="103"/>
    </row>
    <row r="4" spans="1:18" s="61" customFormat="1" ht="19.5" customHeight="1" x14ac:dyDescent="0.25">
      <c r="A4" s="292"/>
      <c r="B4" s="292"/>
      <c r="C4" s="292"/>
      <c r="D4" s="292"/>
      <c r="E4" s="292"/>
      <c r="F4" s="292"/>
      <c r="G4" s="292"/>
      <c r="H4" s="292"/>
      <c r="I4" s="292"/>
      <c r="J4" s="292"/>
      <c r="K4" s="292"/>
      <c r="L4" s="292"/>
      <c r="M4" s="292"/>
      <c r="N4" s="292"/>
      <c r="O4" s="292"/>
      <c r="P4" s="292"/>
      <c r="Q4" s="292"/>
      <c r="R4" s="292"/>
    </row>
    <row r="5" spans="1:18" ht="23.25" x14ac:dyDescent="0.6">
      <c r="A5" s="128" t="s">
        <v>355</v>
      </c>
      <c r="B5" s="128"/>
      <c r="C5" s="128"/>
      <c r="D5" s="581"/>
      <c r="E5" s="293"/>
      <c r="F5" s="581"/>
      <c r="G5" s="168"/>
      <c r="H5" s="581"/>
      <c r="I5" s="131"/>
      <c r="J5" s="581" t="s">
        <v>57</v>
      </c>
      <c r="K5" s="131"/>
      <c r="L5" s="131"/>
      <c r="M5" s="131"/>
      <c r="N5" s="131"/>
      <c r="O5" s="99"/>
      <c r="P5" s="131"/>
      <c r="Q5" s="131"/>
      <c r="R5" s="131"/>
    </row>
    <row r="6" spans="1:18" ht="46.5" x14ac:dyDescent="0.6">
      <c r="A6" s="288"/>
      <c r="B6" s="288"/>
      <c r="C6" s="288"/>
      <c r="D6" s="296" t="s">
        <v>245</v>
      </c>
      <c r="E6" s="297"/>
      <c r="F6" s="296" t="s">
        <v>1453</v>
      </c>
      <c r="G6" s="169"/>
      <c r="H6" s="296" t="s">
        <v>1454</v>
      </c>
      <c r="I6" s="594"/>
      <c r="J6" s="582" t="s">
        <v>55</v>
      </c>
      <c r="K6" s="131"/>
      <c r="L6" s="131"/>
      <c r="M6" s="131"/>
      <c r="N6" s="131"/>
      <c r="O6" s="99"/>
      <c r="P6" s="131"/>
      <c r="Q6" s="131"/>
      <c r="R6" s="131"/>
    </row>
    <row r="7" spans="1:18" ht="23.25" x14ac:dyDescent="0.6">
      <c r="A7" s="94" t="s">
        <v>377</v>
      </c>
      <c r="B7" s="94"/>
      <c r="C7" s="94"/>
      <c r="D7" s="96"/>
      <c r="E7" s="136"/>
      <c r="F7" s="96"/>
      <c r="G7" s="297"/>
      <c r="H7" s="96"/>
      <c r="I7" s="131"/>
      <c r="J7" s="96"/>
      <c r="K7" s="131"/>
      <c r="L7" s="131"/>
      <c r="M7" s="131"/>
      <c r="N7" s="131"/>
      <c r="O7" s="99"/>
      <c r="P7" s="131"/>
      <c r="Q7" s="131"/>
      <c r="R7" s="131"/>
    </row>
    <row r="8" spans="1:18" ht="23.25" x14ac:dyDescent="0.25">
      <c r="A8" s="94" t="s">
        <v>133</v>
      </c>
      <c r="B8" s="94"/>
      <c r="C8" s="94"/>
      <c r="D8" s="479">
        <v>1270078200</v>
      </c>
      <c r="F8" s="479">
        <v>0</v>
      </c>
      <c r="H8" s="479">
        <v>0</v>
      </c>
      <c r="J8" s="479">
        <f>D8+F8+H8</f>
        <v>1270078200</v>
      </c>
    </row>
    <row r="9" spans="1:18" ht="21" x14ac:dyDescent="0.25">
      <c r="A9" s="241" t="s">
        <v>58</v>
      </c>
      <c r="B9" s="553"/>
      <c r="C9" s="241"/>
      <c r="D9" s="479">
        <f>SUM('تراز 1399'!L155-'تراز 1399'!M155)</f>
        <v>1466227500</v>
      </c>
      <c r="F9" s="479">
        <v>0</v>
      </c>
      <c r="H9" s="479">
        <f>SUM('تراز 1399'!N157:N159)</f>
        <v>31614827954</v>
      </c>
      <c r="J9" s="479">
        <f>D9+F9+H9</f>
        <v>33081055454</v>
      </c>
    </row>
    <row r="10" spans="1:18" ht="24" thickBot="1" x14ac:dyDescent="0.3">
      <c r="A10" s="94" t="s">
        <v>475</v>
      </c>
      <c r="B10" s="94"/>
      <c r="C10" s="94"/>
      <c r="D10" s="427">
        <f>SUM(D8:D9)</f>
        <v>2736305700</v>
      </c>
      <c r="E10" s="583"/>
      <c r="F10" s="427">
        <f>SUM(F8:F9)</f>
        <v>0</v>
      </c>
      <c r="G10" s="583"/>
      <c r="H10" s="427">
        <f>SUM(H8:H9)</f>
        <v>31614827954</v>
      </c>
      <c r="I10" s="583"/>
      <c r="J10" s="427">
        <f>SUM(J8:J9)</f>
        <v>34351133654</v>
      </c>
    </row>
    <row r="11" spans="1:18" ht="24" thickTop="1" x14ac:dyDescent="0.25">
      <c r="A11" s="94" t="s">
        <v>378</v>
      </c>
      <c r="B11" s="94"/>
      <c r="C11" s="94"/>
      <c r="D11" s="584"/>
      <c r="F11" s="584"/>
      <c r="H11" s="584"/>
      <c r="J11" s="584"/>
    </row>
    <row r="12" spans="1:18" ht="23.25" x14ac:dyDescent="0.25">
      <c r="A12" s="94" t="s">
        <v>133</v>
      </c>
      <c r="B12" s="94"/>
      <c r="C12" s="94"/>
      <c r="D12" s="426">
        <v>717132990</v>
      </c>
      <c r="E12" s="295"/>
      <c r="F12" s="426">
        <v>0</v>
      </c>
      <c r="G12" s="295"/>
      <c r="H12" s="426">
        <v>0</v>
      </c>
      <c r="I12" s="295"/>
      <c r="J12" s="479">
        <f>D12+F12+H12</f>
        <v>717132990</v>
      </c>
      <c r="K12" s="295"/>
      <c r="L12" s="295"/>
      <c r="M12" s="295"/>
      <c r="N12" s="295"/>
      <c r="O12" s="295"/>
      <c r="P12" s="295"/>
      <c r="Q12" s="295"/>
    </row>
    <row r="13" spans="1:18" ht="21" x14ac:dyDescent="0.25">
      <c r="A13" s="241" t="s">
        <v>56</v>
      </c>
      <c r="B13" s="241"/>
      <c r="C13" s="241"/>
      <c r="D13" s="472">
        <f>SUM('تراز 1399'!M156-'تراز 1399'!L156)</f>
        <v>616902567</v>
      </c>
      <c r="E13" s="295"/>
      <c r="F13" s="472">
        <v>0</v>
      </c>
      <c r="G13" s="295"/>
      <c r="H13" s="472">
        <v>0</v>
      </c>
      <c r="I13" s="295"/>
      <c r="J13" s="472">
        <f>D13+F13+H13</f>
        <v>616902567</v>
      </c>
      <c r="K13" s="295"/>
      <c r="L13" s="295"/>
      <c r="M13" s="295"/>
      <c r="N13" s="295"/>
      <c r="O13" s="295"/>
      <c r="P13" s="295"/>
      <c r="Q13" s="295"/>
    </row>
    <row r="14" spans="1:18" ht="23.25" customHeight="1" thickBot="1" x14ac:dyDescent="0.3">
      <c r="A14" s="94" t="s">
        <v>475</v>
      </c>
      <c r="B14" s="94"/>
      <c r="C14" s="94"/>
      <c r="D14" s="481">
        <f>SUM(D12:D13)</f>
        <v>1334035557</v>
      </c>
      <c r="E14" s="585"/>
      <c r="F14" s="481">
        <f>SUM(F12:F13)</f>
        <v>0</v>
      </c>
      <c r="G14" s="585"/>
      <c r="H14" s="481">
        <f>SUM(H12:H13)</f>
        <v>0</v>
      </c>
      <c r="I14" s="585"/>
      <c r="J14" s="481">
        <f>SUM(J12:J13)</f>
        <v>1334035557</v>
      </c>
      <c r="K14" s="295"/>
      <c r="L14" s="295"/>
      <c r="M14" s="295"/>
      <c r="N14" s="295"/>
      <c r="O14" s="295"/>
      <c r="P14" s="295"/>
      <c r="Q14" s="295"/>
    </row>
    <row r="15" spans="1:18" ht="24.75" thickTop="1" thickBot="1" x14ac:dyDescent="0.3">
      <c r="A15" s="94" t="s">
        <v>1452</v>
      </c>
      <c r="B15" s="94"/>
      <c r="C15" s="94"/>
      <c r="D15" s="586">
        <f>D10-D14</f>
        <v>1402270143</v>
      </c>
      <c r="E15" s="585"/>
      <c r="F15" s="586">
        <f>F10-F14</f>
        <v>0</v>
      </c>
      <c r="G15" s="585"/>
      <c r="H15" s="586">
        <f>H10-H14</f>
        <v>31614827954</v>
      </c>
      <c r="I15" s="585"/>
      <c r="J15" s="586">
        <f>J10-J14</f>
        <v>33017098097</v>
      </c>
      <c r="K15" s="295"/>
      <c r="L15" s="295"/>
      <c r="M15" s="295"/>
      <c r="N15" s="295"/>
      <c r="O15" s="295"/>
      <c r="P15" s="295"/>
      <c r="Q15" s="295"/>
    </row>
    <row r="16" spans="1:18" ht="24.75" thickTop="1" thickBot="1" x14ac:dyDescent="0.3">
      <c r="A16" s="94" t="s">
        <v>246</v>
      </c>
      <c r="B16" s="94"/>
      <c r="C16" s="94"/>
      <c r="D16" s="586">
        <f>D8-D12</f>
        <v>552945210</v>
      </c>
      <c r="E16" s="585"/>
      <c r="F16" s="586">
        <f>F8-F12</f>
        <v>0</v>
      </c>
      <c r="G16" s="585"/>
      <c r="H16" s="586">
        <f>H8-H12</f>
        <v>0</v>
      </c>
      <c r="I16" s="585"/>
      <c r="J16" s="586">
        <f>J8-J12</f>
        <v>552945210</v>
      </c>
      <c r="K16" s="295"/>
      <c r="L16" s="295"/>
      <c r="M16" s="295"/>
      <c r="N16" s="295"/>
      <c r="O16" s="295"/>
      <c r="P16" s="295"/>
      <c r="Q16" s="295"/>
    </row>
    <row r="17" spans="1:33" ht="13.5" customHeight="1" thickTop="1" x14ac:dyDescent="0.25">
      <c r="A17" s="94"/>
      <c r="B17" s="94"/>
      <c r="C17" s="94"/>
    </row>
    <row r="18" spans="1:33" ht="53.25" customHeight="1" x14ac:dyDescent="0.25">
      <c r="A18" s="94"/>
      <c r="B18" s="94"/>
      <c r="C18" s="94"/>
    </row>
    <row r="19" spans="1:33" ht="26.25" customHeight="1" x14ac:dyDescent="0.25">
      <c r="A19" s="1077" t="s">
        <v>1455</v>
      </c>
      <c r="B19" s="1077"/>
      <c r="C19" s="1077"/>
      <c r="D19" s="1077"/>
      <c r="E19" s="1077"/>
      <c r="F19" s="1077"/>
      <c r="G19" s="1077"/>
      <c r="H19" s="1077"/>
      <c r="I19" s="1077"/>
      <c r="J19" s="1077"/>
      <c r="K19" s="1077"/>
      <c r="L19" s="1077"/>
      <c r="M19" s="1077"/>
      <c r="N19" s="1077"/>
      <c r="O19" s="66"/>
      <c r="P19" s="66"/>
      <c r="Q19" s="66"/>
      <c r="R19" s="66"/>
      <c r="S19" s="66"/>
      <c r="T19" s="66"/>
      <c r="U19" s="66"/>
      <c r="V19" s="66"/>
      <c r="W19" s="66"/>
      <c r="X19" s="66"/>
      <c r="Y19" s="66"/>
      <c r="Z19" s="66"/>
      <c r="AA19" s="66"/>
      <c r="AB19" s="66"/>
      <c r="AC19" s="66"/>
      <c r="AD19" s="66"/>
      <c r="AE19" s="66"/>
      <c r="AF19" s="66"/>
      <c r="AG19" s="66"/>
    </row>
    <row r="20" spans="1:33" ht="18.600000000000001" customHeight="1" x14ac:dyDescent="0.25">
      <c r="A20" s="241"/>
      <c r="B20" s="241"/>
      <c r="C20" s="241"/>
      <c r="D20" s="241"/>
      <c r="E20" s="241"/>
      <c r="F20" s="241"/>
      <c r="G20" s="241"/>
      <c r="H20" s="241"/>
      <c r="I20" s="241"/>
      <c r="J20" s="241"/>
      <c r="K20" s="241"/>
      <c r="L20" s="241"/>
      <c r="M20" s="241"/>
      <c r="N20" s="241"/>
      <c r="O20" s="66"/>
      <c r="P20" s="66"/>
      <c r="Q20" s="66"/>
      <c r="R20" s="66"/>
      <c r="S20" s="66"/>
      <c r="T20" s="66"/>
      <c r="U20" s="66"/>
      <c r="V20" s="66"/>
      <c r="W20" s="66"/>
      <c r="X20" s="66"/>
      <c r="Y20" s="66"/>
      <c r="Z20" s="66"/>
      <c r="AA20" s="66"/>
      <c r="AB20" s="66"/>
      <c r="AC20" s="66"/>
      <c r="AD20" s="66"/>
      <c r="AE20" s="66"/>
      <c r="AF20" s="66"/>
      <c r="AG20" s="66"/>
    </row>
    <row r="21" spans="1:33" ht="44.25" customHeight="1" x14ac:dyDescent="0.25">
      <c r="A21" s="1077" t="s">
        <v>1456</v>
      </c>
      <c r="B21" s="1077"/>
      <c r="C21" s="1077"/>
      <c r="D21" s="1077"/>
      <c r="E21" s="1077"/>
      <c r="F21" s="1077"/>
      <c r="G21" s="1077"/>
      <c r="H21" s="1077"/>
      <c r="I21" s="1077"/>
      <c r="J21" s="1077"/>
      <c r="K21" s="1077"/>
      <c r="L21" s="1077"/>
      <c r="M21" s="1077"/>
      <c r="N21" s="1077"/>
      <c r="O21" s="66"/>
      <c r="P21" s="66"/>
      <c r="Q21" s="66"/>
      <c r="R21" s="66"/>
      <c r="S21" s="66"/>
      <c r="T21" s="66"/>
      <c r="U21" s="66"/>
      <c r="V21" s="66"/>
      <c r="W21" s="66"/>
      <c r="X21" s="66"/>
      <c r="Y21" s="66"/>
      <c r="Z21" s="66"/>
      <c r="AA21" s="66"/>
      <c r="AB21" s="66"/>
      <c r="AC21" s="66"/>
      <c r="AD21" s="66"/>
      <c r="AE21" s="66"/>
      <c r="AF21" s="66"/>
      <c r="AG21" s="66"/>
    </row>
    <row r="22" spans="1:33" ht="21" x14ac:dyDescent="0.25">
      <c r="A22" s="241"/>
      <c r="B22" s="241"/>
      <c r="C22" s="241"/>
    </row>
    <row r="23" spans="1:33" ht="22.5" x14ac:dyDescent="0.6">
      <c r="A23" s="128" t="s">
        <v>356</v>
      </c>
      <c r="B23" s="128"/>
      <c r="C23" s="128"/>
      <c r="D23" s="63"/>
      <c r="E23" s="63"/>
      <c r="F23" s="63"/>
      <c r="G23" s="63"/>
      <c r="H23" s="63"/>
      <c r="I23" s="63"/>
      <c r="J23" s="63"/>
      <c r="K23" s="63"/>
      <c r="L23" s="63"/>
      <c r="M23" s="63"/>
      <c r="N23" s="63"/>
      <c r="O23" s="63"/>
      <c r="P23" s="63"/>
      <c r="Q23" s="63"/>
      <c r="R23" s="63"/>
      <c r="S23" s="63"/>
      <c r="T23" s="63"/>
    </row>
    <row r="24" spans="1:33" ht="24.75" customHeight="1" x14ac:dyDescent="0.25">
      <c r="A24" s="1081" t="s">
        <v>432</v>
      </c>
      <c r="B24" s="1081"/>
      <c r="C24" s="1081"/>
      <c r="D24" s="1081"/>
      <c r="E24" s="1081"/>
      <c r="F24" s="1081"/>
      <c r="G24" s="1081"/>
      <c r="H24" s="1081"/>
      <c r="I24" s="587"/>
      <c r="J24" s="587"/>
      <c r="K24" s="587"/>
      <c r="M24" s="587"/>
      <c r="N24" s="587"/>
      <c r="O24" s="587"/>
      <c r="P24" s="587"/>
      <c r="Q24" s="587"/>
      <c r="R24" s="588"/>
      <c r="S24" s="588"/>
      <c r="T24" s="588"/>
    </row>
    <row r="25" spans="1:33" s="248" customFormat="1" ht="25.5" customHeight="1" x14ac:dyDescent="0.7">
      <c r="B25" s="1080" t="s">
        <v>126</v>
      </c>
      <c r="D25" s="999" t="s">
        <v>1451</v>
      </c>
      <c r="E25" s="999"/>
      <c r="F25" s="999"/>
      <c r="G25" s="999"/>
      <c r="H25" s="999"/>
      <c r="I25" s="999"/>
      <c r="J25" s="999"/>
      <c r="K25" s="999"/>
      <c r="L25" s="999"/>
      <c r="M25" s="1080"/>
      <c r="N25" s="296" t="s">
        <v>108</v>
      </c>
      <c r="O25" s="462"/>
      <c r="P25" s="438"/>
      <c r="Q25" s="438"/>
    </row>
    <row r="26" spans="1:33" s="248" customFormat="1" ht="41.25" customHeight="1" x14ac:dyDescent="0.7">
      <c r="A26" s="94"/>
      <c r="B26" s="999"/>
      <c r="C26" s="168"/>
      <c r="D26" s="296" t="s">
        <v>59</v>
      </c>
      <c r="E26" s="136"/>
      <c r="F26" s="296" t="s">
        <v>248</v>
      </c>
      <c r="G26" s="297"/>
      <c r="H26" s="168" t="s">
        <v>157</v>
      </c>
      <c r="I26" s="168"/>
      <c r="J26" s="296" t="s">
        <v>249</v>
      </c>
      <c r="K26" s="168"/>
      <c r="L26" s="296" t="s">
        <v>247</v>
      </c>
      <c r="M26" s="168"/>
      <c r="N26" s="296" t="s">
        <v>247</v>
      </c>
      <c r="O26" s="462"/>
      <c r="P26" s="438"/>
      <c r="Q26" s="438"/>
    </row>
    <row r="27" spans="1:33" s="248" customFormat="1" ht="27.95" customHeight="1" x14ac:dyDescent="0.7">
      <c r="A27" s="94"/>
      <c r="B27" s="94"/>
      <c r="C27" s="589"/>
      <c r="D27" s="136"/>
      <c r="E27" s="136"/>
      <c r="F27" s="297"/>
      <c r="G27" s="297"/>
      <c r="H27" s="590" t="s">
        <v>54</v>
      </c>
      <c r="I27" s="438"/>
      <c r="J27" s="591" t="s">
        <v>54</v>
      </c>
      <c r="K27" s="591"/>
      <c r="L27" s="591" t="s">
        <v>54</v>
      </c>
      <c r="M27" s="591"/>
      <c r="N27" s="591" t="s">
        <v>54</v>
      </c>
      <c r="O27" s="462"/>
      <c r="P27" s="438"/>
      <c r="Q27" s="438"/>
    </row>
    <row r="28" spans="1:33" ht="27.95" customHeight="1" x14ac:dyDescent="0.6">
      <c r="A28" s="241" t="s">
        <v>250</v>
      </c>
      <c r="B28" s="553" t="s">
        <v>375</v>
      </c>
      <c r="C28" s="553"/>
      <c r="D28" s="592">
        <v>120000000</v>
      </c>
      <c r="E28" s="479"/>
      <c r="F28" s="592">
        <v>12</v>
      </c>
      <c r="G28" s="79"/>
      <c r="H28" s="593">
        <v>120000000000</v>
      </c>
      <c r="I28" s="594"/>
      <c r="J28" s="594">
        <v>0</v>
      </c>
      <c r="K28" s="594"/>
      <c r="L28" s="595">
        <f>SUM('تراز 1399'!N119)</f>
        <v>120000000000</v>
      </c>
      <c r="M28" s="595"/>
      <c r="N28" s="595">
        <f>L28</f>
        <v>120000000000</v>
      </c>
    </row>
    <row r="29" spans="1:33" ht="27.95" customHeight="1" x14ac:dyDescent="0.6">
      <c r="A29" s="241" t="s">
        <v>374</v>
      </c>
      <c r="B29" s="553" t="s">
        <v>376</v>
      </c>
      <c r="C29" s="553"/>
      <c r="G29" s="709">
        <f>C29+D29+E29</f>
        <v>0</v>
      </c>
      <c r="H29" s="18"/>
      <c r="J29" s="594"/>
      <c r="L29" s="596">
        <f>SUM('تراز 1399'!N25)</f>
        <v>40000000000</v>
      </c>
      <c r="M29" s="584"/>
      <c r="N29" s="596">
        <v>40000000000</v>
      </c>
    </row>
    <row r="30" spans="1:33" s="248" customFormat="1" ht="27.95" customHeight="1" thickBot="1" x14ac:dyDescent="0.75">
      <c r="A30" s="438"/>
      <c r="B30" s="438"/>
      <c r="C30" s="438"/>
      <c r="D30" s="438"/>
      <c r="E30" s="438"/>
      <c r="F30" s="438"/>
      <c r="G30" s="438"/>
      <c r="H30" s="438"/>
      <c r="I30" s="438"/>
      <c r="J30" s="438"/>
      <c r="K30" s="438"/>
      <c r="L30" s="597">
        <f>SUM(L28:L29)</f>
        <v>160000000000</v>
      </c>
      <c r="M30" s="598"/>
      <c r="N30" s="599">
        <f>SUM(N28:N29)</f>
        <v>160000000000</v>
      </c>
      <c r="O30" s="462"/>
      <c r="P30" s="438"/>
      <c r="Q30" s="438"/>
    </row>
    <row r="31" spans="1:33" s="248" customFormat="1" ht="24" thickTop="1" x14ac:dyDescent="0.7">
      <c r="A31" s="438"/>
      <c r="B31" s="438"/>
      <c r="C31" s="438"/>
      <c r="D31" s="438"/>
      <c r="E31" s="438"/>
      <c r="F31" s="438"/>
      <c r="G31" s="438"/>
      <c r="H31" s="438"/>
      <c r="I31" s="438"/>
      <c r="J31" s="438"/>
      <c r="K31" s="438"/>
      <c r="L31" s="600"/>
      <c r="M31" s="598"/>
      <c r="N31" s="601"/>
      <c r="O31" s="462"/>
      <c r="P31" s="438"/>
      <c r="Q31" s="438"/>
    </row>
    <row r="32" spans="1:33" ht="36.75" customHeight="1" x14ac:dyDescent="0.25">
      <c r="A32" s="1077" t="s">
        <v>1642</v>
      </c>
      <c r="B32" s="1077"/>
      <c r="C32" s="1077"/>
      <c r="D32" s="1077"/>
      <c r="E32" s="1077"/>
      <c r="F32" s="1077"/>
      <c r="G32" s="1077"/>
      <c r="H32" s="1077"/>
      <c r="I32" s="1077"/>
      <c r="J32" s="1077"/>
      <c r="K32" s="1077"/>
      <c r="L32" s="1077"/>
      <c r="M32" s="1077"/>
      <c r="N32" s="1077"/>
    </row>
    <row r="33" spans="1:14" ht="36.75" customHeight="1" x14ac:dyDescent="0.25">
      <c r="A33" s="1077" t="s">
        <v>1794</v>
      </c>
      <c r="B33" s="1077"/>
      <c r="C33" s="1077"/>
      <c r="D33" s="1077"/>
      <c r="E33" s="1077"/>
      <c r="F33" s="1077"/>
      <c r="G33" s="1077"/>
      <c r="H33" s="1077"/>
      <c r="I33" s="1077"/>
      <c r="J33" s="1077"/>
      <c r="K33" s="1077"/>
      <c r="L33" s="1077"/>
      <c r="M33" s="1077"/>
      <c r="N33" s="1077"/>
    </row>
    <row r="34" spans="1:14" ht="15" x14ac:dyDescent="0.25"/>
    <row r="35" spans="1:14" ht="15" x14ac:dyDescent="0.25"/>
    <row r="36" spans="1:14" ht="15" x14ac:dyDescent="0.25"/>
    <row r="37" spans="1:14" ht="15" x14ac:dyDescent="0.25"/>
    <row r="38" spans="1:14" ht="15.75" thickTop="1" x14ac:dyDescent="0.25"/>
    <row r="39" spans="1:14" ht="15" x14ac:dyDescent="0.25"/>
    <row r="40" spans="1:14" ht="15" x14ac:dyDescent="0.25"/>
    <row r="41" spans="1:14" ht="15" x14ac:dyDescent="0.25"/>
    <row r="42" spans="1:14" ht="15" x14ac:dyDescent="0.25"/>
    <row r="43" spans="1:14" ht="15" x14ac:dyDescent="0.25"/>
    <row r="44" spans="1:14" ht="15" x14ac:dyDescent="0.25"/>
    <row r="45" spans="1:14" ht="15" x14ac:dyDescent="0.25"/>
    <row r="46" spans="1:14" ht="15" x14ac:dyDescent="0.25"/>
    <row r="47" spans="1:14" ht="15" x14ac:dyDescent="0.25"/>
    <row r="48" spans="1:14" ht="15" x14ac:dyDescent="0.25"/>
    <row r="49" ht="15" x14ac:dyDescent="0.25"/>
    <row r="50" ht="15" x14ac:dyDescent="0.25"/>
    <row r="51" ht="15" x14ac:dyDescent="0.25"/>
    <row r="52" ht="15" x14ac:dyDescent="0.25"/>
  </sheetData>
  <mergeCells count="10">
    <mergeCell ref="A32:N32"/>
    <mergeCell ref="A33:N33"/>
    <mergeCell ref="A1:O1"/>
    <mergeCell ref="A3:O3"/>
    <mergeCell ref="D25:M25"/>
    <mergeCell ref="A2:O2"/>
    <mergeCell ref="A19:N19"/>
    <mergeCell ref="A24:H24"/>
    <mergeCell ref="B25:B26"/>
    <mergeCell ref="A21:N21"/>
  </mergeCells>
  <printOptions horizontalCentered="1"/>
  <pageMargins left="0.5" right="0.5" top="0.5" bottom="0.5" header="0" footer="0"/>
  <pageSetup paperSize="9" scale="66" orientation="portrait" r:id="rId1"/>
  <headerFooter>
    <oddFooter>&amp;C&amp;"B Nazanin,Regular"&amp;12&amp;A</oddFooter>
  </headerFooter>
  <ignoredErrors>
    <ignoredError sqref="H9"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FFFF"/>
    <pageSetUpPr fitToPage="1"/>
  </sheetPr>
  <dimension ref="A1:J29"/>
  <sheetViews>
    <sheetView rightToLeft="1" view="pageBreakPreview" zoomScale="90" zoomScaleNormal="70" zoomScaleSheetLayoutView="90" workbookViewId="0">
      <selection activeCell="A2" sqref="A2:J2"/>
    </sheetView>
  </sheetViews>
  <sheetFormatPr defaultColWidth="8.7109375" defaultRowHeight="150" customHeight="1" x14ac:dyDescent="0.25"/>
  <cols>
    <col min="1" max="1" width="33.42578125" style="16" customWidth="1"/>
    <col min="2" max="2" width="11.5703125" style="16" customWidth="1"/>
    <col min="3" max="3" width="1" style="16" customWidth="1"/>
    <col min="4" max="4" width="16.140625" style="16" customWidth="1"/>
    <col min="5" max="5" width="0.85546875" style="16" customWidth="1"/>
    <col min="6" max="6" width="17.42578125" style="16" customWidth="1"/>
    <col min="7" max="7" width="0.5703125" style="16" customWidth="1"/>
    <col min="8" max="8" width="15.28515625" style="16" customWidth="1"/>
    <col min="9" max="9" width="1" style="295" customWidth="1"/>
    <col min="10" max="10" width="16.5703125" style="295" customWidth="1"/>
    <col min="11" max="11" width="8.7109375" style="295"/>
    <col min="12" max="12" width="21.140625" style="295" customWidth="1"/>
    <col min="13" max="16384" width="8.7109375" style="295"/>
  </cols>
  <sheetData>
    <row r="1" spans="1:10"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994"/>
    </row>
    <row r="2" spans="1:10" s="61" customFormat="1" ht="19.5" customHeight="1" x14ac:dyDescent="0.25">
      <c r="A2" s="994" t="str">
        <f>'5'!A2:H2</f>
        <v xml:space="preserve">یادداشت های توضیحی صورت های مالی </v>
      </c>
      <c r="B2" s="994"/>
      <c r="C2" s="994"/>
      <c r="D2" s="994"/>
      <c r="E2" s="994"/>
      <c r="F2" s="994"/>
      <c r="G2" s="994"/>
      <c r="H2" s="994"/>
      <c r="I2" s="994"/>
      <c r="J2" s="994"/>
    </row>
    <row r="3" spans="1:10" s="61" customFormat="1" ht="19.5" customHeight="1" x14ac:dyDescent="0.25">
      <c r="A3" s="994" t="str">
        <f>'5'!A3:H3</f>
        <v>سال مالی منتهی به 30 اسفندماه 1399</v>
      </c>
      <c r="B3" s="994"/>
      <c r="C3" s="994"/>
      <c r="D3" s="994"/>
      <c r="E3" s="994"/>
      <c r="F3" s="994"/>
      <c r="G3" s="994"/>
      <c r="H3" s="994"/>
      <c r="I3" s="994"/>
      <c r="J3" s="994"/>
    </row>
    <row r="4" spans="1:10" s="61" customFormat="1" ht="19.5" customHeight="1" x14ac:dyDescent="0.25">
      <c r="A4" s="294"/>
      <c r="B4" s="294"/>
      <c r="C4" s="294"/>
      <c r="D4" s="294"/>
      <c r="E4" s="294"/>
      <c r="F4" s="294"/>
      <c r="G4" s="294"/>
      <c r="H4" s="294"/>
      <c r="I4" s="294"/>
      <c r="J4" s="294"/>
    </row>
    <row r="5" spans="1:10" s="61" customFormat="1" ht="19.5" customHeight="1" x14ac:dyDescent="0.25">
      <c r="A5" s="292"/>
      <c r="B5" s="292"/>
      <c r="C5" s="292"/>
      <c r="D5" s="292"/>
      <c r="E5" s="292"/>
      <c r="F5" s="292"/>
      <c r="G5" s="292"/>
      <c r="H5" s="292"/>
      <c r="I5" s="292"/>
    </row>
    <row r="6" spans="1:10" ht="23.25" x14ac:dyDescent="0.6">
      <c r="A6" s="128" t="s">
        <v>1754</v>
      </c>
      <c r="B6" s="296" t="s">
        <v>126</v>
      </c>
      <c r="C6" s="128"/>
      <c r="D6" s="296" t="s">
        <v>1451</v>
      </c>
      <c r="E6" s="293"/>
      <c r="F6" s="296" t="s">
        <v>108</v>
      </c>
      <c r="G6" s="168"/>
      <c r="H6" s="131"/>
      <c r="I6" s="131"/>
    </row>
    <row r="7" spans="1:10" ht="23.25" x14ac:dyDescent="0.6">
      <c r="A7" s="131"/>
      <c r="B7" s="131"/>
      <c r="C7" s="131"/>
      <c r="D7" s="297" t="s">
        <v>7</v>
      </c>
      <c r="E7" s="297"/>
      <c r="F7" s="297" t="s">
        <v>7</v>
      </c>
      <c r="G7" s="169"/>
      <c r="H7" s="131"/>
      <c r="I7" s="131"/>
    </row>
    <row r="8" spans="1:10" s="65" customFormat="1" ht="23.25" x14ac:dyDescent="0.6">
      <c r="A8" s="241" t="s">
        <v>251</v>
      </c>
      <c r="B8" s="553" t="s">
        <v>1796</v>
      </c>
      <c r="C8" s="96"/>
      <c r="D8" s="579">
        <f>SUM('تراز 1399'!N112:N113)</f>
        <v>29022927834</v>
      </c>
      <c r="E8" s="136"/>
      <c r="F8" s="579">
        <v>347277473</v>
      </c>
      <c r="G8" s="297"/>
      <c r="H8" s="131"/>
      <c r="I8" s="131"/>
    </row>
    <row r="9" spans="1:10" s="65" customFormat="1" ht="23.25" x14ac:dyDescent="0.6">
      <c r="A9" s="241" t="s">
        <v>718</v>
      </c>
      <c r="B9" s="553" t="s">
        <v>1797</v>
      </c>
      <c r="C9" s="96"/>
      <c r="D9" s="579">
        <f>SUM('تراز 1399'!N99:N111)</f>
        <v>299559245</v>
      </c>
      <c r="E9" s="136"/>
      <c r="F9" s="579">
        <v>22997365</v>
      </c>
      <c r="G9" s="297"/>
      <c r="H9" s="131"/>
      <c r="I9" s="131"/>
    </row>
    <row r="10" spans="1:10" s="65" customFormat="1" ht="21" x14ac:dyDescent="0.6">
      <c r="A10" s="241" t="s">
        <v>252</v>
      </c>
      <c r="B10" s="553" t="s">
        <v>1798</v>
      </c>
      <c r="C10" s="241"/>
      <c r="D10" s="580">
        <f>SUM('تراز 1399'!N91:N98)</f>
        <v>1156665175</v>
      </c>
      <c r="E10" s="479"/>
      <c r="F10" s="580">
        <f>240000000</f>
        <v>240000000</v>
      </c>
      <c r="G10" s="169"/>
      <c r="H10" s="131"/>
      <c r="I10" s="131"/>
    </row>
    <row r="11" spans="1:10" s="73" customFormat="1" ht="24" thickBot="1" x14ac:dyDescent="0.75">
      <c r="A11" s="94"/>
      <c r="B11" s="94"/>
      <c r="C11" s="94"/>
      <c r="D11" s="427">
        <f>SUM(D8:D10)</f>
        <v>30479152254</v>
      </c>
      <c r="E11" s="136"/>
      <c r="F11" s="427">
        <f>SUM(F8:F10)</f>
        <v>610274838</v>
      </c>
      <c r="G11" s="168"/>
      <c r="H11" s="248"/>
      <c r="I11" s="248"/>
    </row>
    <row r="12" spans="1:10" ht="24" thickTop="1" x14ac:dyDescent="0.6">
      <c r="A12" s="94"/>
      <c r="B12" s="94"/>
      <c r="C12" s="94"/>
      <c r="D12" s="451"/>
      <c r="E12" s="451"/>
      <c r="F12" s="451"/>
      <c r="G12" s="297"/>
      <c r="H12" s="131"/>
      <c r="I12" s="131"/>
    </row>
    <row r="13" spans="1:10" ht="84.75" customHeight="1" x14ac:dyDescent="0.25">
      <c r="A13" s="1077" t="s">
        <v>1755</v>
      </c>
      <c r="B13" s="1077"/>
      <c r="C13" s="1077"/>
      <c r="D13" s="1077"/>
      <c r="E13" s="1077"/>
      <c r="F13" s="1077"/>
      <c r="G13" s="1077"/>
      <c r="H13" s="1077"/>
      <c r="I13" s="1077"/>
      <c r="J13" s="1077"/>
    </row>
    <row r="14" spans="1:10" ht="48.75" customHeight="1" x14ac:dyDescent="0.25">
      <c r="A14" s="1077" t="s">
        <v>1756</v>
      </c>
      <c r="B14" s="1077"/>
      <c r="C14" s="1077"/>
      <c r="D14" s="1077"/>
      <c r="E14" s="1077"/>
      <c r="F14" s="1077"/>
      <c r="G14" s="1077"/>
      <c r="H14" s="1077"/>
      <c r="I14" s="1077"/>
      <c r="J14" s="1077"/>
    </row>
    <row r="15" spans="1:10" ht="70.5" customHeight="1" x14ac:dyDescent="0.25">
      <c r="A15" s="1077" t="s">
        <v>1757</v>
      </c>
      <c r="B15" s="1077"/>
      <c r="C15" s="1077"/>
      <c r="D15" s="1077"/>
      <c r="E15" s="1077"/>
      <c r="F15" s="1077"/>
      <c r="G15" s="1077"/>
      <c r="H15" s="1077"/>
      <c r="I15" s="1077"/>
      <c r="J15" s="1077"/>
    </row>
    <row r="16" spans="1:10" ht="21" x14ac:dyDescent="0.6">
      <c r="A16" s="167"/>
      <c r="B16" s="167"/>
      <c r="C16" s="167"/>
      <c r="D16" s="340"/>
      <c r="E16" s="340"/>
      <c r="F16" s="23"/>
      <c r="G16" s="20"/>
      <c r="H16" s="131"/>
      <c r="I16" s="131"/>
    </row>
    <row r="17" spans="1:10" ht="21" x14ac:dyDescent="0.6">
      <c r="A17" s="167"/>
      <c r="B17" s="167"/>
      <c r="C17" s="167"/>
      <c r="D17" s="23"/>
      <c r="E17" s="23"/>
      <c r="F17" s="135"/>
      <c r="G17" s="135"/>
      <c r="H17" s="135"/>
      <c r="I17" s="131"/>
    </row>
    <row r="29" spans="1:10" ht="12" customHeight="1" x14ac:dyDescent="0.25">
      <c r="A29" s="241"/>
      <c r="B29" s="241"/>
      <c r="C29" s="241"/>
      <c r="D29" s="241"/>
      <c r="E29" s="241"/>
      <c r="F29" s="241"/>
      <c r="G29" s="241">
        <f>C29+D29+E29</f>
        <v>0</v>
      </c>
      <c r="H29" s="241"/>
      <c r="I29" s="241"/>
      <c r="J29" s="241"/>
    </row>
  </sheetData>
  <mergeCells count="6">
    <mergeCell ref="A1:J1"/>
    <mergeCell ref="A3:J3"/>
    <mergeCell ref="A2:J2"/>
    <mergeCell ref="A15:J15"/>
    <mergeCell ref="A13:J13"/>
    <mergeCell ref="A14:J14"/>
  </mergeCells>
  <printOptions horizontalCentered="1"/>
  <pageMargins left="0.5" right="0.5" top="0.5" bottom="0.5" header="0" footer="0"/>
  <pageSetup paperSize="9" scale="81" orientation="portrait" r:id="rId1"/>
  <headerFooter>
    <oddFooter>&amp;C&amp;"B Nazanin,Regular"&amp;12&amp;A</oddFooter>
  </headerFooter>
  <ignoredErrors>
    <ignoredError sqref="D8:D10"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95EFC-A962-4084-A8EE-D50EC0865313}">
  <sheetPr>
    <tabColor rgb="FF00FFFF"/>
    <pageSetUpPr fitToPage="1"/>
  </sheetPr>
  <dimension ref="A1:L56"/>
  <sheetViews>
    <sheetView rightToLeft="1" view="pageBreakPreview" zoomScaleNormal="70" zoomScaleSheetLayoutView="100" workbookViewId="0">
      <selection activeCell="A2" sqref="A2:J2"/>
    </sheetView>
  </sheetViews>
  <sheetFormatPr defaultColWidth="8.7109375" defaultRowHeight="150" customHeight="1" x14ac:dyDescent="0.25"/>
  <cols>
    <col min="1" max="1" width="40.5703125" style="16" customWidth="1"/>
    <col min="2" max="2" width="11.5703125" style="16" customWidth="1"/>
    <col min="3" max="3" width="1" style="16" customWidth="1"/>
    <col min="4" max="4" width="16.140625" style="16" customWidth="1"/>
    <col min="5" max="5" width="0.85546875" style="16" customWidth="1"/>
    <col min="6" max="6" width="17.42578125" style="16" customWidth="1"/>
    <col min="7" max="7" width="0.5703125" style="16" customWidth="1"/>
    <col min="8" max="8" width="15.28515625" style="16" customWidth="1"/>
    <col min="9" max="9" width="1" style="295" customWidth="1"/>
    <col min="10" max="10" width="16.5703125" style="295" customWidth="1"/>
    <col min="11" max="11" width="8.7109375" style="295"/>
    <col min="12" max="12" width="21.140625" style="295" customWidth="1"/>
    <col min="13" max="16384" width="8.7109375" style="295"/>
  </cols>
  <sheetData>
    <row r="1" spans="1:12"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994"/>
    </row>
    <row r="2" spans="1:12" s="61" customFormat="1" ht="19.5" customHeight="1" x14ac:dyDescent="0.25">
      <c r="A2" s="994" t="str">
        <f>'5'!A2:H2</f>
        <v xml:space="preserve">یادداشت های توضیحی صورت های مالی </v>
      </c>
      <c r="B2" s="994"/>
      <c r="C2" s="994"/>
      <c r="D2" s="994"/>
      <c r="E2" s="994"/>
      <c r="F2" s="994"/>
      <c r="G2" s="994"/>
      <c r="H2" s="994"/>
      <c r="I2" s="994"/>
      <c r="J2" s="994"/>
    </row>
    <row r="3" spans="1:12" s="61" customFormat="1" ht="19.5" customHeight="1" x14ac:dyDescent="0.25">
      <c r="A3" s="994" t="str">
        <f>'5'!A3:H3</f>
        <v>سال مالی منتهی به 30 اسفندماه 1399</v>
      </c>
      <c r="B3" s="994"/>
      <c r="C3" s="994"/>
      <c r="D3" s="994"/>
      <c r="E3" s="994"/>
      <c r="F3" s="994"/>
      <c r="G3" s="994"/>
      <c r="H3" s="994"/>
      <c r="I3" s="994"/>
      <c r="J3" s="994"/>
    </row>
    <row r="4" spans="1:12" s="61" customFormat="1" ht="19.5" customHeight="1" x14ac:dyDescent="0.25">
      <c r="A4" s="292"/>
      <c r="B4" s="292"/>
      <c r="C4" s="292"/>
      <c r="D4" s="292"/>
      <c r="E4" s="292"/>
      <c r="F4" s="292"/>
      <c r="G4" s="292"/>
      <c r="H4" s="292"/>
      <c r="I4" s="292"/>
    </row>
    <row r="5" spans="1:12" ht="21" x14ac:dyDescent="0.6">
      <c r="A5" s="167"/>
      <c r="B5" s="167"/>
      <c r="C5" s="167"/>
      <c r="D5" s="340"/>
      <c r="E5" s="340"/>
      <c r="F5" s="23"/>
      <c r="G5" s="20"/>
      <c r="H5" s="131"/>
      <c r="I5" s="131"/>
    </row>
    <row r="6" spans="1:12" ht="36.75" customHeight="1" x14ac:dyDescent="0.25">
      <c r="A6" s="341" t="s">
        <v>1758</v>
      </c>
      <c r="B6" s="281"/>
      <c r="C6" s="281"/>
      <c r="D6" s="999" t="s">
        <v>1451</v>
      </c>
      <c r="E6" s="999"/>
      <c r="F6" s="999"/>
      <c r="G6" s="999"/>
      <c r="H6" s="999"/>
      <c r="I6" s="342"/>
      <c r="J6" s="296" t="s">
        <v>108</v>
      </c>
    </row>
    <row r="7" spans="1:12" s="131" customFormat="1" ht="46.5" x14ac:dyDescent="0.6">
      <c r="A7" s="343"/>
      <c r="B7" s="344" t="s">
        <v>6</v>
      </c>
      <c r="C7" s="96"/>
      <c r="D7" s="345" t="s">
        <v>247</v>
      </c>
      <c r="E7" s="340"/>
      <c r="F7" s="345" t="s">
        <v>254</v>
      </c>
      <c r="G7" s="20"/>
      <c r="H7" s="345" t="s">
        <v>60</v>
      </c>
      <c r="J7" s="345" t="s">
        <v>60</v>
      </c>
    </row>
    <row r="8" spans="1:12" s="131" customFormat="1" ht="30" customHeight="1" x14ac:dyDescent="0.6">
      <c r="A8" s="96" t="s">
        <v>255</v>
      </c>
      <c r="B8" s="346"/>
      <c r="C8" s="96"/>
      <c r="D8" s="168" t="s">
        <v>54</v>
      </c>
      <c r="E8" s="340"/>
      <c r="F8" s="168" t="s">
        <v>54</v>
      </c>
      <c r="G8" s="20"/>
      <c r="H8" s="168" t="s">
        <v>54</v>
      </c>
      <c r="J8" s="168" t="s">
        <v>54</v>
      </c>
    </row>
    <row r="9" spans="1:12" s="131" customFormat="1" ht="30" customHeight="1" x14ac:dyDescent="0.6">
      <c r="A9" s="347" t="s">
        <v>256</v>
      </c>
      <c r="B9" s="348" t="s">
        <v>429</v>
      </c>
      <c r="C9" s="96"/>
      <c r="D9" s="349">
        <f>SUM('تراز 1399'!N45:N46)</f>
        <v>415839397193</v>
      </c>
      <c r="E9" s="340"/>
      <c r="F9" s="135">
        <v>0</v>
      </c>
      <c r="G9" s="20"/>
      <c r="H9" s="135">
        <f>D9+F9</f>
        <v>415839397193</v>
      </c>
      <c r="J9" s="349">
        <v>49940513065</v>
      </c>
    </row>
    <row r="10" spans="1:12" s="131" customFormat="1" ht="30" customHeight="1" x14ac:dyDescent="0.6">
      <c r="A10" s="347" t="s">
        <v>257</v>
      </c>
      <c r="B10" s="348" t="s">
        <v>430</v>
      </c>
      <c r="C10" s="96"/>
      <c r="D10" s="349">
        <f>SUM('تراز 1399'!N48:N56)</f>
        <v>47659909</v>
      </c>
      <c r="E10" s="340"/>
      <c r="F10" s="135">
        <v>0</v>
      </c>
      <c r="G10" s="20"/>
      <c r="H10" s="135">
        <f>D10+F10</f>
        <v>47659909</v>
      </c>
      <c r="J10" s="349">
        <v>860000000</v>
      </c>
    </row>
    <row r="11" spans="1:12" s="131" customFormat="1" ht="30" customHeight="1" x14ac:dyDescent="0.6">
      <c r="A11" s="347" t="s">
        <v>258</v>
      </c>
      <c r="B11" s="348"/>
      <c r="C11" s="96"/>
      <c r="D11" s="349">
        <f>SUM('تراز 1399'!N47)</f>
        <v>0</v>
      </c>
      <c r="E11" s="340"/>
      <c r="F11" s="135">
        <v>0</v>
      </c>
      <c r="G11" s="20"/>
      <c r="H11" s="135">
        <f>D11+F11</f>
        <v>0</v>
      </c>
      <c r="J11" s="349">
        <v>28242471760</v>
      </c>
    </row>
    <row r="12" spans="1:12" s="131" customFormat="1" ht="30" customHeight="1" x14ac:dyDescent="0.6">
      <c r="A12" s="347" t="s">
        <v>1446</v>
      </c>
      <c r="B12" s="348" t="s">
        <v>1643</v>
      </c>
      <c r="C12" s="96"/>
      <c r="D12" s="349">
        <f>SUM('تراز 1399'!N57)</f>
        <v>452398000000</v>
      </c>
      <c r="E12" s="340"/>
      <c r="F12" s="135">
        <v>0</v>
      </c>
      <c r="G12" s="20"/>
      <c r="H12" s="135">
        <f>D12+F12</f>
        <v>452398000000</v>
      </c>
      <c r="J12" s="349">
        <v>0</v>
      </c>
      <c r="L12" s="131">
        <f>D12*-1</f>
        <v>-452398000000</v>
      </c>
    </row>
    <row r="13" spans="1:12" s="248" customFormat="1" ht="30" customHeight="1" x14ac:dyDescent="0.7">
      <c r="A13" s="350"/>
      <c r="B13" s="351"/>
      <c r="C13" s="96"/>
      <c r="D13" s="352">
        <f>SUM(D9:D12)</f>
        <v>868285057102</v>
      </c>
      <c r="E13" s="353"/>
      <c r="F13" s="352">
        <f>SUM(F9:F12)</f>
        <v>0</v>
      </c>
      <c r="G13" s="354"/>
      <c r="H13" s="352">
        <f>SUM(H9:H12)</f>
        <v>868285057102</v>
      </c>
      <c r="J13" s="352">
        <f>SUM(J9:J12)</f>
        <v>79042984825</v>
      </c>
    </row>
    <row r="14" spans="1:12" s="248" customFormat="1" ht="39.75" customHeight="1" x14ac:dyDescent="0.7">
      <c r="A14" s="715" t="s">
        <v>1891</v>
      </c>
      <c r="B14" s="351"/>
      <c r="C14" s="96"/>
      <c r="D14" s="352">
        <v>-452398000000</v>
      </c>
      <c r="E14" s="353"/>
      <c r="F14" s="352">
        <v>0</v>
      </c>
      <c r="G14" s="354"/>
      <c r="H14" s="352">
        <f>D14+F14</f>
        <v>-452398000000</v>
      </c>
      <c r="J14" s="352">
        <v>0</v>
      </c>
    </row>
    <row r="15" spans="1:12" s="248" customFormat="1" ht="24.75" customHeight="1" x14ac:dyDescent="0.7">
      <c r="A15" s="715"/>
      <c r="B15" s="351"/>
      <c r="C15" s="96"/>
      <c r="D15" s="716">
        <f>D13+D14</f>
        <v>415887057102</v>
      </c>
      <c r="E15" s="714">
        <f t="shared" ref="E15:J15" si="0">E13+E14</f>
        <v>0</v>
      </c>
      <c r="F15" s="716">
        <f t="shared" si="0"/>
        <v>0</v>
      </c>
      <c r="G15" s="714">
        <f t="shared" si="0"/>
        <v>0</v>
      </c>
      <c r="H15" s="716">
        <f>D15+F15</f>
        <v>415887057102</v>
      </c>
      <c r="I15" s="714">
        <f t="shared" si="0"/>
        <v>0</v>
      </c>
      <c r="J15" s="716">
        <f t="shared" si="0"/>
        <v>79042984825</v>
      </c>
    </row>
    <row r="16" spans="1:12" s="131" customFormat="1" ht="30" customHeight="1" x14ac:dyDescent="0.6">
      <c r="A16" s="96" t="s">
        <v>259</v>
      </c>
      <c r="B16" s="355"/>
      <c r="C16" s="96"/>
      <c r="D16" s="349"/>
      <c r="E16" s="340"/>
      <c r="F16" s="135"/>
      <c r="G16" s="20"/>
      <c r="H16" s="135"/>
      <c r="J16" s="349"/>
    </row>
    <row r="17" spans="1:10" s="131" customFormat="1" ht="30" customHeight="1" x14ac:dyDescent="0.6">
      <c r="A17" s="347" t="s">
        <v>1609</v>
      </c>
      <c r="B17" s="348" t="s">
        <v>1759</v>
      </c>
      <c r="C17" s="96"/>
      <c r="D17" s="135">
        <f>'17'!D39</f>
        <v>5072509324</v>
      </c>
      <c r="E17" s="133"/>
      <c r="F17" s="135">
        <v>0</v>
      </c>
      <c r="G17" s="133"/>
      <c r="H17" s="135">
        <f>D17+F17</f>
        <v>5072509324</v>
      </c>
      <c r="I17" s="356"/>
      <c r="J17" s="135">
        <f>40006174088-40000000000</f>
        <v>6174088</v>
      </c>
    </row>
    <row r="18" spans="1:10" s="131" customFormat="1" ht="30" customHeight="1" x14ac:dyDescent="0.6">
      <c r="A18" s="347" t="s">
        <v>1610</v>
      </c>
      <c r="B18" s="348" t="s">
        <v>1760</v>
      </c>
      <c r="C18" s="96"/>
      <c r="D18" s="135">
        <f>SUM('تراز 1399'!N31)</f>
        <v>4071582000000</v>
      </c>
      <c r="E18" s="133"/>
      <c r="F18" s="135"/>
      <c r="G18" s="133"/>
      <c r="H18" s="135">
        <f>D18+F18</f>
        <v>4071582000000</v>
      </c>
      <c r="I18" s="356"/>
      <c r="J18" s="135">
        <v>0</v>
      </c>
    </row>
    <row r="19" spans="1:10" s="131" customFormat="1" ht="30" customHeight="1" x14ac:dyDescent="0.6">
      <c r="A19" s="357" t="s">
        <v>261</v>
      </c>
      <c r="B19" s="348" t="s">
        <v>1761</v>
      </c>
      <c r="C19" s="96"/>
      <c r="D19" s="135">
        <f>SUM('تراز 1399'!N33:N43)</f>
        <v>115913938</v>
      </c>
      <c r="E19" s="133"/>
      <c r="F19" s="135">
        <v>0</v>
      </c>
      <c r="G19" s="133"/>
      <c r="H19" s="135">
        <f>D19+F19</f>
        <v>115913938</v>
      </c>
      <c r="I19" s="356"/>
      <c r="J19" s="135">
        <f>3000000+28830000</f>
        <v>31830000</v>
      </c>
    </row>
    <row r="20" spans="1:10" s="131" customFormat="1" ht="30" customHeight="1" x14ac:dyDescent="0.6">
      <c r="A20" s="347" t="s">
        <v>348</v>
      </c>
      <c r="B20" s="348" t="s">
        <v>1762</v>
      </c>
      <c r="C20" s="355"/>
      <c r="D20" s="135">
        <f>SUM('تراز 1399'!N44)</f>
        <v>200000000</v>
      </c>
      <c r="E20" s="135"/>
      <c r="F20" s="349">
        <v>0</v>
      </c>
      <c r="G20" s="133"/>
      <c r="H20" s="135">
        <f>D20+F20</f>
        <v>200000000</v>
      </c>
      <c r="I20" s="356"/>
      <c r="J20" s="135">
        <v>200000000</v>
      </c>
    </row>
    <row r="21" spans="1:10" s="248" customFormat="1" ht="30" customHeight="1" x14ac:dyDescent="0.7">
      <c r="A21" s="343"/>
      <c r="B21" s="351"/>
      <c r="C21" s="351"/>
      <c r="D21" s="352">
        <f>SUM(D17:D20)</f>
        <v>4076970423262</v>
      </c>
      <c r="E21" s="358"/>
      <c r="F21" s="352">
        <f>SUM(F17:F20)</f>
        <v>0</v>
      </c>
      <c r="G21" s="139"/>
      <c r="H21" s="352">
        <f>D21+F21</f>
        <v>4076970423262</v>
      </c>
      <c r="J21" s="352">
        <f>SUM(J17:J20)</f>
        <v>238004088</v>
      </c>
    </row>
    <row r="22" spans="1:10" s="248" customFormat="1" ht="30" customHeight="1" thickBot="1" x14ac:dyDescent="0.75">
      <c r="A22" s="359"/>
      <c r="B22" s="359"/>
      <c r="C22" s="359"/>
      <c r="D22" s="138">
        <f>D15+D21</f>
        <v>4492857480364</v>
      </c>
      <c r="E22" s="139">
        <f t="shared" ref="E22:J22" si="1">E15+E21</f>
        <v>0</v>
      </c>
      <c r="F22" s="138">
        <f t="shared" si="1"/>
        <v>0</v>
      </c>
      <c r="G22" s="139">
        <f t="shared" si="1"/>
        <v>0</v>
      </c>
      <c r="H22" s="138">
        <f t="shared" si="1"/>
        <v>4492857480364</v>
      </c>
      <c r="I22" s="139">
        <f t="shared" si="1"/>
        <v>0</v>
      </c>
      <c r="J22" s="138">
        <f t="shared" si="1"/>
        <v>79280988913</v>
      </c>
    </row>
    <row r="23" spans="1:10" ht="21.75" thickTop="1" x14ac:dyDescent="0.6">
      <c r="A23" s="167"/>
      <c r="B23" s="167"/>
      <c r="C23" s="167"/>
      <c r="D23" s="23"/>
      <c r="E23" s="23"/>
      <c r="F23" s="135"/>
      <c r="G23" s="135"/>
      <c r="H23" s="135"/>
      <c r="I23" s="131"/>
    </row>
    <row r="24" spans="1:10" ht="75.75" customHeight="1" x14ac:dyDescent="0.25">
      <c r="A24" s="1077" t="s">
        <v>1763</v>
      </c>
      <c r="B24" s="1077"/>
      <c r="C24" s="1077"/>
      <c r="D24" s="1077"/>
      <c r="E24" s="1077"/>
      <c r="F24" s="1077"/>
      <c r="G24" s="1077"/>
      <c r="H24" s="1077"/>
      <c r="I24" s="1077"/>
      <c r="J24" s="1077"/>
    </row>
    <row r="25" spans="1:10" ht="12" customHeight="1" x14ac:dyDescent="0.25">
      <c r="A25" s="241"/>
      <c r="B25" s="241"/>
      <c r="C25" s="241"/>
      <c r="D25" s="241"/>
      <c r="E25" s="241"/>
      <c r="F25" s="241"/>
      <c r="G25" s="241"/>
      <c r="H25" s="241"/>
      <c r="I25" s="241"/>
      <c r="J25" s="360"/>
    </row>
    <row r="26" spans="1:10" ht="51.75" customHeight="1" x14ac:dyDescent="0.25">
      <c r="A26" s="1077" t="s">
        <v>1764</v>
      </c>
      <c r="B26" s="1077"/>
      <c r="C26" s="1077"/>
      <c r="D26" s="1077"/>
      <c r="E26" s="1077"/>
      <c r="F26" s="1077"/>
      <c r="G26" s="1077"/>
      <c r="H26" s="1077"/>
      <c r="I26" s="1077"/>
      <c r="J26" s="1077"/>
    </row>
    <row r="27" spans="1:10" ht="12" customHeight="1" x14ac:dyDescent="0.25">
      <c r="A27" s="241"/>
      <c r="B27" s="241"/>
      <c r="C27" s="241"/>
      <c r="D27" s="241"/>
      <c r="E27" s="241"/>
      <c r="F27" s="241"/>
      <c r="G27" s="241"/>
      <c r="H27" s="241"/>
      <c r="I27" s="241"/>
      <c r="J27" s="360"/>
    </row>
    <row r="28" spans="1:10" ht="65.25" customHeight="1" x14ac:dyDescent="0.25">
      <c r="A28" s="1077" t="s">
        <v>1896</v>
      </c>
      <c r="B28" s="1077"/>
      <c r="C28" s="1077"/>
      <c r="D28" s="1077"/>
      <c r="E28" s="1077"/>
      <c r="F28" s="1077"/>
      <c r="G28" s="1077"/>
      <c r="H28" s="1077"/>
      <c r="I28" s="1077"/>
      <c r="J28" s="1077"/>
    </row>
    <row r="29" spans="1:10" ht="12" customHeight="1" x14ac:dyDescent="0.25">
      <c r="A29" s="241"/>
      <c r="B29" s="241"/>
      <c r="C29" s="241"/>
      <c r="D29" s="241"/>
      <c r="E29" s="241"/>
      <c r="F29" s="241"/>
      <c r="G29" s="241"/>
      <c r="H29" s="241"/>
      <c r="I29" s="241"/>
      <c r="J29" s="241"/>
    </row>
    <row r="30" spans="1:10" ht="20.45" customHeight="1" x14ac:dyDescent="0.25">
      <c r="A30" s="301" t="s">
        <v>1765</v>
      </c>
      <c r="D30" s="295"/>
      <c r="E30" s="295"/>
      <c r="F30" s="295"/>
    </row>
    <row r="31" spans="1:10" ht="18" customHeight="1" x14ac:dyDescent="0.25">
      <c r="A31" s="301"/>
      <c r="D31" s="296" t="s">
        <v>1451</v>
      </c>
      <c r="E31" s="297"/>
      <c r="F31" s="296" t="s">
        <v>108</v>
      </c>
      <c r="G31" s="16" t="e">
        <f>C31+D31+E31</f>
        <v>#VALUE!</v>
      </c>
    </row>
    <row r="32" spans="1:10" ht="18" customHeight="1" x14ac:dyDescent="0.25">
      <c r="A32" s="301"/>
      <c r="D32" s="297" t="s">
        <v>7</v>
      </c>
      <c r="E32" s="297"/>
      <c r="F32" s="297" t="s">
        <v>7</v>
      </c>
    </row>
    <row r="33" spans="1:10" ht="18" customHeight="1" x14ac:dyDescent="0.25">
      <c r="A33" s="361" t="s">
        <v>281</v>
      </c>
      <c r="D33" s="133">
        <f>'تراز 1399'!N26</f>
        <v>1892162</v>
      </c>
      <c r="E33" s="169"/>
      <c r="F33" s="169">
        <v>0</v>
      </c>
    </row>
    <row r="34" spans="1:10" ht="18" customHeight="1" x14ac:dyDescent="0.6">
      <c r="A34" s="361" t="s">
        <v>561</v>
      </c>
      <c r="D34" s="133">
        <f>'تراز 1399'!N27</f>
        <v>16088</v>
      </c>
      <c r="E34" s="131"/>
      <c r="F34" s="133">
        <v>6174088</v>
      </c>
    </row>
    <row r="35" spans="1:10" ht="18" customHeight="1" x14ac:dyDescent="0.6">
      <c r="A35" s="132" t="s">
        <v>1447</v>
      </c>
      <c r="D35" s="133">
        <f>'تراز 1399'!N28</f>
        <v>468165100</v>
      </c>
      <c r="E35" s="131"/>
      <c r="F35" s="133">
        <v>0</v>
      </c>
    </row>
    <row r="36" spans="1:10" ht="18" customHeight="1" x14ac:dyDescent="0.25">
      <c r="A36" s="132" t="s">
        <v>1448</v>
      </c>
      <c r="D36" s="133">
        <f>SUM('تراز 1399'!N29)</f>
        <v>4539200000</v>
      </c>
      <c r="E36" s="241"/>
      <c r="F36" s="133">
        <v>0</v>
      </c>
    </row>
    <row r="37" spans="1:10" ht="18" customHeight="1" x14ac:dyDescent="0.25">
      <c r="A37" s="132" t="s">
        <v>1449</v>
      </c>
      <c r="D37" s="133">
        <f>'تراز 1399'!N30</f>
        <v>42959490</v>
      </c>
      <c r="E37" s="241"/>
      <c r="F37" s="133">
        <v>0</v>
      </c>
    </row>
    <row r="38" spans="1:10" ht="18" customHeight="1" x14ac:dyDescent="0.25">
      <c r="A38" s="361" t="s">
        <v>1450</v>
      </c>
      <c r="D38" s="133">
        <f>'تراز 1399'!N32</f>
        <v>20276484</v>
      </c>
      <c r="E38" s="241"/>
      <c r="F38" s="133">
        <v>0</v>
      </c>
    </row>
    <row r="39" spans="1:10" ht="18" customHeight="1" thickBot="1" x14ac:dyDescent="0.3">
      <c r="D39" s="138">
        <f>SUM(D33:D38)</f>
        <v>5072509324</v>
      </c>
      <c r="E39" s="94"/>
      <c r="F39" s="138">
        <f>SUM(F33:F38)</f>
        <v>6174088</v>
      </c>
    </row>
    <row r="40" spans="1:10" ht="18" customHeight="1" thickTop="1" x14ac:dyDescent="0.25"/>
    <row r="41" spans="1:10" ht="44.25" customHeight="1" x14ac:dyDescent="0.25">
      <c r="A41" s="1077" t="s">
        <v>1892</v>
      </c>
      <c r="B41" s="1077"/>
      <c r="C41" s="1077"/>
      <c r="D41" s="1077"/>
      <c r="E41" s="1077"/>
      <c r="F41" s="1077"/>
      <c r="G41" s="1077"/>
      <c r="H41" s="1077"/>
      <c r="I41" s="1077"/>
      <c r="J41" s="1077"/>
    </row>
    <row r="42" spans="1:10" ht="34.5" customHeight="1" x14ac:dyDescent="0.25">
      <c r="A42" s="1077" t="s">
        <v>1766</v>
      </c>
      <c r="B42" s="1077"/>
      <c r="C42" s="1077"/>
      <c r="D42" s="1077"/>
      <c r="E42" s="1077"/>
      <c r="F42" s="1077"/>
      <c r="G42" s="1077"/>
      <c r="H42" s="1077"/>
      <c r="I42" s="1077"/>
      <c r="J42" s="1077"/>
    </row>
    <row r="43" spans="1:10" ht="12" customHeight="1" x14ac:dyDescent="0.25">
      <c r="A43" s="241"/>
      <c r="B43" s="241"/>
      <c r="C43" s="241"/>
      <c r="D43" s="241"/>
      <c r="E43" s="241"/>
      <c r="F43" s="241"/>
      <c r="G43" s="66"/>
      <c r="H43" s="66"/>
      <c r="I43" s="66"/>
    </row>
    <row r="44" spans="1:10" ht="48" customHeight="1" x14ac:dyDescent="0.25">
      <c r="A44" s="1077" t="s">
        <v>1767</v>
      </c>
      <c r="B44" s="1077"/>
      <c r="C44" s="1077"/>
      <c r="D44" s="1077"/>
      <c r="E44" s="1077"/>
      <c r="F44" s="1077"/>
      <c r="G44" s="1077"/>
      <c r="H44" s="1077"/>
      <c r="I44" s="1077"/>
      <c r="J44" s="1077"/>
    </row>
    <row r="56" spans="1:10" ht="12" customHeight="1" x14ac:dyDescent="0.25">
      <c r="A56" s="241"/>
      <c r="B56" s="241"/>
      <c r="C56" s="241"/>
      <c r="D56" s="241"/>
      <c r="E56" s="241"/>
      <c r="F56" s="241"/>
      <c r="G56" s="241"/>
      <c r="H56" s="241"/>
      <c r="I56" s="241"/>
      <c r="J56" s="241"/>
    </row>
  </sheetData>
  <mergeCells count="10">
    <mergeCell ref="A1:J1"/>
    <mergeCell ref="A2:J2"/>
    <mergeCell ref="A3:J3"/>
    <mergeCell ref="A42:J42"/>
    <mergeCell ref="A44:J44"/>
    <mergeCell ref="A26:J26"/>
    <mergeCell ref="D6:H6"/>
    <mergeCell ref="A24:J24"/>
    <mergeCell ref="A28:J28"/>
    <mergeCell ref="A41:J41"/>
  </mergeCells>
  <printOptions horizontalCentered="1"/>
  <pageMargins left="0.5" right="0.5" top="0.5" bottom="0.5" header="0" footer="0"/>
  <pageSetup paperSize="9" scale="64" orientation="portrait" r:id="rId1"/>
  <headerFooter>
    <oddFooter>&amp;C&amp;"B Nazanin,Regular"&amp;12&amp;A</oddFooter>
  </headerFooter>
  <ignoredErrors>
    <ignoredError sqref="D9:D10 D19" formulaRange="1"/>
    <ignoredError sqref="H15 H13" 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B9CCE-2265-4D5F-A95F-9E22D46C359E}">
  <sheetPr>
    <tabColor rgb="FF00FFFF"/>
    <pageSetUpPr fitToPage="1"/>
  </sheetPr>
  <dimension ref="A1:O29"/>
  <sheetViews>
    <sheetView rightToLeft="1" view="pageBreakPreview" zoomScale="110" zoomScaleNormal="70" zoomScaleSheetLayoutView="110" workbookViewId="0">
      <selection activeCell="A2" sqref="A2:H2"/>
    </sheetView>
  </sheetViews>
  <sheetFormatPr defaultColWidth="8.7109375" defaultRowHeight="150" customHeight="1" x14ac:dyDescent="0.25"/>
  <cols>
    <col min="1" max="1" width="47.42578125" style="16" customWidth="1"/>
    <col min="2" max="2" width="11" style="16" customWidth="1"/>
    <col min="3" max="3" width="0.5703125" style="16" customWidth="1"/>
    <col min="4" max="4" width="13.85546875" style="16" customWidth="1"/>
    <col min="5" max="5" width="1" style="16" customWidth="1"/>
    <col min="6" max="6" width="14.5703125" style="16" customWidth="1"/>
    <col min="7" max="7" width="11.7109375" style="16" customWidth="1"/>
    <col min="8" max="8" width="0.85546875" style="16" customWidth="1"/>
    <col min="9" max="9" width="20.5703125" style="18" customWidth="1"/>
    <col min="10" max="11" width="8.7109375" style="295"/>
    <col min="12" max="12" width="14.140625" style="295" bestFit="1" customWidth="1"/>
    <col min="13" max="14" width="8.7109375" style="295"/>
    <col min="15" max="15" width="13.85546875" style="295" bestFit="1" customWidth="1"/>
    <col min="16" max="16384" width="8.7109375" style="295"/>
  </cols>
  <sheetData>
    <row r="1" spans="1:15"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103"/>
      <c r="H1" s="103"/>
      <c r="I1" s="103"/>
    </row>
    <row r="2" spans="1:15" s="61" customFormat="1" ht="19.5" customHeight="1" x14ac:dyDescent="0.25">
      <c r="A2" s="994" t="str">
        <f>'[10]6'!A2:H2</f>
        <v xml:space="preserve">یادداشت های توضیحی صورت های مالی </v>
      </c>
      <c r="B2" s="994"/>
      <c r="C2" s="994"/>
      <c r="D2" s="994"/>
      <c r="E2" s="994"/>
      <c r="F2" s="994"/>
      <c r="G2" s="103"/>
      <c r="H2" s="103"/>
      <c r="I2" s="103"/>
    </row>
    <row r="3" spans="1:15" s="61" customFormat="1" ht="19.5" customHeight="1" x14ac:dyDescent="0.25">
      <c r="A3" s="994" t="str">
        <f>'5'!A3:H3</f>
        <v>سال مالی منتهی به 30 اسفندماه 1399</v>
      </c>
      <c r="B3" s="994"/>
      <c r="C3" s="994"/>
      <c r="D3" s="994"/>
      <c r="E3" s="994"/>
      <c r="F3" s="994"/>
      <c r="G3" s="103"/>
      <c r="H3" s="103"/>
      <c r="I3" s="103"/>
    </row>
    <row r="4" spans="1:15" s="61" customFormat="1" ht="19.5" customHeight="1" x14ac:dyDescent="0.25">
      <c r="A4" s="294"/>
      <c r="B4" s="294"/>
      <c r="C4" s="294"/>
      <c r="D4" s="294"/>
      <c r="E4" s="294"/>
      <c r="F4" s="294"/>
      <c r="G4" s="294"/>
      <c r="H4" s="294"/>
      <c r="I4" s="294"/>
    </row>
    <row r="5" spans="1:15" s="61" customFormat="1" ht="19.5" customHeight="1" x14ac:dyDescent="0.25">
      <c r="A5" s="294"/>
      <c r="B5" s="294"/>
      <c r="C5" s="294"/>
      <c r="D5" s="294"/>
      <c r="E5" s="294"/>
      <c r="F5" s="294"/>
      <c r="G5" s="294"/>
      <c r="H5" s="294"/>
      <c r="I5" s="294"/>
    </row>
    <row r="6" spans="1:15" ht="23.25" x14ac:dyDescent="0.6">
      <c r="A6" s="572" t="s">
        <v>1768</v>
      </c>
      <c r="B6" s="573" t="s">
        <v>126</v>
      </c>
      <c r="C6" s="574"/>
      <c r="D6" s="550" t="s">
        <v>1451</v>
      </c>
      <c r="E6" s="281"/>
      <c r="F6" s="550" t="s">
        <v>108</v>
      </c>
      <c r="G6" s="467"/>
      <c r="H6" s="467"/>
      <c r="I6" s="65"/>
    </row>
    <row r="7" spans="1:15" ht="23.25" x14ac:dyDescent="0.6">
      <c r="A7" s="96"/>
      <c r="B7" s="433"/>
      <c r="C7" s="433"/>
      <c r="D7" s="169" t="s">
        <v>7</v>
      </c>
      <c r="E7" s="169"/>
      <c r="F7" s="169" t="s">
        <v>7</v>
      </c>
      <c r="G7" s="65"/>
      <c r="H7" s="65"/>
      <c r="I7" s="65"/>
    </row>
    <row r="8" spans="1:15" s="131" customFormat="1" ht="23.25" customHeight="1" x14ac:dyDescent="0.6">
      <c r="A8" s="361" t="s">
        <v>262</v>
      </c>
      <c r="B8" s="511"/>
      <c r="C8" s="433"/>
      <c r="D8" s="133">
        <f>SUM('تراز 1399'!N4:N16)</f>
        <v>64254862069</v>
      </c>
      <c r="E8" s="133"/>
      <c r="F8" s="133">
        <v>55829538961</v>
      </c>
      <c r="I8" s="575"/>
    </row>
    <row r="9" spans="1:15" s="131" customFormat="1" ht="23.25" customHeight="1" x14ac:dyDescent="0.6">
      <c r="A9" s="361" t="s">
        <v>263</v>
      </c>
      <c r="B9" s="511" t="s">
        <v>339</v>
      </c>
      <c r="C9" s="433"/>
      <c r="D9" s="133">
        <f>SUM('تراز 1399'!N17:N18)</f>
        <v>13538920141</v>
      </c>
      <c r="E9" s="133"/>
      <c r="F9" s="133">
        <v>23502665000</v>
      </c>
    </row>
    <row r="10" spans="1:15" s="131" customFormat="1" ht="23.25" customHeight="1" x14ac:dyDescent="0.6">
      <c r="A10" s="132" t="s">
        <v>264</v>
      </c>
      <c r="B10" s="511" t="s">
        <v>340</v>
      </c>
      <c r="C10" s="433"/>
      <c r="D10" s="133">
        <f>SUM('تراز 1399'!N19:N22)</f>
        <v>321367947</v>
      </c>
      <c r="E10" s="133"/>
      <c r="F10" s="133">
        <v>44573239</v>
      </c>
    </row>
    <row r="11" spans="1:15" s="131" customFormat="1" ht="23.25" customHeight="1" x14ac:dyDescent="0.6">
      <c r="A11" s="132" t="s">
        <v>265</v>
      </c>
      <c r="B11" s="511" t="s">
        <v>341</v>
      </c>
      <c r="C11" s="433"/>
      <c r="D11" s="133">
        <f>SUM('تراز 1399'!N2:N3)</f>
        <v>2656699391</v>
      </c>
      <c r="E11" s="133"/>
      <c r="F11" s="133">
        <v>1643491888</v>
      </c>
    </row>
    <row r="12" spans="1:15" s="131" customFormat="1" ht="23.25" customHeight="1" x14ac:dyDescent="0.6">
      <c r="A12" s="132" t="s">
        <v>266</v>
      </c>
      <c r="B12" s="511" t="s">
        <v>342</v>
      </c>
      <c r="C12" s="433"/>
      <c r="D12" s="133">
        <f>SUM('تراز 1399'!N23)</f>
        <v>74198042689</v>
      </c>
      <c r="E12" s="133"/>
      <c r="F12" s="133">
        <v>74198042689</v>
      </c>
    </row>
    <row r="13" spans="1:15" s="131" customFormat="1" ht="23.25" customHeight="1" thickBot="1" x14ac:dyDescent="0.65">
      <c r="A13" s="297"/>
      <c r="B13" s="498"/>
      <c r="C13" s="433"/>
      <c r="D13" s="427">
        <f>SUM(D8:D12)</f>
        <v>154969892237</v>
      </c>
      <c r="E13" s="136"/>
      <c r="F13" s="427">
        <f>SUM(F8:F12)</f>
        <v>155218311777</v>
      </c>
      <c r="I13" s="247"/>
    </row>
    <row r="14" spans="1:15" ht="21" customHeight="1" thickTop="1" x14ac:dyDescent="0.55000000000000004">
      <c r="A14" s="80"/>
      <c r="B14" s="65"/>
      <c r="C14" s="65"/>
      <c r="D14" s="65"/>
      <c r="E14" s="65"/>
      <c r="F14" s="65"/>
      <c r="G14" s="65"/>
      <c r="H14" s="65"/>
      <c r="I14" s="65"/>
    </row>
    <row r="15" spans="1:15" ht="21" customHeight="1" x14ac:dyDescent="0.55000000000000004">
      <c r="A15" s="80"/>
      <c r="B15" s="65"/>
      <c r="C15" s="65"/>
      <c r="G15" s="65"/>
      <c r="H15" s="65"/>
      <c r="I15" s="65"/>
    </row>
    <row r="16" spans="1:15" ht="21" customHeight="1" x14ac:dyDescent="0.55000000000000004">
      <c r="A16" s="80"/>
      <c r="B16" s="65"/>
      <c r="C16" s="65"/>
      <c r="D16" s="65"/>
      <c r="E16" s="65"/>
      <c r="F16" s="65"/>
      <c r="G16" s="65"/>
      <c r="H16" s="65"/>
      <c r="I16" s="65"/>
      <c r="O16" s="576"/>
    </row>
    <row r="17" spans="1:15" s="576" customFormat="1" ht="87.75" customHeight="1" x14ac:dyDescent="0.4">
      <c r="A17" s="1077" t="s">
        <v>1769</v>
      </c>
      <c r="B17" s="1077"/>
      <c r="C17" s="1077"/>
      <c r="D17" s="1077"/>
      <c r="E17" s="1077"/>
      <c r="F17" s="1077"/>
      <c r="G17" s="66"/>
      <c r="H17" s="66"/>
      <c r="I17" s="66"/>
      <c r="J17" s="522"/>
    </row>
    <row r="18" spans="1:15" s="576" customFormat="1" ht="54" customHeight="1" x14ac:dyDescent="0.4">
      <c r="A18" s="1077" t="s">
        <v>1770</v>
      </c>
      <c r="B18" s="1077"/>
      <c r="C18" s="1077"/>
      <c r="D18" s="1077"/>
      <c r="E18" s="1077"/>
      <c r="F18" s="1077"/>
      <c r="G18" s="1077"/>
      <c r="H18" s="1077"/>
      <c r="J18" s="522"/>
    </row>
    <row r="19" spans="1:15" s="576" customFormat="1" ht="62.25" customHeight="1" x14ac:dyDescent="0.4">
      <c r="A19" s="1077" t="s">
        <v>1878</v>
      </c>
      <c r="B19" s="1077"/>
      <c r="C19" s="1077"/>
      <c r="D19" s="1077"/>
      <c r="E19" s="1077"/>
      <c r="F19" s="1077"/>
      <c r="G19" s="1077"/>
      <c r="H19" s="1077"/>
      <c r="I19" s="1077"/>
      <c r="J19" s="522"/>
    </row>
    <row r="20" spans="1:15" s="576" customFormat="1" ht="39.75" customHeight="1" x14ac:dyDescent="0.4">
      <c r="A20" s="1077" t="s">
        <v>1771</v>
      </c>
      <c r="B20" s="1077"/>
      <c r="C20" s="1077"/>
      <c r="D20" s="1077"/>
      <c r="E20" s="1077"/>
      <c r="F20" s="1077"/>
      <c r="G20" s="577"/>
      <c r="H20" s="577"/>
      <c r="I20" s="577"/>
      <c r="J20" s="522"/>
      <c r="O20" s="86"/>
    </row>
    <row r="21" spans="1:15" s="86" customFormat="1" ht="58.5" customHeight="1" x14ac:dyDescent="0.25">
      <c r="A21" s="1082"/>
      <c r="B21" s="1082"/>
      <c r="C21" s="1082"/>
      <c r="D21" s="1082"/>
      <c r="E21" s="1082"/>
      <c r="F21" s="1082"/>
      <c r="G21" s="578"/>
      <c r="H21" s="578"/>
      <c r="I21" s="578"/>
      <c r="O21" s="295"/>
    </row>
    <row r="22" spans="1:15" ht="12" customHeight="1" x14ac:dyDescent="0.25">
      <c r="A22" s="1083"/>
      <c r="B22" s="1083"/>
      <c r="C22" s="1083"/>
      <c r="D22" s="1083"/>
      <c r="E22" s="1083"/>
      <c r="F22" s="1083"/>
      <c r="G22" s="1083"/>
      <c r="H22" s="1083"/>
      <c r="I22" s="1083"/>
    </row>
    <row r="23" spans="1:15" ht="15" x14ac:dyDescent="0.25"/>
    <row r="29" spans="1:15" ht="150" customHeight="1" x14ac:dyDescent="0.25">
      <c r="G29" s="16">
        <f>C29+D29+E29</f>
        <v>0</v>
      </c>
    </row>
  </sheetData>
  <mergeCells count="11">
    <mergeCell ref="A17:F17"/>
    <mergeCell ref="A18:F18"/>
    <mergeCell ref="G18:H18"/>
    <mergeCell ref="A1:F1"/>
    <mergeCell ref="A2:F2"/>
    <mergeCell ref="A3:F3"/>
    <mergeCell ref="A19:F19"/>
    <mergeCell ref="G19:I19"/>
    <mergeCell ref="A20:F20"/>
    <mergeCell ref="A21:F21"/>
    <mergeCell ref="A22:I22"/>
  </mergeCells>
  <hyperlinks>
    <hyperlink ref="A8" location="_ftn13" display="_ftn13" xr:uid="{DBFD3D66-6745-41F1-976D-D9E86670EE72}"/>
    <hyperlink ref="A9" location="_ftn13" display="_ftn13" xr:uid="{443D8E8F-9690-4A95-A210-09DE4B0A590A}"/>
  </hyperlinks>
  <printOptions horizontalCentered="1"/>
  <pageMargins left="0.5" right="0.5" top="0.5" bottom="0.5" header="0" footer="0"/>
  <pageSetup paperSize="9" orientation="portrait" r:id="rId1"/>
  <headerFooter>
    <oddFooter>&amp;C&amp;"B Nazanin,Regular"&amp;12&amp;A</oddFooter>
  </headerFooter>
  <ignoredErrors>
    <ignoredError sqref="D8:D11" formulaRange="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FFFF"/>
    <pageSetUpPr fitToPage="1"/>
  </sheetPr>
  <dimension ref="A1:P29"/>
  <sheetViews>
    <sheetView rightToLeft="1" view="pageBreakPreview" zoomScale="98" zoomScaleNormal="70" zoomScaleSheetLayoutView="98" workbookViewId="0">
      <selection activeCell="A2" sqref="A2:H2"/>
    </sheetView>
  </sheetViews>
  <sheetFormatPr defaultColWidth="8.7109375" defaultRowHeight="150" customHeight="1" x14ac:dyDescent="0.25"/>
  <cols>
    <col min="1" max="1" width="27.7109375" style="16" customWidth="1"/>
    <col min="2" max="2" width="0.42578125" style="16" customWidth="1"/>
    <col min="3" max="3" width="14.42578125" style="291" bestFit="1" customWidth="1"/>
    <col min="4" max="4" width="0.42578125" style="291" customWidth="1"/>
    <col min="5" max="5" width="10.5703125" style="291" customWidth="1"/>
    <col min="6" max="6" width="0.42578125" style="291" customWidth="1"/>
    <col min="7" max="7" width="12.42578125" style="291" bestFit="1" customWidth="1"/>
    <col min="8" max="8" width="0.5703125" style="291" customWidth="1"/>
    <col min="9" max="9" width="14.42578125" style="291" bestFit="1" customWidth="1"/>
    <col min="10" max="10" width="0.42578125" style="291" customWidth="1"/>
    <col min="11" max="11" width="11.42578125" style="291" customWidth="1"/>
    <col min="12" max="12" width="0.42578125" style="291" customWidth="1"/>
    <col min="13" max="13" width="14.42578125" style="291" bestFit="1" customWidth="1"/>
    <col min="14" max="14" width="0.85546875" style="16" customWidth="1"/>
    <col min="15" max="15" width="3.42578125" style="16" customWidth="1"/>
    <col min="16" max="16" width="29.5703125" style="295" bestFit="1" customWidth="1"/>
    <col min="17" max="16384" width="8.7109375" style="295"/>
  </cols>
  <sheetData>
    <row r="1" spans="1:16"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994"/>
      <c r="K1" s="994"/>
      <c r="L1" s="994"/>
      <c r="M1" s="994"/>
      <c r="N1" s="103"/>
      <c r="O1" s="103"/>
    </row>
    <row r="2" spans="1:16" s="61" customFormat="1" ht="19.5" customHeight="1" x14ac:dyDescent="0.25">
      <c r="A2" s="994" t="str">
        <f>'5'!A2:H2</f>
        <v xml:space="preserve">یادداشت های توضیحی صورت های مالی </v>
      </c>
      <c r="B2" s="994"/>
      <c r="C2" s="994"/>
      <c r="D2" s="994"/>
      <c r="E2" s="994"/>
      <c r="F2" s="994"/>
      <c r="G2" s="994"/>
      <c r="H2" s="994"/>
      <c r="I2" s="994"/>
      <c r="J2" s="994"/>
      <c r="K2" s="994"/>
      <c r="L2" s="994"/>
      <c r="M2" s="994"/>
      <c r="N2" s="103"/>
      <c r="O2" s="103"/>
    </row>
    <row r="3" spans="1:16" s="61" customFormat="1" ht="19.5" customHeight="1" x14ac:dyDescent="0.25">
      <c r="A3" s="994" t="str">
        <f>'5'!A3:H3</f>
        <v>سال مالی منتهی به 30 اسفندماه 1399</v>
      </c>
      <c r="B3" s="994"/>
      <c r="C3" s="994"/>
      <c r="D3" s="994"/>
      <c r="E3" s="994"/>
      <c r="F3" s="994"/>
      <c r="G3" s="994"/>
      <c r="H3" s="994"/>
      <c r="I3" s="994"/>
      <c r="J3" s="994"/>
      <c r="K3" s="994"/>
      <c r="L3" s="994"/>
      <c r="M3" s="994"/>
      <c r="N3" s="103"/>
      <c r="O3" s="103"/>
    </row>
    <row r="4" spans="1:16" ht="35.25" customHeight="1" x14ac:dyDescent="0.6">
      <c r="A4" s="63"/>
      <c r="B4" s="63"/>
      <c r="C4" s="555"/>
      <c r="D4" s="555"/>
      <c r="E4" s="555"/>
      <c r="F4" s="555"/>
      <c r="G4" s="555"/>
      <c r="H4" s="555"/>
      <c r="I4" s="555"/>
      <c r="J4" s="555"/>
      <c r="K4" s="555"/>
      <c r="L4" s="555"/>
      <c r="M4" s="555"/>
      <c r="N4" s="63"/>
      <c r="O4" s="63"/>
    </row>
    <row r="5" spans="1:16" ht="25.5" customHeight="1" x14ac:dyDescent="0.6">
      <c r="A5" s="1087" t="s">
        <v>1772</v>
      </c>
      <c r="B5" s="1087"/>
      <c r="C5" s="1087"/>
      <c r="D5" s="1087"/>
      <c r="E5" s="1087"/>
      <c r="F5" s="1087"/>
      <c r="G5" s="1087"/>
      <c r="H5" s="1087"/>
      <c r="I5" s="1087"/>
      <c r="J5" s="1087"/>
      <c r="K5" s="1087"/>
      <c r="L5" s="556"/>
      <c r="M5" s="556"/>
      <c r="N5" s="63"/>
      <c r="O5" s="63"/>
    </row>
    <row r="6" spans="1:16" ht="69.75" customHeight="1" x14ac:dyDescent="0.25">
      <c r="A6" s="1017" t="s">
        <v>1476</v>
      </c>
      <c r="B6" s="1017"/>
      <c r="C6" s="1017"/>
      <c r="D6" s="1017"/>
      <c r="E6" s="1017"/>
      <c r="F6" s="1017"/>
      <c r="G6" s="1017"/>
      <c r="H6" s="1017"/>
      <c r="I6" s="1014"/>
      <c r="J6" s="1014"/>
      <c r="K6" s="1014"/>
      <c r="L6" s="1014"/>
      <c r="M6" s="1014"/>
      <c r="N6" s="557"/>
      <c r="O6" s="557"/>
      <c r="P6" s="199">
        <f>470000000*10000</f>
        <v>4700000000000</v>
      </c>
    </row>
    <row r="7" spans="1:16" s="73" customFormat="1" ht="22.5" customHeight="1" x14ac:dyDescent="0.7">
      <c r="A7" s="242"/>
      <c r="B7" s="558"/>
      <c r="C7" s="1088" t="s">
        <v>1451</v>
      </c>
      <c r="D7" s="1088"/>
      <c r="E7" s="1088"/>
      <c r="F7" s="1088"/>
      <c r="G7" s="1088"/>
      <c r="H7" s="558"/>
      <c r="I7" s="1088" t="s">
        <v>108</v>
      </c>
      <c r="J7" s="1088"/>
      <c r="K7" s="1088"/>
      <c r="L7" s="1088"/>
      <c r="M7" s="1088"/>
      <c r="N7" s="242"/>
      <c r="O7" s="242"/>
    </row>
    <row r="8" spans="1:16" s="73" customFormat="1" ht="25.5" customHeight="1" x14ac:dyDescent="0.7">
      <c r="A8" s="242"/>
      <c r="B8" s="558"/>
      <c r="C8" s="559" t="s">
        <v>59</v>
      </c>
      <c r="D8" s="560"/>
      <c r="E8" s="559" t="s">
        <v>105</v>
      </c>
      <c r="F8" s="560"/>
      <c r="G8" s="559" t="s">
        <v>267</v>
      </c>
      <c r="H8" s="558"/>
      <c r="I8" s="559" t="s">
        <v>59</v>
      </c>
      <c r="J8" s="560"/>
      <c r="K8" s="559" t="s">
        <v>105</v>
      </c>
      <c r="L8" s="560"/>
      <c r="M8" s="559" t="s">
        <v>267</v>
      </c>
      <c r="N8" s="242"/>
      <c r="O8" s="242"/>
    </row>
    <row r="9" spans="1:16" s="73" customFormat="1" ht="25.5" customHeight="1" x14ac:dyDescent="0.7">
      <c r="A9" s="242"/>
      <c r="B9" s="558"/>
      <c r="C9" s="560"/>
      <c r="D9" s="560"/>
      <c r="E9" s="560"/>
      <c r="F9" s="560"/>
      <c r="G9" s="168" t="s">
        <v>54</v>
      </c>
      <c r="H9" s="558"/>
      <c r="I9" s="168"/>
      <c r="J9" s="560"/>
      <c r="K9" s="560"/>
      <c r="L9" s="560"/>
      <c r="M9" s="168" t="s">
        <v>54</v>
      </c>
      <c r="N9" s="242"/>
      <c r="O9" s="242"/>
    </row>
    <row r="10" spans="1:16" s="65" customFormat="1" ht="27.75" customHeight="1" x14ac:dyDescent="0.6">
      <c r="A10" s="561" t="s">
        <v>268</v>
      </c>
      <c r="B10" s="558"/>
      <c r="C10" s="562">
        <v>188000000</v>
      </c>
      <c r="D10" s="563"/>
      <c r="E10" s="564">
        <f>C10/C15</f>
        <v>0.4</v>
      </c>
      <c r="F10" s="529"/>
      <c r="G10" s="135">
        <f t="shared" ref="G10:G14" si="0">C10*10000</f>
        <v>1880000000000</v>
      </c>
      <c r="H10" s="558"/>
      <c r="I10" s="562">
        <v>64000000</v>
      </c>
      <c r="J10" s="563"/>
      <c r="K10" s="564">
        <f>I10/I15</f>
        <v>0.4</v>
      </c>
      <c r="L10" s="529"/>
      <c r="M10" s="135">
        <f t="shared" ref="M10:M14" si="1">I10*10000</f>
        <v>640000000000</v>
      </c>
      <c r="N10" s="99"/>
      <c r="O10" s="99"/>
    </row>
    <row r="11" spans="1:16" s="65" customFormat="1" ht="27.75" customHeight="1" x14ac:dyDescent="0.6">
      <c r="A11" s="561" t="s">
        <v>269</v>
      </c>
      <c r="B11" s="558"/>
      <c r="C11" s="23">
        <v>183300000</v>
      </c>
      <c r="D11" s="563"/>
      <c r="E11" s="564">
        <f>C11/C15</f>
        <v>0.39</v>
      </c>
      <c r="F11" s="529"/>
      <c r="G11" s="135">
        <f t="shared" si="0"/>
        <v>1833000000000</v>
      </c>
      <c r="H11" s="558"/>
      <c r="I11" s="23">
        <v>62400000</v>
      </c>
      <c r="J11" s="563"/>
      <c r="K11" s="564">
        <f>I11/I15</f>
        <v>0.39</v>
      </c>
      <c r="L11" s="529"/>
      <c r="M11" s="135">
        <f t="shared" si="1"/>
        <v>624000000000</v>
      </c>
      <c r="N11" s="99"/>
      <c r="O11" s="99"/>
    </row>
    <row r="12" spans="1:16" s="65" customFormat="1" ht="27.75" customHeight="1" x14ac:dyDescent="0.6">
      <c r="A12" s="561" t="s">
        <v>270</v>
      </c>
      <c r="B12" s="558"/>
      <c r="C12" s="23">
        <v>51180000</v>
      </c>
      <c r="D12" s="563"/>
      <c r="E12" s="565">
        <f>C12/C15</f>
        <v>0.10889361702127659</v>
      </c>
      <c r="F12" s="529"/>
      <c r="G12" s="135">
        <f t="shared" si="0"/>
        <v>511800000000</v>
      </c>
      <c r="H12" s="558"/>
      <c r="I12" s="23">
        <v>17080000</v>
      </c>
      <c r="J12" s="563"/>
      <c r="K12" s="565">
        <f>I12/I15</f>
        <v>0.10675</v>
      </c>
      <c r="L12" s="529"/>
      <c r="M12" s="135">
        <f t="shared" si="1"/>
        <v>170800000000</v>
      </c>
      <c r="N12" s="99"/>
      <c r="O12" s="99"/>
    </row>
    <row r="13" spans="1:16" s="65" customFormat="1" ht="27.75" customHeight="1" x14ac:dyDescent="0.6">
      <c r="A13" s="561" t="s">
        <v>166</v>
      </c>
      <c r="B13" s="558"/>
      <c r="C13" s="23">
        <v>47000000</v>
      </c>
      <c r="D13" s="563"/>
      <c r="E13" s="564">
        <f>C13/C15</f>
        <v>0.1</v>
      </c>
      <c r="F13" s="529"/>
      <c r="G13" s="135">
        <f t="shared" si="0"/>
        <v>470000000000</v>
      </c>
      <c r="H13" s="558"/>
      <c r="I13" s="23">
        <v>16000000</v>
      </c>
      <c r="J13" s="563"/>
      <c r="K13" s="564">
        <f>I13/I15</f>
        <v>0.1</v>
      </c>
      <c r="L13" s="529"/>
      <c r="M13" s="135">
        <f t="shared" si="1"/>
        <v>160000000000</v>
      </c>
      <c r="N13" s="99"/>
      <c r="O13" s="99"/>
    </row>
    <row r="14" spans="1:16" s="65" customFormat="1" ht="27.75" customHeight="1" x14ac:dyDescent="0.6">
      <c r="A14" s="561" t="s">
        <v>271</v>
      </c>
      <c r="B14" s="558"/>
      <c r="C14" s="23">
        <v>520000</v>
      </c>
      <c r="D14" s="563"/>
      <c r="E14" s="565">
        <f>C14/C15</f>
        <v>1.1063829787234043E-3</v>
      </c>
      <c r="F14" s="529"/>
      <c r="G14" s="135">
        <f t="shared" si="0"/>
        <v>5200000000</v>
      </c>
      <c r="H14" s="558"/>
      <c r="I14" s="23">
        <v>520000</v>
      </c>
      <c r="J14" s="563"/>
      <c r="K14" s="565">
        <f>I14/I15</f>
        <v>3.2499999999999999E-3</v>
      </c>
      <c r="L14" s="529"/>
      <c r="M14" s="135">
        <f t="shared" si="1"/>
        <v>5200000000</v>
      </c>
      <c r="N14" s="99"/>
      <c r="O14" s="99"/>
    </row>
    <row r="15" spans="1:16" s="73" customFormat="1" ht="27.75" customHeight="1" thickBot="1" x14ac:dyDescent="0.75">
      <c r="A15" s="462"/>
      <c r="B15" s="558"/>
      <c r="C15" s="566">
        <f>SUM(C10:C14)</f>
        <v>470000000</v>
      </c>
      <c r="D15" s="567"/>
      <c r="E15" s="568">
        <f>SUM(E10:E14)</f>
        <v>1</v>
      </c>
      <c r="F15" s="569"/>
      <c r="G15" s="138">
        <f>SUM(G10:G14)</f>
        <v>4700000000000</v>
      </c>
      <c r="H15" s="558"/>
      <c r="I15" s="566">
        <f>SUM(I10:I14)</f>
        <v>160000000</v>
      </c>
      <c r="J15" s="567"/>
      <c r="K15" s="568">
        <f>SUM(K10:K14)</f>
        <v>1</v>
      </c>
      <c r="L15" s="569"/>
      <c r="M15" s="138">
        <f>SUM(M10:M14)</f>
        <v>1600000000000</v>
      </c>
      <c r="N15" s="462"/>
      <c r="O15" s="462"/>
    </row>
    <row r="16" spans="1:16" ht="21.75" thickTop="1" x14ac:dyDescent="0.6">
      <c r="A16" s="433"/>
      <c r="B16" s="433"/>
      <c r="C16" s="498"/>
      <c r="D16" s="498"/>
      <c r="E16" s="498"/>
      <c r="F16" s="498"/>
      <c r="G16" s="498"/>
      <c r="H16" s="498"/>
      <c r="I16" s="498"/>
      <c r="J16" s="498"/>
      <c r="K16" s="498"/>
      <c r="L16" s="498"/>
      <c r="M16" s="498"/>
      <c r="N16" s="433"/>
      <c r="O16" s="433"/>
    </row>
    <row r="17" spans="1:15" ht="21" x14ac:dyDescent="0.6">
      <c r="A17" s="433"/>
      <c r="B17" s="433"/>
      <c r="C17" s="498"/>
      <c r="D17" s="498"/>
      <c r="E17" s="498"/>
      <c r="F17" s="498"/>
      <c r="G17" s="498"/>
      <c r="H17" s="498"/>
      <c r="I17" s="498"/>
      <c r="J17" s="498"/>
      <c r="K17" s="498"/>
      <c r="L17" s="498"/>
      <c r="M17" s="498"/>
      <c r="N17" s="433"/>
      <c r="O17" s="433"/>
    </row>
    <row r="18" spans="1:15" ht="21" x14ac:dyDescent="0.6">
      <c r="A18" s="433"/>
      <c r="B18" s="433"/>
      <c r="C18" s="498"/>
      <c r="D18" s="498"/>
      <c r="E18" s="498"/>
      <c r="F18" s="498"/>
      <c r="G18" s="498"/>
      <c r="H18" s="498"/>
      <c r="I18" s="498"/>
      <c r="J18" s="498"/>
      <c r="K18" s="498"/>
      <c r="L18" s="498"/>
      <c r="M18" s="498"/>
      <c r="N18" s="433"/>
      <c r="O18" s="433"/>
    </row>
    <row r="19" spans="1:15" s="459" customFormat="1" ht="26.25" customHeight="1" x14ac:dyDescent="0.55000000000000004">
      <c r="A19" s="1086"/>
      <c r="B19" s="1086"/>
      <c r="C19" s="1086"/>
      <c r="D19" s="1086"/>
      <c r="E19" s="1086"/>
      <c r="F19" s="1086"/>
      <c r="G19" s="1086"/>
      <c r="H19" s="1086"/>
      <c r="I19" s="1086"/>
      <c r="J19" s="1086"/>
      <c r="K19" s="1086"/>
      <c r="L19" s="1085"/>
      <c r="M19" s="1085"/>
      <c r="N19" s="570"/>
      <c r="O19" s="570"/>
    </row>
    <row r="20" spans="1:15" s="459" customFormat="1" ht="65.25" customHeight="1" x14ac:dyDescent="0.25">
      <c r="A20" s="1084"/>
      <c r="B20" s="1084"/>
      <c r="C20" s="1084"/>
      <c r="D20" s="1084"/>
      <c r="E20" s="1084"/>
      <c r="F20" s="1084"/>
      <c r="G20" s="1084"/>
      <c r="H20" s="1084"/>
      <c r="I20" s="1084"/>
      <c r="J20" s="1084"/>
      <c r="K20" s="1084"/>
      <c r="L20" s="1084"/>
      <c r="M20" s="1084"/>
      <c r="N20" s="571"/>
      <c r="O20" s="571"/>
    </row>
    <row r="21" spans="1:15" ht="15" x14ac:dyDescent="0.25"/>
    <row r="22" spans="1:15" ht="58.5" customHeight="1" x14ac:dyDescent="0.25"/>
    <row r="29" spans="1:15" ht="150" customHeight="1" x14ac:dyDescent="0.25">
      <c r="G29" s="291">
        <f>C29+D29+E29</f>
        <v>0</v>
      </c>
    </row>
  </sheetData>
  <sortState xmlns:xlrd2="http://schemas.microsoft.com/office/spreadsheetml/2017/richdata2" ref="A9:I12">
    <sortCondition descending="1" ref="C9:C12"/>
  </sortState>
  <mergeCells count="10">
    <mergeCell ref="A20:M20"/>
    <mergeCell ref="L19:M19"/>
    <mergeCell ref="A3:M3"/>
    <mergeCell ref="A2:M2"/>
    <mergeCell ref="A1:M1"/>
    <mergeCell ref="A19:K19"/>
    <mergeCell ref="A5:K5"/>
    <mergeCell ref="C7:G7"/>
    <mergeCell ref="I7:M7"/>
    <mergeCell ref="A6:M6"/>
  </mergeCells>
  <printOptions horizontalCentered="1"/>
  <pageMargins left="0.5" right="0.5" top="0.5" bottom="0.5" header="0" footer="0"/>
  <pageSetup paperSize="9" scale="85" orientation="portrait" r:id="rId1"/>
  <headerFooter>
    <oddFooter>&amp;C&amp;"B Nazanin,Regular"&amp;12&amp;A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Q62"/>
  <sheetViews>
    <sheetView rightToLeft="1" view="pageBreakPreview" zoomScale="106" zoomScaleNormal="70" zoomScaleSheetLayoutView="106" workbookViewId="0">
      <selection activeCell="A2" sqref="A2:H2"/>
    </sheetView>
  </sheetViews>
  <sheetFormatPr defaultColWidth="8.7109375" defaultRowHeight="150" customHeight="1" x14ac:dyDescent="0.25"/>
  <cols>
    <col min="1" max="1" width="41" style="16" customWidth="1"/>
    <col min="2" max="2" width="11.5703125" style="16" customWidth="1"/>
    <col min="3" max="3" width="1" style="16" customWidth="1"/>
    <col min="4" max="4" width="16.140625" style="16" customWidth="1"/>
    <col min="5" max="5" width="0.85546875" style="16" customWidth="1"/>
    <col min="6" max="6" width="17.42578125" style="16" customWidth="1"/>
    <col min="7" max="7" width="0.5703125" style="16" customWidth="1"/>
    <col min="8" max="8" width="15.28515625" style="16" customWidth="1"/>
    <col min="9" max="9" width="1" style="295" customWidth="1"/>
    <col min="10" max="10" width="20" style="295" bestFit="1" customWidth="1"/>
    <col min="11" max="11" width="9" style="295" bestFit="1" customWidth="1"/>
    <col min="12" max="12" width="23" style="83" bestFit="1" customWidth="1"/>
    <col min="13" max="16" width="8.7109375" style="295"/>
    <col min="17" max="17" width="11.42578125" style="295" bestFit="1" customWidth="1"/>
    <col min="18" max="16384" width="8.7109375" style="295"/>
  </cols>
  <sheetData>
    <row r="1" spans="1:12"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103"/>
      <c r="H1" s="103"/>
      <c r="I1" s="103"/>
      <c r="J1" s="103"/>
      <c r="L1" s="206"/>
    </row>
    <row r="2" spans="1:12" s="61" customFormat="1" ht="19.5" customHeight="1" x14ac:dyDescent="0.25">
      <c r="A2" s="994" t="str">
        <f>'5'!A2:H2</f>
        <v xml:space="preserve">یادداشت های توضیحی صورت های مالی </v>
      </c>
      <c r="B2" s="994"/>
      <c r="C2" s="994"/>
      <c r="D2" s="994"/>
      <c r="E2" s="994"/>
      <c r="F2" s="994"/>
      <c r="G2" s="103"/>
      <c r="H2" s="103"/>
      <c r="I2" s="103"/>
      <c r="J2" s="103"/>
      <c r="L2" s="206"/>
    </row>
    <row r="3" spans="1:12" s="61" customFormat="1" ht="19.5" customHeight="1" x14ac:dyDescent="0.25">
      <c r="A3" s="994" t="str">
        <f>'5'!A3:H3</f>
        <v>سال مالی منتهی به 30 اسفندماه 1399</v>
      </c>
      <c r="B3" s="994"/>
      <c r="C3" s="994"/>
      <c r="D3" s="994"/>
      <c r="E3" s="994"/>
      <c r="F3" s="994"/>
      <c r="G3" s="103"/>
      <c r="H3" s="103"/>
      <c r="I3" s="103"/>
      <c r="J3" s="103"/>
      <c r="L3" s="206"/>
    </row>
    <row r="4" spans="1:12" s="61" customFormat="1" ht="19.5" customHeight="1" x14ac:dyDescent="0.25">
      <c r="A4" s="292"/>
      <c r="B4" s="292"/>
      <c r="C4" s="292"/>
      <c r="D4" s="292"/>
      <c r="E4" s="292"/>
      <c r="F4" s="292"/>
      <c r="G4" s="292"/>
      <c r="H4" s="292"/>
      <c r="I4" s="292"/>
      <c r="L4" s="206"/>
    </row>
    <row r="5" spans="1:12" ht="23.25" x14ac:dyDescent="0.6">
      <c r="A5" s="128" t="s">
        <v>1773</v>
      </c>
      <c r="G5" s="168"/>
      <c r="H5" s="131"/>
      <c r="I5" s="131"/>
    </row>
    <row r="6" spans="1:12" s="65" customFormat="1" ht="33" customHeight="1" x14ac:dyDescent="0.6">
      <c r="A6" s="288"/>
      <c r="B6" s="550" t="s">
        <v>126</v>
      </c>
      <c r="C6" s="551"/>
      <c r="D6" s="552" t="s">
        <v>1451</v>
      </c>
      <c r="E6" s="293"/>
      <c r="F6" s="552" t="s">
        <v>108</v>
      </c>
      <c r="G6" s="287"/>
      <c r="H6" s="288"/>
      <c r="I6" s="131"/>
      <c r="L6" s="78"/>
    </row>
    <row r="7" spans="1:12" s="65" customFormat="1" ht="33" customHeight="1" x14ac:dyDescent="0.7">
      <c r="A7" s="131"/>
      <c r="B7" s="248"/>
      <c r="C7" s="248"/>
      <c r="D7" s="297" t="s">
        <v>7</v>
      </c>
      <c r="E7" s="297"/>
      <c r="F7" s="297" t="s">
        <v>7</v>
      </c>
      <c r="G7" s="169"/>
      <c r="H7" s="131"/>
      <c r="I7" s="131"/>
      <c r="L7" s="78"/>
    </row>
    <row r="8" spans="1:12" s="65" customFormat="1" ht="33" customHeight="1" x14ac:dyDescent="0.6">
      <c r="A8" s="66" t="s">
        <v>1958</v>
      </c>
      <c r="B8" s="553" t="s">
        <v>1774</v>
      </c>
      <c r="C8" s="96"/>
      <c r="D8" s="133">
        <f>D23</f>
        <v>1990482916332</v>
      </c>
      <c r="E8" s="136"/>
      <c r="F8" s="133">
        <f>F23</f>
        <v>1729201997392</v>
      </c>
      <c r="G8" s="297"/>
      <c r="H8" s="131"/>
      <c r="I8" s="131"/>
      <c r="L8" s="78"/>
    </row>
    <row r="9" spans="1:12" s="65" customFormat="1" ht="33" customHeight="1" x14ac:dyDescent="0.6">
      <c r="A9" s="66"/>
      <c r="B9" s="94"/>
      <c r="C9" s="94"/>
      <c r="D9" s="244">
        <f>SUM(D8:D8)</f>
        <v>1990482916332</v>
      </c>
      <c r="E9" s="136"/>
      <c r="F9" s="244">
        <f>SUM(F8:F8)</f>
        <v>1729201997392</v>
      </c>
      <c r="G9" s="297"/>
      <c r="H9" s="131"/>
      <c r="I9" s="131"/>
      <c r="L9" s="78"/>
    </row>
    <row r="10" spans="1:12" s="65" customFormat="1" ht="33" customHeight="1" x14ac:dyDescent="0.6">
      <c r="A10" s="66" t="s">
        <v>381</v>
      </c>
      <c r="B10" s="169"/>
      <c r="C10" s="94"/>
      <c r="D10" s="135">
        <f>SUM('تراز 1399'!N58)</f>
        <v>0</v>
      </c>
      <c r="E10" s="479"/>
      <c r="F10" s="135">
        <f>-F17</f>
        <v>-140083271340</v>
      </c>
      <c r="G10" s="297"/>
      <c r="H10" s="131"/>
      <c r="I10" s="131"/>
      <c r="L10" s="78"/>
    </row>
    <row r="11" spans="1:12" s="65" customFormat="1" ht="33" customHeight="1" thickBot="1" x14ac:dyDescent="0.65">
      <c r="A11" s="66"/>
      <c r="B11" s="94"/>
      <c r="C11" s="94"/>
      <c r="D11" s="138">
        <f>SUM(D9:D10)</f>
        <v>1990482916332</v>
      </c>
      <c r="E11" s="136"/>
      <c r="F11" s="138">
        <f>SUM(F9:F10)</f>
        <v>1589118726052</v>
      </c>
      <c r="G11" s="297"/>
      <c r="H11" s="131"/>
      <c r="I11" s="131"/>
      <c r="J11" s="466">
        <v>1990482916332</v>
      </c>
      <c r="L11" s="78"/>
    </row>
    <row r="12" spans="1:12" ht="24" thickTop="1" x14ac:dyDescent="0.6">
      <c r="A12" s="66"/>
      <c r="B12" s="94"/>
      <c r="C12" s="94"/>
      <c r="D12" s="135"/>
      <c r="E12" s="479"/>
      <c r="F12" s="135"/>
      <c r="G12" s="297"/>
      <c r="H12" s="131"/>
      <c r="I12" s="131"/>
    </row>
    <row r="13" spans="1:12" ht="63" customHeight="1" x14ac:dyDescent="0.25">
      <c r="A13" s="1014" t="s">
        <v>1961</v>
      </c>
      <c r="B13" s="1014"/>
      <c r="C13" s="1014"/>
      <c r="D13" s="1014"/>
      <c r="E13" s="1014"/>
      <c r="F13" s="1014"/>
      <c r="G13" s="515"/>
      <c r="H13" s="515"/>
      <c r="I13" s="515"/>
      <c r="J13" s="515"/>
    </row>
    <row r="14" spans="1:12" ht="24.75" customHeight="1" x14ac:dyDescent="0.25">
      <c r="A14" s="298"/>
      <c r="B14" s="298"/>
      <c r="C14" s="298"/>
      <c r="D14" s="298"/>
      <c r="E14" s="298"/>
      <c r="F14" s="298"/>
      <c r="G14" s="515"/>
      <c r="H14" s="515"/>
      <c r="I14" s="515"/>
      <c r="J14" s="515"/>
    </row>
    <row r="15" spans="1:12" s="131" customFormat="1" ht="30" customHeight="1" x14ac:dyDescent="0.6">
      <c r="A15" s="167"/>
      <c r="B15" s="167"/>
      <c r="C15" s="167"/>
      <c r="D15" s="436" t="s">
        <v>1451</v>
      </c>
      <c r="E15" s="358"/>
      <c r="F15" s="436" t="s">
        <v>108</v>
      </c>
      <c r="G15" s="135"/>
      <c r="H15" s="135"/>
      <c r="L15" s="247"/>
    </row>
    <row r="16" spans="1:12" s="131" customFormat="1" ht="30" customHeight="1" x14ac:dyDescent="0.6">
      <c r="A16" s="167"/>
      <c r="B16" s="167"/>
      <c r="C16" s="167"/>
      <c r="D16" s="297" t="s">
        <v>7</v>
      </c>
      <c r="E16" s="358"/>
      <c r="F16" s="297" t="s">
        <v>7</v>
      </c>
      <c r="G16" s="135"/>
      <c r="H16" s="135"/>
      <c r="L16" s="247"/>
    </row>
    <row r="17" spans="1:17" s="131" customFormat="1" ht="30" customHeight="1" x14ac:dyDescent="0.6">
      <c r="A17" s="66" t="s">
        <v>334</v>
      </c>
      <c r="B17" s="66"/>
      <c r="C17" s="66"/>
      <c r="D17" s="554">
        <f>'تراز 1399'!O285</f>
        <v>0</v>
      </c>
      <c r="E17" s="133"/>
      <c r="F17" s="554">
        <v>140083271340</v>
      </c>
      <c r="G17" s="135"/>
      <c r="H17" s="135"/>
      <c r="K17" s="356"/>
      <c r="L17" s="247"/>
      <c r="P17" s="131" t="s">
        <v>1795</v>
      </c>
    </row>
    <row r="18" spans="1:17" s="131" customFormat="1" ht="30" customHeight="1" x14ac:dyDescent="0.6">
      <c r="A18" s="66" t="s">
        <v>335</v>
      </c>
      <c r="B18" s="553" t="s">
        <v>1959</v>
      </c>
      <c r="C18" s="66"/>
      <c r="D18" s="554">
        <f>'تراز 1399'!O286</f>
        <v>537459706053</v>
      </c>
      <c r="E18" s="133"/>
      <c r="F18" s="554">
        <f>459088666803+4920000000</f>
        <v>464008666803</v>
      </c>
      <c r="G18" s="135"/>
      <c r="H18" s="135"/>
      <c r="K18" s="356"/>
      <c r="L18" s="247"/>
    </row>
    <row r="19" spans="1:17" s="131" customFormat="1" ht="30" customHeight="1" x14ac:dyDescent="0.6">
      <c r="A19" s="66" t="s">
        <v>336</v>
      </c>
      <c r="B19" s="66"/>
      <c r="C19" s="66"/>
      <c r="D19" s="554">
        <f>'تراز 1399'!O465</f>
        <v>207012064719</v>
      </c>
      <c r="E19" s="133"/>
      <c r="F19" s="554">
        <f>366911991719+8000000000</f>
        <v>374911991719</v>
      </c>
      <c r="G19" s="135"/>
      <c r="H19" s="135"/>
      <c r="K19" s="356"/>
      <c r="L19" s="247"/>
    </row>
    <row r="20" spans="1:17" s="131" customFormat="1" ht="30" customHeight="1" x14ac:dyDescent="0.6">
      <c r="A20" s="66" t="s">
        <v>270</v>
      </c>
      <c r="B20" s="66"/>
      <c r="C20" s="66"/>
      <c r="D20" s="554">
        <f>'تراز 1399'!O467</f>
        <v>51114945560</v>
      </c>
      <c r="E20" s="133"/>
      <c r="F20" s="554">
        <f>131934227150+1720000000</f>
        <v>133654227150</v>
      </c>
      <c r="G20" s="135"/>
      <c r="H20" s="135"/>
      <c r="K20" s="356"/>
      <c r="L20" s="247"/>
    </row>
    <row r="21" spans="1:17" s="131" customFormat="1" ht="30" customHeight="1" x14ac:dyDescent="0.6">
      <c r="A21" s="66" t="s">
        <v>269</v>
      </c>
      <c r="B21" s="66"/>
      <c r="C21" s="66"/>
      <c r="D21" s="554">
        <f>'تراز 1399'!O466</f>
        <v>1125242200000</v>
      </c>
      <c r="E21" s="133"/>
      <c r="F21" s="554">
        <f>477203840380+11180000000</f>
        <v>488383840380</v>
      </c>
      <c r="G21" s="135"/>
      <c r="H21" s="135"/>
      <c r="K21" s="356"/>
      <c r="L21" s="247"/>
    </row>
    <row r="22" spans="1:17" s="131" customFormat="1" ht="30" customHeight="1" x14ac:dyDescent="0.6">
      <c r="A22" s="66" t="s">
        <v>166</v>
      </c>
      <c r="B22" s="66"/>
      <c r="C22" s="66"/>
      <c r="D22" s="554">
        <f>'تراز 1399'!O468</f>
        <v>69654000000</v>
      </c>
      <c r="E22" s="133"/>
      <c r="F22" s="554">
        <f>125300000000+2860000000</f>
        <v>128160000000</v>
      </c>
      <c r="G22" s="135"/>
      <c r="H22" s="135"/>
      <c r="K22" s="356"/>
      <c r="L22" s="247"/>
    </row>
    <row r="23" spans="1:17" s="131" customFormat="1" ht="30" customHeight="1" thickBot="1" x14ac:dyDescent="0.75">
      <c r="A23" s="433"/>
      <c r="B23" s="433"/>
      <c r="C23" s="433"/>
      <c r="D23" s="138">
        <f>SUM(D17:D22)</f>
        <v>1990482916332</v>
      </c>
      <c r="E23" s="438"/>
      <c r="F23" s="138">
        <f>SUM(F17:F22)</f>
        <v>1729201997392</v>
      </c>
      <c r="G23" s="433"/>
      <c r="H23" s="433"/>
      <c r="L23" s="247"/>
    </row>
    <row r="24" spans="1:17" ht="24.95" customHeight="1" thickTop="1" x14ac:dyDescent="0.25"/>
    <row r="25" spans="1:17" ht="58.5" customHeight="1" x14ac:dyDescent="0.25">
      <c r="A25" s="1089" t="s">
        <v>1960</v>
      </c>
      <c r="B25" s="1089"/>
      <c r="C25" s="1089"/>
      <c r="D25" s="1089"/>
      <c r="E25" s="1089"/>
      <c r="F25" s="1089"/>
    </row>
    <row r="29" spans="1:17" ht="150" customHeight="1" x14ac:dyDescent="0.25">
      <c r="G29" s="16" t="e">
        <v>#DIV/0!</v>
      </c>
      <c r="O29" s="295" t="e">
        <f>N29/G29</f>
        <v>#DIV/0!</v>
      </c>
    </row>
    <row r="31" spans="1:17" ht="150" customHeight="1" x14ac:dyDescent="0.25">
      <c r="Q31" s="295" t="e">
        <f>N29/O30</f>
        <v>#DIV/0!</v>
      </c>
    </row>
    <row r="62" spans="7:7" ht="150" customHeight="1" x14ac:dyDescent="0.25">
      <c r="G62" s="584" t="e">
        <f>SUM(G21:G61)</f>
        <v>#DIV/0!</v>
      </c>
    </row>
  </sheetData>
  <mergeCells count="5">
    <mergeCell ref="A13:F13"/>
    <mergeCell ref="A1:F1"/>
    <mergeCell ref="A2:F2"/>
    <mergeCell ref="A3:F3"/>
    <mergeCell ref="A25:F25"/>
  </mergeCells>
  <printOptions horizontalCentered="1"/>
  <pageMargins left="0.5" right="0.5" top="0.5" bottom="0.5" header="0" footer="0"/>
  <pageSetup paperSize="9" orientation="portrait" r:id="rId1"/>
  <headerFooter>
    <oddFooter>&amp;C&amp;"B Nazanin,Regular"&amp;12&amp;A</oddFooter>
  </headerFooter>
  <ignoredErrors>
    <ignoredError sqref="B18" twoDigitTextYear="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3F433-4A4B-44B8-8F68-39D3C0885385}">
  <sheetPr>
    <tabColor rgb="FF00FFFF"/>
    <pageSetUpPr fitToPage="1"/>
  </sheetPr>
  <dimension ref="A1:XFD65"/>
  <sheetViews>
    <sheetView rightToLeft="1" view="pageBreakPreview" topLeftCell="A13" zoomScale="106" zoomScaleNormal="70" zoomScaleSheetLayoutView="106" workbookViewId="0">
      <selection activeCell="A2" sqref="A2:H2"/>
    </sheetView>
  </sheetViews>
  <sheetFormatPr defaultColWidth="8.7109375" defaultRowHeight="150" customHeight="1" x14ac:dyDescent="0.25"/>
  <cols>
    <col min="1" max="1" width="33.7109375" style="16" customWidth="1"/>
    <col min="2" max="2" width="1" style="16" customWidth="1"/>
    <col min="3" max="3" width="14" style="16" customWidth="1"/>
    <col min="4" max="4" width="0.5703125" style="16" customWidth="1"/>
    <col min="5" max="5" width="13.85546875" style="16" customWidth="1"/>
    <col min="6" max="6" width="1" style="16" customWidth="1"/>
    <col min="7" max="7" width="13.28515625" style="16" customWidth="1"/>
    <col min="8" max="8" width="0.85546875" style="16" customWidth="1"/>
    <col min="9" max="9" width="13.28515625" style="16" customWidth="1"/>
    <col min="10" max="10" width="11.7109375" style="16" customWidth="1"/>
    <col min="11" max="11" width="0.85546875" style="16" customWidth="1"/>
    <col min="12" max="12" width="12.140625" style="18" customWidth="1"/>
    <col min="13" max="13" width="8.7109375" style="295"/>
    <col min="14" max="14" width="23" style="509" bestFit="1" customWidth="1"/>
    <col min="15" max="15" width="11.140625" style="177" bestFit="1" customWidth="1"/>
    <col min="16" max="16" width="21" style="508" bestFit="1" customWidth="1"/>
    <col min="17" max="17" width="11.42578125" style="177" bestFit="1" customWidth="1"/>
    <col min="18" max="18" width="19.5703125" style="177" bestFit="1" customWidth="1"/>
    <col min="19" max="16384" width="8.7109375" style="295"/>
  </cols>
  <sheetData>
    <row r="1" spans="1:18" s="61" customFormat="1" ht="24"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994"/>
      <c r="K1" s="103"/>
      <c r="L1" s="103"/>
      <c r="N1" s="506"/>
      <c r="O1" s="507"/>
      <c r="P1" s="508"/>
      <c r="Q1" s="507"/>
      <c r="R1" s="507"/>
    </row>
    <row r="2" spans="1:18" s="61" customFormat="1" ht="24" customHeight="1" x14ac:dyDescent="0.25">
      <c r="A2" s="994" t="str">
        <f>'[10]6'!A2:H2</f>
        <v xml:space="preserve">یادداشت های توضیحی صورت های مالی </v>
      </c>
      <c r="B2" s="994"/>
      <c r="C2" s="994"/>
      <c r="D2" s="994"/>
      <c r="E2" s="994"/>
      <c r="F2" s="994"/>
      <c r="G2" s="994"/>
      <c r="H2" s="994"/>
      <c r="I2" s="994"/>
      <c r="J2" s="994"/>
      <c r="K2" s="103"/>
      <c r="L2" s="103"/>
      <c r="N2" s="506"/>
      <c r="O2" s="507"/>
      <c r="P2" s="508"/>
      <c r="Q2" s="507"/>
      <c r="R2" s="507"/>
    </row>
    <row r="3" spans="1:18" s="61" customFormat="1" ht="24" customHeight="1" x14ac:dyDescent="0.25">
      <c r="A3" s="994" t="str">
        <f>'5'!A3:H3</f>
        <v>سال مالی منتهی به 30 اسفندماه 1399</v>
      </c>
      <c r="B3" s="994"/>
      <c r="C3" s="994"/>
      <c r="D3" s="994"/>
      <c r="E3" s="994"/>
      <c r="F3" s="994"/>
      <c r="G3" s="994"/>
      <c r="H3" s="994"/>
      <c r="I3" s="994"/>
      <c r="J3" s="994"/>
      <c r="K3" s="103"/>
      <c r="L3" s="103"/>
      <c r="N3" s="506"/>
      <c r="O3" s="507"/>
      <c r="P3" s="508"/>
      <c r="Q3" s="507"/>
      <c r="R3" s="507"/>
    </row>
    <row r="4" spans="1:18" s="61" customFormat="1" ht="19.5" customHeight="1" x14ac:dyDescent="0.25">
      <c r="A4" s="294"/>
      <c r="B4" s="294"/>
      <c r="C4" s="294"/>
      <c r="D4" s="294"/>
      <c r="E4" s="294"/>
      <c r="F4" s="294"/>
      <c r="G4" s="294"/>
      <c r="H4" s="294"/>
      <c r="I4" s="294"/>
      <c r="J4" s="294"/>
      <c r="K4" s="294"/>
      <c r="L4" s="294"/>
      <c r="N4" s="506"/>
      <c r="O4" s="507"/>
      <c r="P4" s="508"/>
      <c r="Q4" s="507"/>
      <c r="R4" s="507"/>
    </row>
    <row r="5" spans="1:18" ht="25.5" customHeight="1" x14ac:dyDescent="0.7">
      <c r="A5" s="128" t="s">
        <v>1775</v>
      </c>
      <c r="B5" s="128"/>
      <c r="C5" s="495" t="s">
        <v>126</v>
      </c>
      <c r="D5" s="438"/>
      <c r="E5" s="296" t="s">
        <v>1451</v>
      </c>
      <c r="F5" s="297"/>
      <c r="G5" s="296" t="s">
        <v>108</v>
      </c>
      <c r="H5" s="168"/>
      <c r="I5" s="168"/>
      <c r="J5" s="65"/>
      <c r="K5" s="65"/>
      <c r="L5" s="65"/>
    </row>
    <row r="6" spans="1:18" ht="21" customHeight="1" x14ac:dyDescent="0.7">
      <c r="A6" s="281"/>
      <c r="B6" s="281"/>
      <c r="C6" s="510"/>
      <c r="D6" s="510"/>
      <c r="E6" s="281" t="s">
        <v>7</v>
      </c>
      <c r="F6" s="281"/>
      <c r="G6" s="281" t="s">
        <v>7</v>
      </c>
      <c r="H6" s="287"/>
      <c r="I6" s="169"/>
      <c r="J6" s="65"/>
      <c r="K6" s="65"/>
      <c r="L6" s="65"/>
      <c r="N6" s="509">
        <v>14093448547041</v>
      </c>
    </row>
    <row r="7" spans="1:18" s="131" customFormat="1" ht="19.5" customHeight="1" x14ac:dyDescent="0.6">
      <c r="A7" s="361" t="s">
        <v>309</v>
      </c>
      <c r="B7" s="361"/>
      <c r="C7" s="511" t="s">
        <v>1603</v>
      </c>
      <c r="D7" s="433"/>
      <c r="E7" s="133">
        <f>'21'!E18</f>
        <v>14093448547041</v>
      </c>
      <c r="F7" s="133"/>
      <c r="G7" s="133">
        <f>'21'!G18</f>
        <v>4577678524477</v>
      </c>
      <c r="H7" s="133"/>
      <c r="I7" s="133"/>
      <c r="L7" s="356">
        <f>E7-G7</f>
        <v>9515770022564</v>
      </c>
      <c r="N7" s="512">
        <v>656413208630</v>
      </c>
      <c r="P7" s="513"/>
    </row>
    <row r="8" spans="1:18" s="131" customFormat="1" ht="18.75" customHeight="1" x14ac:dyDescent="0.6">
      <c r="A8" s="361" t="s">
        <v>433</v>
      </c>
      <c r="B8" s="361"/>
      <c r="C8" s="511" t="s">
        <v>1776</v>
      </c>
      <c r="D8" s="433"/>
      <c r="E8" s="133">
        <f>'22'!E24</f>
        <v>656413208630</v>
      </c>
      <c r="F8" s="133"/>
      <c r="G8" s="133">
        <f>'22'!G24</f>
        <v>274660711469</v>
      </c>
      <c r="H8" s="133"/>
      <c r="I8" s="133"/>
      <c r="L8" s="356">
        <f>E8-G8</f>
        <v>381752497161</v>
      </c>
      <c r="N8" s="512">
        <v>14749861755671</v>
      </c>
      <c r="P8" s="513"/>
    </row>
    <row r="9" spans="1:18" s="131" customFormat="1" ht="22.5" customHeight="1" thickBot="1" x14ac:dyDescent="0.65">
      <c r="A9" s="297"/>
      <c r="B9" s="297"/>
      <c r="C9" s="498"/>
      <c r="D9" s="433"/>
      <c r="E9" s="427">
        <f>SUM(E7:E8)</f>
        <v>14749861755671</v>
      </c>
      <c r="F9" s="136"/>
      <c r="G9" s="427">
        <f>SUM(G7:G8)</f>
        <v>4852339235946</v>
      </c>
      <c r="H9" s="246"/>
      <c r="I9" s="246"/>
      <c r="N9" s="512"/>
      <c r="P9" s="513"/>
    </row>
    <row r="10" spans="1:18" ht="16.5" customHeight="1" thickTop="1" x14ac:dyDescent="0.6">
      <c r="A10" s="80"/>
      <c r="B10" s="80"/>
      <c r="C10" s="131"/>
      <c r="D10" s="131"/>
      <c r="E10" s="131"/>
      <c r="F10" s="131"/>
      <c r="G10" s="131"/>
      <c r="H10" s="65"/>
      <c r="I10" s="65"/>
      <c r="J10" s="65"/>
      <c r="K10" s="65"/>
      <c r="L10" s="65"/>
    </row>
    <row r="11" spans="1:18" s="131" customFormat="1" ht="16.5" customHeight="1" x14ac:dyDescent="0.6">
      <c r="A11" s="301" t="s">
        <v>1777</v>
      </c>
      <c r="B11" s="301"/>
      <c r="C11" s="301"/>
      <c r="D11" s="301"/>
      <c r="E11" s="301"/>
      <c r="F11" s="301"/>
      <c r="G11" s="301"/>
      <c r="H11" s="301"/>
      <c r="I11" s="301"/>
      <c r="N11" s="512"/>
      <c r="P11" s="513"/>
    </row>
    <row r="12" spans="1:18" s="131" customFormat="1" ht="16.5" customHeight="1" x14ac:dyDescent="0.6">
      <c r="A12" s="301" t="s">
        <v>1887</v>
      </c>
      <c r="B12" s="301"/>
      <c r="C12" s="301"/>
      <c r="D12" s="301"/>
      <c r="E12" s="301"/>
      <c r="F12" s="301"/>
      <c r="G12" s="301"/>
      <c r="H12" s="301"/>
      <c r="I12" s="301"/>
      <c r="N12" s="512"/>
      <c r="P12" s="513"/>
    </row>
    <row r="13" spans="1:18" s="131" customFormat="1" ht="16.5" customHeight="1" x14ac:dyDescent="0.7">
      <c r="A13" s="499"/>
      <c r="B13" s="499"/>
      <c r="C13" s="495" t="s">
        <v>126</v>
      </c>
      <c r="D13" s="438"/>
      <c r="E13" s="296" t="s">
        <v>1451</v>
      </c>
      <c r="F13" s="297"/>
      <c r="G13" s="296" t="s">
        <v>108</v>
      </c>
      <c r="N13" s="512"/>
      <c r="P13" s="513"/>
    </row>
    <row r="14" spans="1:18" s="131" customFormat="1" ht="23.25" customHeight="1" x14ac:dyDescent="0.6">
      <c r="A14" s="361" t="s">
        <v>625</v>
      </c>
      <c r="B14" s="499"/>
      <c r="C14" s="514" t="s">
        <v>1778</v>
      </c>
      <c r="E14" s="137">
        <f>SUM('تراز 1399'!O469)</f>
        <v>10021866547041</v>
      </c>
      <c r="F14" s="594"/>
      <c r="G14" s="137">
        <f>'تراز 1399'!K469</f>
        <v>4577678524477</v>
      </c>
      <c r="L14" s="356">
        <f>E14-G14</f>
        <v>5444188022564</v>
      </c>
      <c r="N14" s="512"/>
      <c r="P14" s="513"/>
    </row>
    <row r="15" spans="1:18" s="131" customFormat="1" ht="16.5" customHeight="1" x14ac:dyDescent="0.6">
      <c r="A15" s="361" t="s">
        <v>629</v>
      </c>
      <c r="B15" s="499"/>
      <c r="C15" s="514" t="s">
        <v>1779</v>
      </c>
      <c r="E15" s="133">
        <f>SUM('تراز 1399'!O470)</f>
        <v>4523980000000</v>
      </c>
      <c r="F15" s="594"/>
      <c r="G15" s="133">
        <v>0</v>
      </c>
      <c r="L15" s="356">
        <f>L14+E15</f>
        <v>9968168022564</v>
      </c>
      <c r="N15" s="512"/>
      <c r="P15" s="513"/>
    </row>
    <row r="16" spans="1:18" s="131" customFormat="1" ht="36" customHeight="1" x14ac:dyDescent="0.6">
      <c r="A16" s="712" t="s">
        <v>1890</v>
      </c>
      <c r="B16" s="499"/>
      <c r="C16" s="514"/>
      <c r="E16" s="134">
        <v>-452398000000</v>
      </c>
      <c r="F16" s="594"/>
      <c r="G16" s="134">
        <v>0</v>
      </c>
      <c r="L16" s="356"/>
      <c r="N16" s="512"/>
      <c r="P16" s="513"/>
    </row>
    <row r="17" spans="1:16384" s="131" customFormat="1" ht="21" x14ac:dyDescent="0.6">
      <c r="A17" s="712"/>
      <c r="B17" s="499"/>
      <c r="C17" s="514"/>
      <c r="E17" s="133">
        <f>SUM(E15:E16)</f>
        <v>4071582000000</v>
      </c>
      <c r="F17" s="594"/>
      <c r="G17" s="133">
        <f>SUM(G15:G16)</f>
        <v>0</v>
      </c>
      <c r="L17" s="356"/>
      <c r="N17" s="512"/>
      <c r="P17" s="513"/>
    </row>
    <row r="18" spans="1:16384" s="131" customFormat="1" ht="16.5" customHeight="1" thickBot="1" x14ac:dyDescent="0.65">
      <c r="A18" s="297"/>
      <c r="B18" s="297"/>
      <c r="C18" s="498"/>
      <c r="D18" s="433"/>
      <c r="E18" s="427">
        <f>E17+E14</f>
        <v>14093448547041</v>
      </c>
      <c r="F18" s="136"/>
      <c r="G18" s="427">
        <f>G14+G17</f>
        <v>4577678524477</v>
      </c>
      <c r="H18" s="246"/>
      <c r="I18" s="246"/>
      <c r="N18" s="512"/>
      <c r="P18" s="513"/>
    </row>
    <row r="19" spans="1:16384" s="131" customFormat="1" ht="16.5" customHeight="1" thickTop="1" x14ac:dyDescent="0.6">
      <c r="A19" s="499"/>
      <c r="B19" s="499"/>
      <c r="N19" s="512"/>
      <c r="P19" s="513"/>
    </row>
    <row r="20" spans="1:16384" s="519" customFormat="1" ht="84" customHeight="1" x14ac:dyDescent="0.7">
      <c r="A20" s="1014" t="s">
        <v>1801</v>
      </c>
      <c r="B20" s="1014"/>
      <c r="C20" s="1014"/>
      <c r="D20" s="1014"/>
      <c r="E20" s="1014"/>
      <c r="F20" s="1014"/>
      <c r="G20" s="1014"/>
      <c r="H20" s="1014"/>
      <c r="I20" s="1014"/>
      <c r="J20" s="1014"/>
      <c r="K20" s="515"/>
      <c r="L20" s="515"/>
      <c r="M20" s="515"/>
      <c r="N20" s="516"/>
      <c r="O20" s="517"/>
      <c r="P20" s="518"/>
      <c r="Q20" s="517"/>
      <c r="R20" s="517"/>
    </row>
    <row r="21" spans="1:16384" s="519" customFormat="1" ht="36" customHeight="1" x14ac:dyDescent="0.7">
      <c r="A21" s="520" t="s">
        <v>318</v>
      </c>
      <c r="B21" s="521"/>
      <c r="C21" s="520" t="s">
        <v>319</v>
      </c>
      <c r="D21" s="521"/>
      <c r="E21" s="520" t="s">
        <v>310</v>
      </c>
      <c r="F21" s="521"/>
      <c r="G21" s="1090" t="s">
        <v>321</v>
      </c>
      <c r="H21" s="1090"/>
      <c r="I21" s="1090"/>
      <c r="J21" s="1090"/>
      <c r="M21" s="522"/>
      <c r="N21" s="523" t="s">
        <v>1802</v>
      </c>
      <c r="O21" s="524" t="s">
        <v>1803</v>
      </c>
      <c r="P21" s="518"/>
      <c r="Q21" s="517"/>
      <c r="R21" s="524" t="s">
        <v>1804</v>
      </c>
    </row>
    <row r="22" spans="1:16384" s="519" customFormat="1" ht="16.5" customHeight="1" x14ac:dyDescent="0.7">
      <c r="A22" s="521"/>
      <c r="B22" s="521"/>
      <c r="C22" s="521"/>
      <c r="D22" s="521"/>
      <c r="E22" s="521"/>
      <c r="F22" s="521"/>
      <c r="G22" s="521" t="s">
        <v>320</v>
      </c>
      <c r="H22" s="521"/>
      <c r="I22" s="521" t="s">
        <v>1800</v>
      </c>
      <c r="J22" s="521" t="s">
        <v>7</v>
      </c>
      <c r="K22" s="298"/>
      <c r="M22" s="522"/>
      <c r="N22" s="525"/>
      <c r="O22" s="517"/>
      <c r="P22" s="518"/>
      <c r="Q22" s="517"/>
      <c r="R22" s="517"/>
    </row>
    <row r="23" spans="1:16384" s="519" customFormat="1" ht="13.5" customHeight="1" x14ac:dyDescent="0.7">
      <c r="A23" s="526" t="s">
        <v>311</v>
      </c>
      <c r="B23" s="515"/>
      <c r="C23" s="526" t="s">
        <v>312</v>
      </c>
      <c r="D23" s="515"/>
      <c r="E23" s="527" t="s">
        <v>1718</v>
      </c>
      <c r="F23" s="515"/>
      <c r="G23" s="528">
        <v>1470000</v>
      </c>
      <c r="H23" s="515"/>
      <c r="I23" s="529">
        <v>1618323</v>
      </c>
      <c r="J23" s="133">
        <v>366063044277</v>
      </c>
      <c r="L23" s="524">
        <f>J23/I23</f>
        <v>226199</v>
      </c>
      <c r="N23" s="530">
        <v>406272720000</v>
      </c>
      <c r="O23" s="531">
        <f>N23/G23</f>
        <v>276376</v>
      </c>
      <c r="P23" s="532">
        <v>43731</v>
      </c>
      <c r="Q23" s="517"/>
      <c r="R23" s="518">
        <f t="shared" ref="R23:R63" si="0">I23*L23</f>
        <v>366063044277</v>
      </c>
    </row>
    <row r="24" spans="1:16384" s="519" customFormat="1" ht="13.5" customHeight="1" x14ac:dyDescent="0.7">
      <c r="A24" s="526" t="s">
        <v>313</v>
      </c>
      <c r="B24" s="515"/>
      <c r="C24" s="526" t="s">
        <v>312</v>
      </c>
      <c r="D24" s="515"/>
      <c r="E24" s="527" t="s">
        <v>1719</v>
      </c>
      <c r="F24" s="515"/>
      <c r="G24" s="528">
        <v>670000</v>
      </c>
      <c r="H24" s="515"/>
      <c r="I24" s="529">
        <v>737603</v>
      </c>
      <c r="J24" s="133">
        <v>166845060997</v>
      </c>
      <c r="L24" s="524">
        <f t="shared" ref="L24:L64" si="1">J24/I24</f>
        <v>226199</v>
      </c>
      <c r="N24" s="530">
        <v>185171920000</v>
      </c>
      <c r="O24" s="531">
        <f t="shared" ref="O24:O64" si="2">N24/G24</f>
        <v>276376</v>
      </c>
      <c r="P24" s="532">
        <v>43732</v>
      </c>
      <c r="Q24" s="517"/>
      <c r="R24" s="518">
        <f t="shared" si="0"/>
        <v>166845060997</v>
      </c>
    </row>
    <row r="25" spans="1:16384" s="519" customFormat="1" ht="13.5" customHeight="1" x14ac:dyDescent="0.7">
      <c r="A25" s="526" t="s">
        <v>314</v>
      </c>
      <c r="B25" s="533"/>
      <c r="C25" s="526" t="s">
        <v>312</v>
      </c>
      <c r="D25" s="534"/>
      <c r="E25" s="527" t="s">
        <v>1719</v>
      </c>
      <c r="F25" s="535"/>
      <c r="G25" s="528">
        <v>1035000</v>
      </c>
      <c r="H25" s="536"/>
      <c r="I25" s="529">
        <v>1174414.5</v>
      </c>
      <c r="J25" s="133">
        <v>265651385485.5</v>
      </c>
      <c r="L25" s="524">
        <f t="shared" si="1"/>
        <v>226199</v>
      </c>
      <c r="N25" s="530">
        <v>286049160000</v>
      </c>
      <c r="O25" s="531">
        <f t="shared" si="2"/>
        <v>276376</v>
      </c>
      <c r="P25" s="532">
        <v>43733</v>
      </c>
      <c r="Q25" s="517"/>
      <c r="R25" s="518">
        <f t="shared" si="0"/>
        <v>265651385485.5</v>
      </c>
    </row>
    <row r="26" spans="1:16384" s="519" customFormat="1" ht="13.5" customHeight="1" x14ac:dyDescent="0.7">
      <c r="A26" s="526" t="s">
        <v>314</v>
      </c>
      <c r="B26" s="533"/>
      <c r="C26" s="526" t="s">
        <v>312</v>
      </c>
      <c r="D26" s="534"/>
      <c r="E26" s="527" t="s">
        <v>1720</v>
      </c>
      <c r="F26" s="535"/>
      <c r="G26" s="528">
        <v>4412891</v>
      </c>
      <c r="H26" s="536"/>
      <c r="I26" s="529">
        <v>4973328.1500000004</v>
      </c>
      <c r="J26" s="133">
        <v>1124961854201.8501</v>
      </c>
      <c r="L26" s="524">
        <f t="shared" si="1"/>
        <v>226199</v>
      </c>
      <c r="N26" s="530">
        <v>1219617163016</v>
      </c>
      <c r="O26" s="531">
        <f t="shared" si="2"/>
        <v>276376</v>
      </c>
      <c r="P26" s="532">
        <v>43733</v>
      </c>
      <c r="Q26" s="517"/>
      <c r="R26" s="518">
        <f t="shared" si="0"/>
        <v>1124961854201.8501</v>
      </c>
      <c r="S26" s="533"/>
      <c r="T26" s="534"/>
      <c r="U26" s="343"/>
      <c r="V26" s="535"/>
      <c r="W26" s="536"/>
      <c r="X26" s="536"/>
      <c r="Y26" s="536"/>
      <c r="Z26" s="533"/>
      <c r="AA26" s="533"/>
      <c r="AB26" s="534"/>
      <c r="AC26" s="343"/>
      <c r="AD26" s="535"/>
      <c r="AE26" s="536"/>
      <c r="AF26" s="536"/>
      <c r="AG26" s="536"/>
      <c r="AH26" s="533"/>
      <c r="AI26" s="533"/>
      <c r="AJ26" s="534"/>
      <c r="AK26" s="343"/>
      <c r="AL26" s="535"/>
      <c r="AM26" s="536"/>
      <c r="AN26" s="536"/>
      <c r="AO26" s="536"/>
      <c r="AP26" s="533"/>
      <c r="AQ26" s="533"/>
      <c r="AR26" s="534"/>
      <c r="AS26" s="343"/>
      <c r="AT26" s="535"/>
      <c r="AU26" s="536"/>
      <c r="AV26" s="536"/>
      <c r="AW26" s="536"/>
      <c r="AX26" s="533"/>
      <c r="AY26" s="533"/>
      <c r="AZ26" s="534"/>
      <c r="BA26" s="343"/>
      <c r="BB26" s="535"/>
      <c r="BC26" s="536"/>
      <c r="BD26" s="536"/>
      <c r="BE26" s="536"/>
      <c r="BF26" s="533"/>
      <c r="BG26" s="533"/>
      <c r="BH26" s="534"/>
      <c r="BI26" s="343"/>
      <c r="BJ26" s="535"/>
      <c r="BK26" s="536"/>
      <c r="BL26" s="536"/>
      <c r="BM26" s="536"/>
      <c r="BN26" s="533"/>
      <c r="BO26" s="533"/>
      <c r="BP26" s="534"/>
      <c r="BQ26" s="343"/>
      <c r="BR26" s="535"/>
      <c r="BS26" s="536"/>
      <c r="BT26" s="536"/>
      <c r="BU26" s="536"/>
      <c r="BV26" s="533"/>
      <c r="BW26" s="533"/>
      <c r="BX26" s="534"/>
      <c r="BY26" s="343"/>
      <c r="BZ26" s="535"/>
      <c r="CA26" s="536"/>
      <c r="CB26" s="536"/>
      <c r="CC26" s="536"/>
      <c r="CD26" s="533"/>
      <c r="CE26" s="533"/>
      <c r="CF26" s="534"/>
      <c r="CG26" s="343"/>
      <c r="CH26" s="535"/>
      <c r="CI26" s="536"/>
      <c r="CJ26" s="536"/>
      <c r="CK26" s="536"/>
      <c r="CL26" s="533"/>
      <c r="CM26" s="533"/>
      <c r="CN26" s="534"/>
      <c r="CO26" s="343"/>
      <c r="CP26" s="535"/>
      <c r="CQ26" s="536"/>
      <c r="CR26" s="536"/>
      <c r="CS26" s="536"/>
      <c r="CT26" s="533"/>
      <c r="CU26" s="533"/>
      <c r="CV26" s="534"/>
      <c r="CW26" s="343"/>
      <c r="CX26" s="535"/>
      <c r="CY26" s="536"/>
      <c r="CZ26" s="536"/>
      <c r="DA26" s="536"/>
      <c r="DB26" s="533"/>
      <c r="DC26" s="533"/>
      <c r="DD26" s="534"/>
      <c r="DE26" s="343"/>
      <c r="DF26" s="535"/>
      <c r="DG26" s="536"/>
      <c r="DH26" s="536"/>
      <c r="DI26" s="536"/>
      <c r="DJ26" s="533"/>
      <c r="DK26" s="533"/>
      <c r="DL26" s="534"/>
      <c r="DM26" s="343"/>
      <c r="DN26" s="535"/>
      <c r="DO26" s="536"/>
      <c r="DP26" s="536"/>
      <c r="DQ26" s="536"/>
      <c r="DR26" s="533"/>
      <c r="DS26" s="533"/>
      <c r="DT26" s="534"/>
      <c r="DU26" s="343"/>
      <c r="DV26" s="535"/>
      <c r="DW26" s="536"/>
      <c r="DX26" s="536"/>
      <c r="DY26" s="536"/>
      <c r="DZ26" s="533"/>
      <c r="EA26" s="533"/>
      <c r="EB26" s="534"/>
      <c r="EC26" s="343"/>
      <c r="ED26" s="535"/>
      <c r="EE26" s="536"/>
      <c r="EF26" s="536"/>
      <c r="EG26" s="536"/>
      <c r="EH26" s="533"/>
      <c r="EI26" s="533"/>
      <c r="EJ26" s="534"/>
      <c r="EK26" s="343"/>
      <c r="EL26" s="535"/>
      <c r="EM26" s="536"/>
      <c r="EN26" s="536"/>
      <c r="EO26" s="536"/>
      <c r="EP26" s="533"/>
      <c r="EQ26" s="533"/>
      <c r="ER26" s="534"/>
      <c r="ES26" s="343"/>
      <c r="ET26" s="535"/>
      <c r="EU26" s="536"/>
      <c r="EV26" s="536"/>
      <c r="EW26" s="536"/>
      <c r="EX26" s="533"/>
      <c r="EY26" s="533"/>
      <c r="EZ26" s="534"/>
      <c r="FA26" s="343"/>
      <c r="FB26" s="535"/>
      <c r="FC26" s="536"/>
      <c r="FD26" s="536"/>
      <c r="FE26" s="536"/>
      <c r="FF26" s="533"/>
      <c r="FG26" s="533"/>
      <c r="FH26" s="534"/>
      <c r="FI26" s="343"/>
      <c r="FJ26" s="535"/>
      <c r="FK26" s="536"/>
      <c r="FL26" s="536"/>
      <c r="FM26" s="536"/>
      <c r="FN26" s="533"/>
      <c r="FO26" s="533"/>
      <c r="FP26" s="534"/>
      <c r="FQ26" s="343"/>
      <c r="FR26" s="535"/>
      <c r="FS26" s="536"/>
      <c r="FT26" s="536"/>
      <c r="FU26" s="536"/>
      <c r="FV26" s="533"/>
      <c r="FW26" s="533"/>
      <c r="FX26" s="534"/>
      <c r="FY26" s="343"/>
      <c r="FZ26" s="535"/>
      <c r="GA26" s="536"/>
      <c r="GB26" s="536"/>
      <c r="GC26" s="536"/>
      <c r="GD26" s="533"/>
      <c r="GE26" s="533"/>
      <c r="GF26" s="534"/>
      <c r="GG26" s="343"/>
      <c r="GH26" s="535"/>
      <c r="GI26" s="536"/>
      <c r="GJ26" s="536"/>
      <c r="GK26" s="536"/>
      <c r="GL26" s="533"/>
      <c r="GM26" s="533"/>
      <c r="GN26" s="534"/>
      <c r="GO26" s="343"/>
      <c r="GP26" s="535"/>
      <c r="GQ26" s="536"/>
      <c r="GR26" s="536"/>
      <c r="GS26" s="536"/>
      <c r="GT26" s="533"/>
      <c r="GU26" s="533"/>
      <c r="GV26" s="534"/>
      <c r="GW26" s="343"/>
      <c r="GX26" s="535"/>
      <c r="GY26" s="536"/>
      <c r="GZ26" s="536"/>
      <c r="HA26" s="536"/>
      <c r="HB26" s="533"/>
      <c r="HC26" s="533"/>
      <c r="HD26" s="534"/>
      <c r="HE26" s="343"/>
      <c r="HF26" s="535"/>
      <c r="HG26" s="536"/>
      <c r="HH26" s="536"/>
      <c r="HI26" s="536"/>
      <c r="HJ26" s="533"/>
      <c r="HK26" s="533"/>
      <c r="HL26" s="534"/>
      <c r="HM26" s="343"/>
      <c r="HN26" s="535"/>
      <c r="HO26" s="536"/>
      <c r="HP26" s="536"/>
      <c r="HQ26" s="536"/>
      <c r="HR26" s="533"/>
      <c r="HS26" s="533"/>
      <c r="HT26" s="534"/>
      <c r="HU26" s="343"/>
      <c r="HV26" s="535"/>
      <c r="HW26" s="536"/>
      <c r="HX26" s="536"/>
      <c r="HY26" s="536"/>
      <c r="HZ26" s="533"/>
      <c r="IA26" s="533"/>
      <c r="IB26" s="534"/>
      <c r="IC26" s="343"/>
      <c r="ID26" s="535"/>
      <c r="IE26" s="536"/>
      <c r="IF26" s="536"/>
      <c r="IG26" s="536"/>
      <c r="IH26" s="533"/>
      <c r="II26" s="533"/>
      <c r="IJ26" s="534"/>
      <c r="IK26" s="343"/>
      <c r="IL26" s="535"/>
      <c r="IM26" s="536"/>
      <c r="IN26" s="536"/>
      <c r="IO26" s="536"/>
      <c r="IP26" s="533"/>
      <c r="IQ26" s="533"/>
      <c r="IR26" s="534"/>
      <c r="IS26" s="343"/>
      <c r="IT26" s="535"/>
      <c r="IU26" s="536"/>
      <c r="IV26" s="536"/>
      <c r="IW26" s="536"/>
      <c r="IX26" s="533"/>
      <c r="IY26" s="533"/>
      <c r="IZ26" s="534"/>
      <c r="JA26" s="343"/>
      <c r="JB26" s="535"/>
      <c r="JC26" s="536"/>
      <c r="JD26" s="536"/>
      <c r="JE26" s="536"/>
      <c r="JF26" s="533"/>
      <c r="JG26" s="533"/>
      <c r="JH26" s="534"/>
      <c r="JI26" s="343"/>
      <c r="JJ26" s="535"/>
      <c r="JK26" s="536"/>
      <c r="JL26" s="536"/>
      <c r="JM26" s="536"/>
      <c r="JN26" s="533"/>
      <c r="JO26" s="533"/>
      <c r="JP26" s="534"/>
      <c r="JQ26" s="343"/>
      <c r="JR26" s="535"/>
      <c r="JS26" s="536"/>
      <c r="JT26" s="536"/>
      <c r="JU26" s="536"/>
      <c r="JV26" s="533"/>
      <c r="JW26" s="533"/>
      <c r="JX26" s="534"/>
      <c r="JY26" s="343"/>
      <c r="JZ26" s="535"/>
      <c r="KA26" s="536"/>
      <c r="KB26" s="536"/>
      <c r="KC26" s="536"/>
      <c r="KD26" s="533"/>
      <c r="KE26" s="533"/>
      <c r="KF26" s="534"/>
      <c r="KG26" s="343"/>
      <c r="KH26" s="535"/>
      <c r="KI26" s="536"/>
      <c r="KJ26" s="536"/>
      <c r="KK26" s="536"/>
      <c r="KL26" s="533"/>
      <c r="KM26" s="533"/>
      <c r="KN26" s="534"/>
      <c r="KO26" s="343"/>
      <c r="KP26" s="535"/>
      <c r="KQ26" s="536"/>
      <c r="KR26" s="536"/>
      <c r="KS26" s="536"/>
      <c r="KT26" s="533"/>
      <c r="KU26" s="533"/>
      <c r="KV26" s="534"/>
      <c r="KW26" s="343"/>
      <c r="KX26" s="535"/>
      <c r="KY26" s="536"/>
      <c r="KZ26" s="536"/>
      <c r="LA26" s="536"/>
      <c r="LB26" s="533"/>
      <c r="LC26" s="533"/>
      <c r="LD26" s="534"/>
      <c r="LE26" s="343"/>
      <c r="LF26" s="535"/>
      <c r="LG26" s="536"/>
      <c r="LH26" s="536"/>
      <c r="LI26" s="536"/>
      <c r="LJ26" s="533"/>
      <c r="LK26" s="533"/>
      <c r="LL26" s="534"/>
      <c r="LM26" s="343"/>
      <c r="LN26" s="535"/>
      <c r="LO26" s="536"/>
      <c r="LP26" s="536"/>
      <c r="LQ26" s="536"/>
      <c r="LR26" s="533"/>
      <c r="LS26" s="533"/>
      <c r="LT26" s="534"/>
      <c r="LU26" s="343"/>
      <c r="LV26" s="535"/>
      <c r="LW26" s="536"/>
      <c r="LX26" s="536"/>
      <c r="LY26" s="536"/>
      <c r="LZ26" s="533"/>
      <c r="MA26" s="533"/>
      <c r="MB26" s="534"/>
      <c r="MC26" s="343"/>
      <c r="MD26" s="535"/>
      <c r="ME26" s="536"/>
      <c r="MF26" s="536"/>
      <c r="MG26" s="536"/>
      <c r="MH26" s="533"/>
      <c r="MI26" s="533"/>
      <c r="MJ26" s="534"/>
      <c r="MK26" s="343"/>
      <c r="ML26" s="535"/>
      <c r="MM26" s="536"/>
      <c r="MN26" s="536"/>
      <c r="MO26" s="536"/>
      <c r="MP26" s="533"/>
      <c r="MQ26" s="533"/>
      <c r="MR26" s="534"/>
      <c r="MS26" s="343"/>
      <c r="MT26" s="535"/>
      <c r="MU26" s="536"/>
      <c r="MV26" s="536"/>
      <c r="MW26" s="536"/>
      <c r="MX26" s="533"/>
      <c r="MY26" s="533"/>
      <c r="MZ26" s="534"/>
      <c r="NA26" s="343"/>
      <c r="NB26" s="535"/>
      <c r="NC26" s="536"/>
      <c r="ND26" s="536"/>
      <c r="NE26" s="536"/>
      <c r="NF26" s="533"/>
      <c r="NG26" s="533"/>
      <c r="NH26" s="534"/>
      <c r="NI26" s="343"/>
      <c r="NJ26" s="535"/>
      <c r="NK26" s="536"/>
      <c r="NL26" s="536"/>
      <c r="NM26" s="536"/>
      <c r="NN26" s="533"/>
      <c r="NO26" s="533"/>
      <c r="NP26" s="534"/>
      <c r="NQ26" s="343"/>
      <c r="NR26" s="535"/>
      <c r="NS26" s="536"/>
      <c r="NT26" s="536"/>
      <c r="NU26" s="536"/>
      <c r="NV26" s="533"/>
      <c r="NW26" s="533"/>
      <c r="NX26" s="534"/>
      <c r="NY26" s="343"/>
      <c r="NZ26" s="535"/>
      <c r="OA26" s="536"/>
      <c r="OB26" s="536"/>
      <c r="OC26" s="536"/>
      <c r="OD26" s="533"/>
      <c r="OE26" s="533"/>
      <c r="OF26" s="534"/>
      <c r="OG26" s="343"/>
      <c r="OH26" s="535"/>
      <c r="OI26" s="536"/>
      <c r="OJ26" s="536"/>
      <c r="OK26" s="536"/>
      <c r="OL26" s="533"/>
      <c r="OM26" s="533"/>
      <c r="ON26" s="534"/>
      <c r="OO26" s="343"/>
      <c r="OP26" s="535"/>
      <c r="OQ26" s="536"/>
      <c r="OR26" s="536"/>
      <c r="OS26" s="536"/>
      <c r="OT26" s="533"/>
      <c r="OU26" s="533"/>
      <c r="OV26" s="534"/>
      <c r="OW26" s="343"/>
      <c r="OX26" s="535"/>
      <c r="OY26" s="536"/>
      <c r="OZ26" s="536"/>
      <c r="PA26" s="536"/>
      <c r="PB26" s="533"/>
      <c r="PC26" s="533"/>
      <c r="PD26" s="534"/>
      <c r="PE26" s="343"/>
      <c r="PF26" s="535"/>
      <c r="PG26" s="536"/>
      <c r="PH26" s="536"/>
      <c r="PI26" s="536"/>
      <c r="PJ26" s="533"/>
      <c r="PK26" s="533"/>
      <c r="PL26" s="534"/>
      <c r="PM26" s="343"/>
      <c r="PN26" s="535"/>
      <c r="PO26" s="536"/>
      <c r="PP26" s="536"/>
      <c r="PQ26" s="536"/>
      <c r="PR26" s="533"/>
      <c r="PS26" s="533"/>
      <c r="PT26" s="534"/>
      <c r="PU26" s="343"/>
      <c r="PV26" s="535"/>
      <c r="PW26" s="536"/>
      <c r="PX26" s="536"/>
      <c r="PY26" s="536"/>
      <c r="PZ26" s="533"/>
      <c r="QA26" s="533"/>
      <c r="QB26" s="534"/>
      <c r="QC26" s="343"/>
      <c r="QD26" s="535"/>
      <c r="QE26" s="536"/>
      <c r="QF26" s="536"/>
      <c r="QG26" s="536"/>
      <c r="QH26" s="533"/>
      <c r="QI26" s="533"/>
      <c r="QJ26" s="534"/>
      <c r="QK26" s="343"/>
      <c r="QL26" s="535"/>
      <c r="QM26" s="536"/>
      <c r="QN26" s="536"/>
      <c r="QO26" s="536"/>
      <c r="QP26" s="533"/>
      <c r="QQ26" s="533"/>
      <c r="QR26" s="534"/>
      <c r="QS26" s="343"/>
      <c r="QT26" s="535"/>
      <c r="QU26" s="536"/>
      <c r="QV26" s="536"/>
      <c r="QW26" s="536"/>
      <c r="QX26" s="533"/>
      <c r="QY26" s="533"/>
      <c r="QZ26" s="534"/>
      <c r="RA26" s="343"/>
      <c r="RB26" s="535"/>
      <c r="RC26" s="536"/>
      <c r="RD26" s="536"/>
      <c r="RE26" s="536"/>
      <c r="RF26" s="533"/>
      <c r="RG26" s="533"/>
      <c r="RH26" s="534"/>
      <c r="RI26" s="343"/>
      <c r="RJ26" s="535"/>
      <c r="RK26" s="536"/>
      <c r="RL26" s="536"/>
      <c r="RM26" s="536"/>
      <c r="RN26" s="533"/>
      <c r="RO26" s="533"/>
      <c r="RP26" s="534"/>
      <c r="RQ26" s="343"/>
      <c r="RR26" s="535"/>
      <c r="RS26" s="536"/>
      <c r="RT26" s="536"/>
      <c r="RU26" s="536"/>
      <c r="RV26" s="533"/>
      <c r="RW26" s="533"/>
      <c r="RX26" s="534"/>
      <c r="RY26" s="343"/>
      <c r="RZ26" s="535"/>
      <c r="SA26" s="536"/>
      <c r="SB26" s="536"/>
      <c r="SC26" s="536"/>
      <c r="SD26" s="533"/>
      <c r="SE26" s="533"/>
      <c r="SF26" s="534"/>
      <c r="SG26" s="343"/>
      <c r="SH26" s="535"/>
      <c r="SI26" s="536"/>
      <c r="SJ26" s="536"/>
      <c r="SK26" s="536"/>
      <c r="SL26" s="533"/>
      <c r="SM26" s="533"/>
      <c r="SN26" s="534"/>
      <c r="SO26" s="343"/>
      <c r="SP26" s="535"/>
      <c r="SQ26" s="536"/>
      <c r="SR26" s="536"/>
      <c r="SS26" s="536"/>
      <c r="ST26" s="533"/>
      <c r="SU26" s="533"/>
      <c r="SV26" s="534"/>
      <c r="SW26" s="343"/>
      <c r="SX26" s="535"/>
      <c r="SY26" s="536"/>
      <c r="SZ26" s="536"/>
      <c r="TA26" s="536"/>
      <c r="TB26" s="533"/>
      <c r="TC26" s="533"/>
      <c r="TD26" s="534"/>
      <c r="TE26" s="343"/>
      <c r="TF26" s="535"/>
      <c r="TG26" s="536"/>
      <c r="TH26" s="536"/>
      <c r="TI26" s="536"/>
      <c r="TJ26" s="533"/>
      <c r="TK26" s="533"/>
      <c r="TL26" s="534"/>
      <c r="TM26" s="343"/>
      <c r="TN26" s="535"/>
      <c r="TO26" s="536"/>
      <c r="TP26" s="536"/>
      <c r="TQ26" s="536"/>
      <c r="TR26" s="533"/>
      <c r="TS26" s="533"/>
      <c r="TT26" s="534"/>
      <c r="TU26" s="343"/>
      <c r="TV26" s="535"/>
      <c r="TW26" s="536"/>
      <c r="TX26" s="536"/>
      <c r="TY26" s="536"/>
      <c r="TZ26" s="533"/>
      <c r="UA26" s="533"/>
      <c r="UB26" s="534"/>
      <c r="UC26" s="343"/>
      <c r="UD26" s="535"/>
      <c r="UE26" s="536"/>
      <c r="UF26" s="536"/>
      <c r="UG26" s="536"/>
      <c r="UH26" s="533"/>
      <c r="UI26" s="533"/>
      <c r="UJ26" s="534"/>
      <c r="UK26" s="343"/>
      <c r="UL26" s="535"/>
      <c r="UM26" s="536"/>
      <c r="UN26" s="536"/>
      <c r="UO26" s="536"/>
      <c r="UP26" s="533"/>
      <c r="UQ26" s="533"/>
      <c r="UR26" s="534"/>
      <c r="US26" s="343"/>
      <c r="UT26" s="535"/>
      <c r="UU26" s="536"/>
      <c r="UV26" s="536"/>
      <c r="UW26" s="536"/>
      <c r="UX26" s="533"/>
      <c r="UY26" s="533"/>
      <c r="UZ26" s="534"/>
      <c r="VA26" s="343"/>
      <c r="VB26" s="535"/>
      <c r="VC26" s="536"/>
      <c r="VD26" s="536"/>
      <c r="VE26" s="536"/>
      <c r="VF26" s="533"/>
      <c r="VG26" s="533"/>
      <c r="VH26" s="534"/>
      <c r="VI26" s="343"/>
      <c r="VJ26" s="535"/>
      <c r="VK26" s="536"/>
      <c r="VL26" s="536"/>
      <c r="VM26" s="536"/>
      <c r="VN26" s="533"/>
      <c r="VO26" s="533"/>
      <c r="VP26" s="534"/>
      <c r="VQ26" s="343"/>
      <c r="VR26" s="535"/>
      <c r="VS26" s="536"/>
      <c r="VT26" s="536"/>
      <c r="VU26" s="536"/>
      <c r="VV26" s="533"/>
      <c r="VW26" s="533"/>
      <c r="VX26" s="534"/>
      <c r="VY26" s="343"/>
      <c r="VZ26" s="535"/>
      <c r="WA26" s="536"/>
      <c r="WB26" s="536"/>
      <c r="WC26" s="536"/>
      <c r="WD26" s="533"/>
      <c r="WE26" s="533"/>
      <c r="WF26" s="534"/>
      <c r="WG26" s="343"/>
      <c r="WH26" s="535"/>
      <c r="WI26" s="536"/>
      <c r="WJ26" s="536"/>
      <c r="WK26" s="536"/>
      <c r="WL26" s="533"/>
      <c r="WM26" s="533"/>
      <c r="WN26" s="534"/>
      <c r="WO26" s="343"/>
      <c r="WP26" s="535"/>
      <c r="WQ26" s="536"/>
      <c r="WR26" s="536"/>
      <c r="WS26" s="536"/>
      <c r="WT26" s="533"/>
      <c r="WU26" s="533"/>
      <c r="WV26" s="534"/>
      <c r="WW26" s="343"/>
      <c r="WX26" s="535"/>
      <c r="WY26" s="536"/>
      <c r="WZ26" s="536"/>
      <c r="XA26" s="536"/>
      <c r="XB26" s="533"/>
      <c r="XC26" s="533"/>
      <c r="XD26" s="534"/>
      <c r="XE26" s="343"/>
      <c r="XF26" s="535"/>
      <c r="XG26" s="536"/>
      <c r="XH26" s="536"/>
      <c r="XI26" s="536"/>
      <c r="XJ26" s="533"/>
      <c r="XK26" s="533"/>
      <c r="XL26" s="534"/>
      <c r="XM26" s="343"/>
      <c r="XN26" s="535"/>
      <c r="XO26" s="536"/>
      <c r="XP26" s="536"/>
      <c r="XQ26" s="536"/>
      <c r="XR26" s="533"/>
      <c r="XS26" s="533"/>
      <c r="XT26" s="534"/>
      <c r="XU26" s="343"/>
      <c r="XV26" s="535"/>
      <c r="XW26" s="536"/>
      <c r="XX26" s="536"/>
      <c r="XY26" s="536"/>
      <c r="XZ26" s="533"/>
      <c r="YA26" s="533"/>
      <c r="YB26" s="534"/>
      <c r="YC26" s="343"/>
      <c r="YD26" s="535"/>
      <c r="YE26" s="536"/>
      <c r="YF26" s="536"/>
      <c r="YG26" s="536"/>
      <c r="YH26" s="533"/>
      <c r="YI26" s="533"/>
      <c r="YJ26" s="534"/>
      <c r="YK26" s="343"/>
      <c r="YL26" s="535"/>
      <c r="YM26" s="536"/>
      <c r="YN26" s="536"/>
      <c r="YO26" s="536"/>
      <c r="YP26" s="533"/>
      <c r="YQ26" s="533"/>
      <c r="YR26" s="534"/>
      <c r="YS26" s="343"/>
      <c r="YT26" s="535"/>
      <c r="YU26" s="536"/>
      <c r="YV26" s="536"/>
      <c r="YW26" s="536"/>
      <c r="YX26" s="533"/>
      <c r="YY26" s="533"/>
      <c r="YZ26" s="534"/>
      <c r="ZA26" s="343"/>
      <c r="ZB26" s="535"/>
      <c r="ZC26" s="536"/>
      <c r="ZD26" s="536"/>
      <c r="ZE26" s="536"/>
      <c r="ZF26" s="533"/>
      <c r="ZG26" s="533"/>
      <c r="ZH26" s="534"/>
      <c r="ZI26" s="343"/>
      <c r="ZJ26" s="535"/>
      <c r="ZK26" s="536"/>
      <c r="ZL26" s="536"/>
      <c r="ZM26" s="536"/>
      <c r="ZN26" s="533"/>
      <c r="ZO26" s="533"/>
      <c r="ZP26" s="534"/>
      <c r="ZQ26" s="343"/>
      <c r="ZR26" s="535"/>
      <c r="ZS26" s="536"/>
      <c r="ZT26" s="536"/>
      <c r="ZU26" s="536"/>
      <c r="ZV26" s="533"/>
      <c r="ZW26" s="533"/>
      <c r="ZX26" s="534"/>
      <c r="ZY26" s="343"/>
      <c r="ZZ26" s="535"/>
      <c r="AAA26" s="536"/>
      <c r="AAB26" s="536"/>
      <c r="AAC26" s="536"/>
      <c r="AAD26" s="533"/>
      <c r="AAE26" s="533"/>
      <c r="AAF26" s="534"/>
      <c r="AAG26" s="343"/>
      <c r="AAH26" s="535"/>
      <c r="AAI26" s="536"/>
      <c r="AAJ26" s="536"/>
      <c r="AAK26" s="536"/>
      <c r="AAL26" s="533"/>
      <c r="AAM26" s="533"/>
      <c r="AAN26" s="534"/>
      <c r="AAO26" s="343"/>
      <c r="AAP26" s="535"/>
      <c r="AAQ26" s="536"/>
      <c r="AAR26" s="536"/>
      <c r="AAS26" s="536"/>
      <c r="AAT26" s="533"/>
      <c r="AAU26" s="533"/>
      <c r="AAV26" s="534"/>
      <c r="AAW26" s="343"/>
      <c r="AAX26" s="535"/>
      <c r="AAY26" s="536"/>
      <c r="AAZ26" s="536"/>
      <c r="ABA26" s="536"/>
      <c r="ABB26" s="533"/>
      <c r="ABC26" s="533"/>
      <c r="ABD26" s="534"/>
      <c r="ABE26" s="343"/>
      <c r="ABF26" s="535"/>
      <c r="ABG26" s="536"/>
      <c r="ABH26" s="536"/>
      <c r="ABI26" s="536"/>
      <c r="ABJ26" s="533"/>
      <c r="ABK26" s="533"/>
      <c r="ABL26" s="534"/>
      <c r="ABM26" s="343"/>
      <c r="ABN26" s="535"/>
      <c r="ABO26" s="536"/>
      <c r="ABP26" s="536"/>
      <c r="ABQ26" s="536"/>
      <c r="ABR26" s="533"/>
      <c r="ABS26" s="533"/>
      <c r="ABT26" s="534"/>
      <c r="ABU26" s="343"/>
      <c r="ABV26" s="535"/>
      <c r="ABW26" s="536"/>
      <c r="ABX26" s="536"/>
      <c r="ABY26" s="536"/>
      <c r="ABZ26" s="533"/>
      <c r="ACA26" s="533"/>
      <c r="ACB26" s="534"/>
      <c r="ACC26" s="343"/>
      <c r="ACD26" s="535"/>
      <c r="ACE26" s="536"/>
      <c r="ACF26" s="536"/>
      <c r="ACG26" s="536"/>
      <c r="ACH26" s="533"/>
      <c r="ACI26" s="533"/>
      <c r="ACJ26" s="534"/>
      <c r="ACK26" s="343"/>
      <c r="ACL26" s="535"/>
      <c r="ACM26" s="536"/>
      <c r="ACN26" s="536"/>
      <c r="ACO26" s="536"/>
      <c r="ACP26" s="533"/>
      <c r="ACQ26" s="533"/>
      <c r="ACR26" s="534"/>
      <c r="ACS26" s="343"/>
      <c r="ACT26" s="535"/>
      <c r="ACU26" s="536"/>
      <c r="ACV26" s="536"/>
      <c r="ACW26" s="536"/>
      <c r="ACX26" s="533"/>
      <c r="ACY26" s="533"/>
      <c r="ACZ26" s="534"/>
      <c r="ADA26" s="343"/>
      <c r="ADB26" s="535"/>
      <c r="ADC26" s="536"/>
      <c r="ADD26" s="536"/>
      <c r="ADE26" s="536"/>
      <c r="ADF26" s="533"/>
      <c r="ADG26" s="533"/>
      <c r="ADH26" s="534"/>
      <c r="ADI26" s="343"/>
      <c r="ADJ26" s="535"/>
      <c r="ADK26" s="536"/>
      <c r="ADL26" s="536"/>
      <c r="ADM26" s="536"/>
      <c r="ADN26" s="533"/>
      <c r="ADO26" s="533"/>
      <c r="ADP26" s="534"/>
      <c r="ADQ26" s="343"/>
      <c r="ADR26" s="535"/>
      <c r="ADS26" s="536"/>
      <c r="ADT26" s="536"/>
      <c r="ADU26" s="536"/>
      <c r="ADV26" s="533"/>
      <c r="ADW26" s="533"/>
      <c r="ADX26" s="534"/>
      <c r="ADY26" s="343"/>
      <c r="ADZ26" s="535"/>
      <c r="AEA26" s="536"/>
      <c r="AEB26" s="536"/>
      <c r="AEC26" s="536"/>
      <c r="AED26" s="533"/>
      <c r="AEE26" s="533"/>
      <c r="AEF26" s="534"/>
      <c r="AEG26" s="343"/>
      <c r="AEH26" s="535"/>
      <c r="AEI26" s="536"/>
      <c r="AEJ26" s="536"/>
      <c r="AEK26" s="536"/>
      <c r="AEL26" s="533"/>
      <c r="AEM26" s="533"/>
      <c r="AEN26" s="534"/>
      <c r="AEO26" s="343"/>
      <c r="AEP26" s="535"/>
      <c r="AEQ26" s="536"/>
      <c r="AER26" s="536"/>
      <c r="AES26" s="536"/>
      <c r="AET26" s="533"/>
      <c r="AEU26" s="533"/>
      <c r="AEV26" s="534"/>
      <c r="AEW26" s="343"/>
      <c r="AEX26" s="535"/>
      <c r="AEY26" s="536"/>
      <c r="AEZ26" s="536"/>
      <c r="AFA26" s="536"/>
      <c r="AFB26" s="533"/>
      <c r="AFC26" s="533"/>
      <c r="AFD26" s="534"/>
      <c r="AFE26" s="343"/>
      <c r="AFF26" s="535"/>
      <c r="AFG26" s="536"/>
      <c r="AFH26" s="536"/>
      <c r="AFI26" s="536"/>
      <c r="AFJ26" s="533"/>
      <c r="AFK26" s="533"/>
      <c r="AFL26" s="534"/>
      <c r="AFM26" s="343"/>
      <c r="AFN26" s="535"/>
      <c r="AFO26" s="536"/>
      <c r="AFP26" s="536"/>
      <c r="AFQ26" s="536"/>
      <c r="AFR26" s="533"/>
      <c r="AFS26" s="533"/>
      <c r="AFT26" s="534"/>
      <c r="AFU26" s="343"/>
      <c r="AFV26" s="535"/>
      <c r="AFW26" s="536"/>
      <c r="AFX26" s="536"/>
      <c r="AFY26" s="536"/>
      <c r="AFZ26" s="533"/>
      <c r="AGA26" s="533"/>
      <c r="AGB26" s="534"/>
      <c r="AGC26" s="343"/>
      <c r="AGD26" s="535"/>
      <c r="AGE26" s="536"/>
      <c r="AGF26" s="536"/>
      <c r="AGG26" s="536"/>
      <c r="AGH26" s="533"/>
      <c r="AGI26" s="533"/>
      <c r="AGJ26" s="534"/>
      <c r="AGK26" s="343"/>
      <c r="AGL26" s="535"/>
      <c r="AGM26" s="536"/>
      <c r="AGN26" s="536"/>
      <c r="AGO26" s="536"/>
      <c r="AGP26" s="533"/>
      <c r="AGQ26" s="533"/>
      <c r="AGR26" s="534"/>
      <c r="AGS26" s="343"/>
      <c r="AGT26" s="535"/>
      <c r="AGU26" s="536"/>
      <c r="AGV26" s="536"/>
      <c r="AGW26" s="536"/>
      <c r="AGX26" s="533"/>
      <c r="AGY26" s="533"/>
      <c r="AGZ26" s="534"/>
      <c r="AHA26" s="343"/>
      <c r="AHB26" s="535"/>
      <c r="AHC26" s="536"/>
      <c r="AHD26" s="536"/>
      <c r="AHE26" s="536"/>
      <c r="AHF26" s="533"/>
      <c r="AHG26" s="533"/>
      <c r="AHH26" s="534"/>
      <c r="AHI26" s="343"/>
      <c r="AHJ26" s="535"/>
      <c r="AHK26" s="536"/>
      <c r="AHL26" s="536"/>
      <c r="AHM26" s="536"/>
      <c r="AHN26" s="533"/>
      <c r="AHO26" s="533"/>
      <c r="AHP26" s="534"/>
      <c r="AHQ26" s="343"/>
      <c r="AHR26" s="535"/>
      <c r="AHS26" s="536"/>
      <c r="AHT26" s="536"/>
      <c r="AHU26" s="536"/>
      <c r="AHV26" s="533"/>
      <c r="AHW26" s="533"/>
      <c r="AHX26" s="534"/>
      <c r="AHY26" s="343"/>
      <c r="AHZ26" s="535"/>
      <c r="AIA26" s="536"/>
      <c r="AIB26" s="536"/>
      <c r="AIC26" s="536"/>
      <c r="AID26" s="533"/>
      <c r="AIE26" s="533"/>
      <c r="AIF26" s="534"/>
      <c r="AIG26" s="343"/>
      <c r="AIH26" s="535"/>
      <c r="AII26" s="536"/>
      <c r="AIJ26" s="536"/>
      <c r="AIK26" s="536"/>
      <c r="AIL26" s="533"/>
      <c r="AIM26" s="533"/>
      <c r="AIN26" s="534"/>
      <c r="AIO26" s="343"/>
      <c r="AIP26" s="535"/>
      <c r="AIQ26" s="536"/>
      <c r="AIR26" s="536"/>
      <c r="AIS26" s="536"/>
      <c r="AIT26" s="533"/>
      <c r="AIU26" s="533"/>
      <c r="AIV26" s="534"/>
      <c r="AIW26" s="343"/>
      <c r="AIX26" s="535"/>
      <c r="AIY26" s="536"/>
      <c r="AIZ26" s="536"/>
      <c r="AJA26" s="536"/>
      <c r="AJB26" s="533"/>
      <c r="AJC26" s="533"/>
      <c r="AJD26" s="534"/>
      <c r="AJE26" s="343"/>
      <c r="AJF26" s="535"/>
      <c r="AJG26" s="536"/>
      <c r="AJH26" s="536"/>
      <c r="AJI26" s="536"/>
      <c r="AJJ26" s="533"/>
      <c r="AJK26" s="533"/>
      <c r="AJL26" s="534"/>
      <c r="AJM26" s="343"/>
      <c r="AJN26" s="535"/>
      <c r="AJO26" s="536"/>
      <c r="AJP26" s="536"/>
      <c r="AJQ26" s="536"/>
      <c r="AJR26" s="533"/>
      <c r="AJS26" s="533"/>
      <c r="AJT26" s="534"/>
      <c r="AJU26" s="343"/>
      <c r="AJV26" s="535"/>
      <c r="AJW26" s="536"/>
      <c r="AJX26" s="536"/>
      <c r="AJY26" s="536"/>
      <c r="AJZ26" s="533"/>
      <c r="AKA26" s="533"/>
      <c r="AKB26" s="534"/>
      <c r="AKC26" s="343"/>
      <c r="AKD26" s="535"/>
      <c r="AKE26" s="536"/>
      <c r="AKF26" s="536"/>
      <c r="AKG26" s="536"/>
      <c r="AKH26" s="533"/>
      <c r="AKI26" s="533"/>
      <c r="AKJ26" s="534"/>
      <c r="AKK26" s="343"/>
      <c r="AKL26" s="535"/>
      <c r="AKM26" s="536"/>
      <c r="AKN26" s="536"/>
      <c r="AKO26" s="536"/>
      <c r="AKP26" s="533"/>
      <c r="AKQ26" s="533"/>
      <c r="AKR26" s="534"/>
      <c r="AKS26" s="343"/>
      <c r="AKT26" s="535"/>
      <c r="AKU26" s="536"/>
      <c r="AKV26" s="536"/>
      <c r="AKW26" s="536"/>
      <c r="AKX26" s="533"/>
      <c r="AKY26" s="533"/>
      <c r="AKZ26" s="534"/>
      <c r="ALA26" s="343"/>
      <c r="ALB26" s="535"/>
      <c r="ALC26" s="536"/>
      <c r="ALD26" s="536"/>
      <c r="ALE26" s="536"/>
      <c r="ALF26" s="533"/>
      <c r="ALG26" s="533"/>
      <c r="ALH26" s="534"/>
      <c r="ALI26" s="343"/>
      <c r="ALJ26" s="535"/>
      <c r="ALK26" s="536"/>
      <c r="ALL26" s="536"/>
      <c r="ALM26" s="536"/>
      <c r="ALN26" s="533"/>
      <c r="ALO26" s="533"/>
      <c r="ALP26" s="534"/>
      <c r="ALQ26" s="343"/>
      <c r="ALR26" s="535"/>
      <c r="ALS26" s="536"/>
      <c r="ALT26" s="536"/>
      <c r="ALU26" s="536"/>
      <c r="ALV26" s="533"/>
      <c r="ALW26" s="533"/>
      <c r="ALX26" s="534"/>
      <c r="ALY26" s="343"/>
      <c r="ALZ26" s="535"/>
      <c r="AMA26" s="536"/>
      <c r="AMB26" s="536"/>
      <c r="AMC26" s="536"/>
      <c r="AMD26" s="533"/>
      <c r="AME26" s="533"/>
      <c r="AMF26" s="534"/>
      <c r="AMG26" s="343"/>
      <c r="AMH26" s="535"/>
      <c r="AMI26" s="536"/>
      <c r="AMJ26" s="536"/>
      <c r="AMK26" s="536"/>
      <c r="AML26" s="533"/>
      <c r="AMM26" s="533"/>
      <c r="AMN26" s="534"/>
      <c r="AMO26" s="343"/>
      <c r="AMP26" s="535"/>
      <c r="AMQ26" s="536"/>
      <c r="AMR26" s="536"/>
      <c r="AMS26" s="536"/>
      <c r="AMT26" s="533"/>
      <c r="AMU26" s="533"/>
      <c r="AMV26" s="534"/>
      <c r="AMW26" s="343"/>
      <c r="AMX26" s="535"/>
      <c r="AMY26" s="536"/>
      <c r="AMZ26" s="536"/>
      <c r="ANA26" s="536"/>
      <c r="ANB26" s="533"/>
      <c r="ANC26" s="533"/>
      <c r="AND26" s="534"/>
      <c r="ANE26" s="343"/>
      <c r="ANF26" s="535"/>
      <c r="ANG26" s="536"/>
      <c r="ANH26" s="536"/>
      <c r="ANI26" s="536"/>
      <c r="ANJ26" s="533"/>
      <c r="ANK26" s="533"/>
      <c r="ANL26" s="534"/>
      <c r="ANM26" s="343"/>
      <c r="ANN26" s="535"/>
      <c r="ANO26" s="536"/>
      <c r="ANP26" s="536"/>
      <c r="ANQ26" s="536"/>
      <c r="ANR26" s="533"/>
      <c r="ANS26" s="533"/>
      <c r="ANT26" s="534"/>
      <c r="ANU26" s="343"/>
      <c r="ANV26" s="535"/>
      <c r="ANW26" s="536"/>
      <c r="ANX26" s="536"/>
      <c r="ANY26" s="536"/>
      <c r="ANZ26" s="533"/>
      <c r="AOA26" s="533"/>
      <c r="AOB26" s="534"/>
      <c r="AOC26" s="343"/>
      <c r="AOD26" s="535"/>
      <c r="AOE26" s="536"/>
      <c r="AOF26" s="536"/>
      <c r="AOG26" s="536"/>
      <c r="AOH26" s="533"/>
      <c r="AOI26" s="533"/>
      <c r="AOJ26" s="534"/>
      <c r="AOK26" s="343"/>
      <c r="AOL26" s="535"/>
      <c r="AOM26" s="536"/>
      <c r="AON26" s="536"/>
      <c r="AOO26" s="536"/>
      <c r="AOP26" s="533"/>
      <c r="AOQ26" s="533"/>
      <c r="AOR26" s="534"/>
      <c r="AOS26" s="343"/>
      <c r="AOT26" s="535"/>
      <c r="AOU26" s="536"/>
      <c r="AOV26" s="536"/>
      <c r="AOW26" s="536"/>
      <c r="AOX26" s="533"/>
      <c r="AOY26" s="533"/>
      <c r="AOZ26" s="534"/>
      <c r="APA26" s="343"/>
      <c r="APB26" s="535"/>
      <c r="APC26" s="536"/>
      <c r="APD26" s="536"/>
      <c r="APE26" s="536"/>
      <c r="APF26" s="533"/>
      <c r="APG26" s="533"/>
      <c r="APH26" s="534"/>
      <c r="API26" s="343"/>
      <c r="APJ26" s="535"/>
      <c r="APK26" s="536"/>
      <c r="APL26" s="536"/>
      <c r="APM26" s="536"/>
      <c r="APN26" s="533"/>
      <c r="APO26" s="533"/>
      <c r="APP26" s="534"/>
      <c r="APQ26" s="343"/>
      <c r="APR26" s="535"/>
      <c r="APS26" s="536"/>
      <c r="APT26" s="536"/>
      <c r="APU26" s="536"/>
      <c r="APV26" s="533"/>
      <c r="APW26" s="533"/>
      <c r="APX26" s="534"/>
      <c r="APY26" s="343"/>
      <c r="APZ26" s="535"/>
      <c r="AQA26" s="536"/>
      <c r="AQB26" s="536"/>
      <c r="AQC26" s="536"/>
      <c r="AQD26" s="533"/>
      <c r="AQE26" s="533"/>
      <c r="AQF26" s="534"/>
      <c r="AQG26" s="343"/>
      <c r="AQH26" s="535"/>
      <c r="AQI26" s="536"/>
      <c r="AQJ26" s="536"/>
      <c r="AQK26" s="536"/>
      <c r="AQL26" s="533"/>
      <c r="AQM26" s="533"/>
      <c r="AQN26" s="534"/>
      <c r="AQO26" s="343"/>
      <c r="AQP26" s="535"/>
      <c r="AQQ26" s="536"/>
      <c r="AQR26" s="536"/>
      <c r="AQS26" s="536"/>
      <c r="AQT26" s="533"/>
      <c r="AQU26" s="533"/>
      <c r="AQV26" s="534"/>
      <c r="AQW26" s="343"/>
      <c r="AQX26" s="535"/>
      <c r="AQY26" s="536"/>
      <c r="AQZ26" s="536"/>
      <c r="ARA26" s="536"/>
      <c r="ARB26" s="533"/>
      <c r="ARC26" s="533"/>
      <c r="ARD26" s="534"/>
      <c r="ARE26" s="343"/>
      <c r="ARF26" s="535"/>
      <c r="ARG26" s="536"/>
      <c r="ARH26" s="536"/>
      <c r="ARI26" s="536"/>
      <c r="ARJ26" s="533"/>
      <c r="ARK26" s="533"/>
      <c r="ARL26" s="534"/>
      <c r="ARM26" s="343"/>
      <c r="ARN26" s="535"/>
      <c r="ARO26" s="536"/>
      <c r="ARP26" s="536"/>
      <c r="ARQ26" s="536"/>
      <c r="ARR26" s="533"/>
      <c r="ARS26" s="533"/>
      <c r="ART26" s="534"/>
      <c r="ARU26" s="343"/>
      <c r="ARV26" s="535"/>
      <c r="ARW26" s="536"/>
      <c r="ARX26" s="536"/>
      <c r="ARY26" s="536"/>
      <c r="ARZ26" s="533"/>
      <c r="ASA26" s="533"/>
      <c r="ASB26" s="534"/>
      <c r="ASC26" s="343"/>
      <c r="ASD26" s="535"/>
      <c r="ASE26" s="536"/>
      <c r="ASF26" s="536"/>
      <c r="ASG26" s="536"/>
      <c r="ASH26" s="533"/>
      <c r="ASI26" s="533"/>
      <c r="ASJ26" s="534"/>
      <c r="ASK26" s="343"/>
      <c r="ASL26" s="535"/>
      <c r="ASM26" s="536"/>
      <c r="ASN26" s="536"/>
      <c r="ASO26" s="536"/>
      <c r="ASP26" s="533"/>
      <c r="ASQ26" s="533"/>
      <c r="ASR26" s="534"/>
      <c r="ASS26" s="343"/>
      <c r="AST26" s="535"/>
      <c r="ASU26" s="536"/>
      <c r="ASV26" s="536"/>
      <c r="ASW26" s="536"/>
      <c r="ASX26" s="533"/>
      <c r="ASY26" s="533"/>
      <c r="ASZ26" s="534"/>
      <c r="ATA26" s="343"/>
      <c r="ATB26" s="535"/>
      <c r="ATC26" s="536"/>
      <c r="ATD26" s="536"/>
      <c r="ATE26" s="536"/>
      <c r="ATF26" s="533"/>
      <c r="ATG26" s="533"/>
      <c r="ATH26" s="534"/>
      <c r="ATI26" s="343"/>
      <c r="ATJ26" s="535"/>
      <c r="ATK26" s="536"/>
      <c r="ATL26" s="536"/>
      <c r="ATM26" s="536"/>
      <c r="ATN26" s="533"/>
      <c r="ATO26" s="533"/>
      <c r="ATP26" s="534"/>
      <c r="ATQ26" s="343"/>
      <c r="ATR26" s="535"/>
      <c r="ATS26" s="536"/>
      <c r="ATT26" s="536"/>
      <c r="ATU26" s="536"/>
      <c r="ATV26" s="533"/>
      <c r="ATW26" s="533"/>
      <c r="ATX26" s="534"/>
      <c r="ATY26" s="343"/>
      <c r="ATZ26" s="535"/>
      <c r="AUA26" s="536"/>
      <c r="AUB26" s="536"/>
      <c r="AUC26" s="536"/>
      <c r="AUD26" s="533"/>
      <c r="AUE26" s="533"/>
      <c r="AUF26" s="534"/>
      <c r="AUG26" s="343"/>
      <c r="AUH26" s="535"/>
      <c r="AUI26" s="536"/>
      <c r="AUJ26" s="536"/>
      <c r="AUK26" s="536"/>
      <c r="AUL26" s="533"/>
      <c r="AUM26" s="533"/>
      <c r="AUN26" s="534"/>
      <c r="AUO26" s="343"/>
      <c r="AUP26" s="535"/>
      <c r="AUQ26" s="536"/>
      <c r="AUR26" s="536"/>
      <c r="AUS26" s="536"/>
      <c r="AUT26" s="533"/>
      <c r="AUU26" s="533"/>
      <c r="AUV26" s="534"/>
      <c r="AUW26" s="343"/>
      <c r="AUX26" s="535"/>
      <c r="AUY26" s="536"/>
      <c r="AUZ26" s="536"/>
      <c r="AVA26" s="536"/>
      <c r="AVB26" s="533"/>
      <c r="AVC26" s="533"/>
      <c r="AVD26" s="534"/>
      <c r="AVE26" s="343"/>
      <c r="AVF26" s="535"/>
      <c r="AVG26" s="536"/>
      <c r="AVH26" s="536"/>
      <c r="AVI26" s="536"/>
      <c r="AVJ26" s="533"/>
      <c r="AVK26" s="533"/>
      <c r="AVL26" s="534"/>
      <c r="AVM26" s="343"/>
      <c r="AVN26" s="535"/>
      <c r="AVO26" s="536"/>
      <c r="AVP26" s="536"/>
      <c r="AVQ26" s="536"/>
      <c r="AVR26" s="533"/>
      <c r="AVS26" s="533"/>
      <c r="AVT26" s="534"/>
      <c r="AVU26" s="343"/>
      <c r="AVV26" s="535"/>
      <c r="AVW26" s="536"/>
      <c r="AVX26" s="536"/>
      <c r="AVY26" s="536"/>
      <c r="AVZ26" s="533"/>
      <c r="AWA26" s="533"/>
      <c r="AWB26" s="534"/>
      <c r="AWC26" s="343"/>
      <c r="AWD26" s="535"/>
      <c r="AWE26" s="536"/>
      <c r="AWF26" s="536"/>
      <c r="AWG26" s="536"/>
      <c r="AWH26" s="533"/>
      <c r="AWI26" s="533"/>
      <c r="AWJ26" s="534"/>
      <c r="AWK26" s="343"/>
      <c r="AWL26" s="535"/>
      <c r="AWM26" s="536"/>
      <c r="AWN26" s="536"/>
      <c r="AWO26" s="536"/>
      <c r="AWP26" s="533"/>
      <c r="AWQ26" s="533"/>
      <c r="AWR26" s="534"/>
      <c r="AWS26" s="343"/>
      <c r="AWT26" s="535"/>
      <c r="AWU26" s="536"/>
      <c r="AWV26" s="536"/>
      <c r="AWW26" s="536"/>
      <c r="AWX26" s="533"/>
      <c r="AWY26" s="533"/>
      <c r="AWZ26" s="534"/>
      <c r="AXA26" s="343"/>
      <c r="AXB26" s="535"/>
      <c r="AXC26" s="536"/>
      <c r="AXD26" s="536"/>
      <c r="AXE26" s="536"/>
      <c r="AXF26" s="533"/>
      <c r="AXG26" s="533"/>
      <c r="AXH26" s="534"/>
      <c r="AXI26" s="343"/>
      <c r="AXJ26" s="535"/>
      <c r="AXK26" s="536"/>
      <c r="AXL26" s="536"/>
      <c r="AXM26" s="536"/>
      <c r="AXN26" s="533"/>
      <c r="AXO26" s="533"/>
      <c r="AXP26" s="534"/>
      <c r="AXQ26" s="343"/>
      <c r="AXR26" s="535"/>
      <c r="AXS26" s="536"/>
      <c r="AXT26" s="536"/>
      <c r="AXU26" s="536"/>
      <c r="AXV26" s="533"/>
      <c r="AXW26" s="533"/>
      <c r="AXX26" s="534"/>
      <c r="AXY26" s="343"/>
      <c r="AXZ26" s="535"/>
      <c r="AYA26" s="536"/>
      <c r="AYB26" s="536"/>
      <c r="AYC26" s="536"/>
      <c r="AYD26" s="533"/>
      <c r="AYE26" s="533"/>
      <c r="AYF26" s="534"/>
      <c r="AYG26" s="343"/>
      <c r="AYH26" s="535"/>
      <c r="AYI26" s="536"/>
      <c r="AYJ26" s="536"/>
      <c r="AYK26" s="536"/>
      <c r="AYL26" s="533"/>
      <c r="AYM26" s="533"/>
      <c r="AYN26" s="534"/>
      <c r="AYO26" s="343"/>
      <c r="AYP26" s="535"/>
      <c r="AYQ26" s="536"/>
      <c r="AYR26" s="536"/>
      <c r="AYS26" s="536"/>
      <c r="AYT26" s="533"/>
      <c r="AYU26" s="533"/>
      <c r="AYV26" s="534"/>
      <c r="AYW26" s="343"/>
      <c r="AYX26" s="535"/>
      <c r="AYY26" s="536"/>
      <c r="AYZ26" s="536"/>
      <c r="AZA26" s="536"/>
      <c r="AZB26" s="533"/>
      <c r="AZC26" s="533"/>
      <c r="AZD26" s="534"/>
      <c r="AZE26" s="343"/>
      <c r="AZF26" s="535"/>
      <c r="AZG26" s="536"/>
      <c r="AZH26" s="536"/>
      <c r="AZI26" s="536"/>
      <c r="AZJ26" s="533"/>
      <c r="AZK26" s="533"/>
      <c r="AZL26" s="534"/>
      <c r="AZM26" s="343"/>
      <c r="AZN26" s="535"/>
      <c r="AZO26" s="536"/>
      <c r="AZP26" s="536"/>
      <c r="AZQ26" s="536"/>
      <c r="AZR26" s="533"/>
      <c r="AZS26" s="533"/>
      <c r="AZT26" s="534"/>
      <c r="AZU26" s="343"/>
      <c r="AZV26" s="535"/>
      <c r="AZW26" s="536"/>
      <c r="AZX26" s="536"/>
      <c r="AZY26" s="536"/>
      <c r="AZZ26" s="533"/>
      <c r="BAA26" s="533"/>
      <c r="BAB26" s="534"/>
      <c r="BAC26" s="343"/>
      <c r="BAD26" s="535"/>
      <c r="BAE26" s="536"/>
      <c r="BAF26" s="536"/>
      <c r="BAG26" s="536"/>
      <c r="BAH26" s="533"/>
      <c r="BAI26" s="533"/>
      <c r="BAJ26" s="534"/>
      <c r="BAK26" s="343"/>
      <c r="BAL26" s="535"/>
      <c r="BAM26" s="536"/>
      <c r="BAN26" s="536"/>
      <c r="BAO26" s="536"/>
      <c r="BAP26" s="533"/>
      <c r="BAQ26" s="533"/>
      <c r="BAR26" s="534"/>
      <c r="BAS26" s="343"/>
      <c r="BAT26" s="535"/>
      <c r="BAU26" s="536"/>
      <c r="BAV26" s="536"/>
      <c r="BAW26" s="536"/>
      <c r="BAX26" s="533"/>
      <c r="BAY26" s="533"/>
      <c r="BAZ26" s="534"/>
      <c r="BBA26" s="343"/>
      <c r="BBB26" s="535"/>
      <c r="BBC26" s="536"/>
      <c r="BBD26" s="536"/>
      <c r="BBE26" s="536"/>
      <c r="BBF26" s="533"/>
      <c r="BBG26" s="533"/>
      <c r="BBH26" s="534"/>
      <c r="BBI26" s="343"/>
      <c r="BBJ26" s="535"/>
      <c r="BBK26" s="536"/>
      <c r="BBL26" s="536"/>
      <c r="BBM26" s="536"/>
      <c r="BBN26" s="533"/>
      <c r="BBO26" s="533"/>
      <c r="BBP26" s="534"/>
      <c r="BBQ26" s="343"/>
      <c r="BBR26" s="535"/>
      <c r="BBS26" s="536"/>
      <c r="BBT26" s="536"/>
      <c r="BBU26" s="536"/>
      <c r="BBV26" s="533"/>
      <c r="BBW26" s="533"/>
      <c r="BBX26" s="534"/>
      <c r="BBY26" s="343"/>
      <c r="BBZ26" s="535"/>
      <c r="BCA26" s="536"/>
      <c r="BCB26" s="536"/>
      <c r="BCC26" s="536"/>
      <c r="BCD26" s="533"/>
      <c r="BCE26" s="533"/>
      <c r="BCF26" s="534"/>
      <c r="BCG26" s="343"/>
      <c r="BCH26" s="535"/>
      <c r="BCI26" s="536"/>
      <c r="BCJ26" s="536"/>
      <c r="BCK26" s="536"/>
      <c r="BCL26" s="533"/>
      <c r="BCM26" s="533"/>
      <c r="BCN26" s="534"/>
      <c r="BCO26" s="343"/>
      <c r="BCP26" s="535"/>
      <c r="BCQ26" s="536"/>
      <c r="BCR26" s="536"/>
      <c r="BCS26" s="536"/>
      <c r="BCT26" s="533"/>
      <c r="BCU26" s="533"/>
      <c r="BCV26" s="534"/>
      <c r="BCW26" s="343"/>
      <c r="BCX26" s="535"/>
      <c r="BCY26" s="536"/>
      <c r="BCZ26" s="536"/>
      <c r="BDA26" s="536"/>
      <c r="BDB26" s="533"/>
      <c r="BDC26" s="533"/>
      <c r="BDD26" s="534"/>
      <c r="BDE26" s="343"/>
      <c r="BDF26" s="535"/>
      <c r="BDG26" s="536"/>
      <c r="BDH26" s="536"/>
      <c r="BDI26" s="536"/>
      <c r="BDJ26" s="533"/>
      <c r="BDK26" s="533"/>
      <c r="BDL26" s="534"/>
      <c r="BDM26" s="343"/>
      <c r="BDN26" s="535"/>
      <c r="BDO26" s="536"/>
      <c r="BDP26" s="536"/>
      <c r="BDQ26" s="536"/>
      <c r="BDR26" s="533"/>
      <c r="BDS26" s="533"/>
      <c r="BDT26" s="534"/>
      <c r="BDU26" s="343"/>
      <c r="BDV26" s="535"/>
      <c r="BDW26" s="536"/>
      <c r="BDX26" s="536"/>
      <c r="BDY26" s="536"/>
      <c r="BDZ26" s="533"/>
      <c r="BEA26" s="533"/>
      <c r="BEB26" s="534"/>
      <c r="BEC26" s="343"/>
      <c r="BED26" s="535"/>
      <c r="BEE26" s="536"/>
      <c r="BEF26" s="536"/>
      <c r="BEG26" s="536"/>
      <c r="BEH26" s="533"/>
      <c r="BEI26" s="533"/>
      <c r="BEJ26" s="534"/>
      <c r="BEK26" s="343"/>
      <c r="BEL26" s="535"/>
      <c r="BEM26" s="536"/>
      <c r="BEN26" s="536"/>
      <c r="BEO26" s="536"/>
      <c r="BEP26" s="533"/>
      <c r="BEQ26" s="533"/>
      <c r="BER26" s="534"/>
      <c r="BES26" s="343"/>
      <c r="BET26" s="535"/>
      <c r="BEU26" s="536"/>
      <c r="BEV26" s="536"/>
      <c r="BEW26" s="536"/>
      <c r="BEX26" s="533"/>
      <c r="BEY26" s="533"/>
      <c r="BEZ26" s="534"/>
      <c r="BFA26" s="343"/>
      <c r="BFB26" s="535"/>
      <c r="BFC26" s="536"/>
      <c r="BFD26" s="536"/>
      <c r="BFE26" s="536"/>
      <c r="BFF26" s="533"/>
      <c r="BFG26" s="533"/>
      <c r="BFH26" s="534"/>
      <c r="BFI26" s="343"/>
      <c r="BFJ26" s="535"/>
      <c r="BFK26" s="536"/>
      <c r="BFL26" s="536"/>
      <c r="BFM26" s="536"/>
      <c r="BFN26" s="533"/>
      <c r="BFO26" s="533"/>
      <c r="BFP26" s="534"/>
      <c r="BFQ26" s="343"/>
      <c r="BFR26" s="535"/>
      <c r="BFS26" s="536"/>
      <c r="BFT26" s="536"/>
      <c r="BFU26" s="536"/>
      <c r="BFV26" s="533"/>
      <c r="BFW26" s="533"/>
      <c r="BFX26" s="534"/>
      <c r="BFY26" s="343"/>
      <c r="BFZ26" s="535"/>
      <c r="BGA26" s="536"/>
      <c r="BGB26" s="536"/>
      <c r="BGC26" s="536"/>
      <c r="BGD26" s="533"/>
      <c r="BGE26" s="533"/>
      <c r="BGF26" s="534"/>
      <c r="BGG26" s="343"/>
      <c r="BGH26" s="535"/>
      <c r="BGI26" s="536"/>
      <c r="BGJ26" s="536"/>
      <c r="BGK26" s="536"/>
      <c r="BGL26" s="533"/>
      <c r="BGM26" s="533"/>
      <c r="BGN26" s="534"/>
      <c r="BGO26" s="343"/>
      <c r="BGP26" s="535"/>
      <c r="BGQ26" s="536"/>
      <c r="BGR26" s="536"/>
      <c r="BGS26" s="536"/>
      <c r="BGT26" s="533"/>
      <c r="BGU26" s="533"/>
      <c r="BGV26" s="534"/>
      <c r="BGW26" s="343"/>
      <c r="BGX26" s="535"/>
      <c r="BGY26" s="536"/>
      <c r="BGZ26" s="536"/>
      <c r="BHA26" s="536"/>
      <c r="BHB26" s="533"/>
      <c r="BHC26" s="533"/>
      <c r="BHD26" s="534"/>
      <c r="BHE26" s="343"/>
      <c r="BHF26" s="535"/>
      <c r="BHG26" s="536"/>
      <c r="BHH26" s="536"/>
      <c r="BHI26" s="536"/>
      <c r="BHJ26" s="533"/>
      <c r="BHK26" s="533"/>
      <c r="BHL26" s="534"/>
      <c r="BHM26" s="343"/>
      <c r="BHN26" s="535"/>
      <c r="BHO26" s="536"/>
      <c r="BHP26" s="536"/>
      <c r="BHQ26" s="536"/>
      <c r="BHR26" s="533"/>
      <c r="BHS26" s="533"/>
      <c r="BHT26" s="534"/>
      <c r="BHU26" s="343"/>
      <c r="BHV26" s="535"/>
      <c r="BHW26" s="536"/>
      <c r="BHX26" s="536"/>
      <c r="BHY26" s="536"/>
      <c r="BHZ26" s="533"/>
      <c r="BIA26" s="533"/>
      <c r="BIB26" s="534"/>
      <c r="BIC26" s="343"/>
      <c r="BID26" s="535"/>
      <c r="BIE26" s="536"/>
      <c r="BIF26" s="536"/>
      <c r="BIG26" s="536"/>
      <c r="BIH26" s="533"/>
      <c r="BII26" s="533"/>
      <c r="BIJ26" s="534"/>
      <c r="BIK26" s="343"/>
      <c r="BIL26" s="535"/>
      <c r="BIM26" s="536"/>
      <c r="BIN26" s="536"/>
      <c r="BIO26" s="536"/>
      <c r="BIP26" s="533"/>
      <c r="BIQ26" s="533"/>
      <c r="BIR26" s="534"/>
      <c r="BIS26" s="343"/>
      <c r="BIT26" s="535"/>
      <c r="BIU26" s="536"/>
      <c r="BIV26" s="536"/>
      <c r="BIW26" s="536"/>
      <c r="BIX26" s="533"/>
      <c r="BIY26" s="533"/>
      <c r="BIZ26" s="534"/>
      <c r="BJA26" s="343"/>
      <c r="BJB26" s="535"/>
      <c r="BJC26" s="536"/>
      <c r="BJD26" s="536"/>
      <c r="BJE26" s="536"/>
      <c r="BJF26" s="533"/>
      <c r="BJG26" s="533"/>
      <c r="BJH26" s="534"/>
      <c r="BJI26" s="343"/>
      <c r="BJJ26" s="535"/>
      <c r="BJK26" s="536"/>
      <c r="BJL26" s="536"/>
      <c r="BJM26" s="536"/>
      <c r="BJN26" s="533"/>
      <c r="BJO26" s="533"/>
      <c r="BJP26" s="534"/>
      <c r="BJQ26" s="343"/>
      <c r="BJR26" s="535"/>
      <c r="BJS26" s="536"/>
      <c r="BJT26" s="536"/>
      <c r="BJU26" s="536"/>
      <c r="BJV26" s="533"/>
      <c r="BJW26" s="533"/>
      <c r="BJX26" s="534"/>
      <c r="BJY26" s="343"/>
      <c r="BJZ26" s="535"/>
      <c r="BKA26" s="536"/>
      <c r="BKB26" s="536"/>
      <c r="BKC26" s="536"/>
      <c r="BKD26" s="533"/>
      <c r="BKE26" s="533"/>
      <c r="BKF26" s="534"/>
      <c r="BKG26" s="343"/>
      <c r="BKH26" s="535"/>
      <c r="BKI26" s="536"/>
      <c r="BKJ26" s="536"/>
      <c r="BKK26" s="536"/>
      <c r="BKL26" s="533"/>
      <c r="BKM26" s="533"/>
      <c r="BKN26" s="534"/>
      <c r="BKO26" s="343"/>
      <c r="BKP26" s="535"/>
      <c r="BKQ26" s="536"/>
      <c r="BKR26" s="536"/>
      <c r="BKS26" s="536"/>
      <c r="BKT26" s="533"/>
      <c r="BKU26" s="533"/>
      <c r="BKV26" s="534"/>
      <c r="BKW26" s="343"/>
      <c r="BKX26" s="535"/>
      <c r="BKY26" s="536"/>
      <c r="BKZ26" s="536"/>
      <c r="BLA26" s="536"/>
      <c r="BLB26" s="533"/>
      <c r="BLC26" s="533"/>
      <c r="BLD26" s="534"/>
      <c r="BLE26" s="343"/>
      <c r="BLF26" s="535"/>
      <c r="BLG26" s="536"/>
      <c r="BLH26" s="536"/>
      <c r="BLI26" s="536"/>
      <c r="BLJ26" s="533"/>
      <c r="BLK26" s="533"/>
      <c r="BLL26" s="534"/>
      <c r="BLM26" s="343"/>
      <c r="BLN26" s="535"/>
      <c r="BLO26" s="536"/>
      <c r="BLP26" s="536"/>
      <c r="BLQ26" s="536"/>
      <c r="BLR26" s="533"/>
      <c r="BLS26" s="533"/>
      <c r="BLT26" s="534"/>
      <c r="BLU26" s="343"/>
      <c r="BLV26" s="535"/>
      <c r="BLW26" s="536"/>
      <c r="BLX26" s="536"/>
      <c r="BLY26" s="536"/>
      <c r="BLZ26" s="533"/>
      <c r="BMA26" s="533"/>
      <c r="BMB26" s="534"/>
      <c r="BMC26" s="343"/>
      <c r="BMD26" s="535"/>
      <c r="BME26" s="536"/>
      <c r="BMF26" s="536"/>
      <c r="BMG26" s="536"/>
      <c r="BMH26" s="533"/>
      <c r="BMI26" s="533"/>
      <c r="BMJ26" s="534"/>
      <c r="BMK26" s="343"/>
      <c r="BML26" s="535"/>
      <c r="BMM26" s="536"/>
      <c r="BMN26" s="536"/>
      <c r="BMO26" s="536"/>
      <c r="BMP26" s="533"/>
      <c r="BMQ26" s="533"/>
      <c r="BMR26" s="534"/>
      <c r="BMS26" s="343"/>
      <c r="BMT26" s="535"/>
      <c r="BMU26" s="536"/>
      <c r="BMV26" s="536"/>
      <c r="BMW26" s="536"/>
      <c r="BMX26" s="533"/>
      <c r="BMY26" s="533"/>
      <c r="BMZ26" s="534"/>
      <c r="BNA26" s="343"/>
      <c r="BNB26" s="535"/>
      <c r="BNC26" s="536"/>
      <c r="BND26" s="536"/>
      <c r="BNE26" s="536"/>
      <c r="BNF26" s="533"/>
      <c r="BNG26" s="533"/>
      <c r="BNH26" s="534"/>
      <c r="BNI26" s="343"/>
      <c r="BNJ26" s="535"/>
      <c r="BNK26" s="536"/>
      <c r="BNL26" s="536"/>
      <c r="BNM26" s="536"/>
      <c r="BNN26" s="533"/>
      <c r="BNO26" s="533"/>
      <c r="BNP26" s="534"/>
      <c r="BNQ26" s="343"/>
      <c r="BNR26" s="535"/>
      <c r="BNS26" s="536"/>
      <c r="BNT26" s="536"/>
      <c r="BNU26" s="536"/>
      <c r="BNV26" s="533"/>
      <c r="BNW26" s="533"/>
      <c r="BNX26" s="534"/>
      <c r="BNY26" s="343"/>
      <c r="BNZ26" s="535"/>
      <c r="BOA26" s="536"/>
      <c r="BOB26" s="536"/>
      <c r="BOC26" s="536"/>
      <c r="BOD26" s="533"/>
      <c r="BOE26" s="533"/>
      <c r="BOF26" s="534"/>
      <c r="BOG26" s="343"/>
      <c r="BOH26" s="535"/>
      <c r="BOI26" s="536"/>
      <c r="BOJ26" s="536"/>
      <c r="BOK26" s="536"/>
      <c r="BOL26" s="533"/>
      <c r="BOM26" s="533"/>
      <c r="BON26" s="534"/>
      <c r="BOO26" s="343"/>
      <c r="BOP26" s="535"/>
      <c r="BOQ26" s="536"/>
      <c r="BOR26" s="536"/>
      <c r="BOS26" s="536"/>
      <c r="BOT26" s="533"/>
      <c r="BOU26" s="533"/>
      <c r="BOV26" s="534"/>
      <c r="BOW26" s="343"/>
      <c r="BOX26" s="535"/>
      <c r="BOY26" s="536"/>
      <c r="BOZ26" s="536"/>
      <c r="BPA26" s="536"/>
      <c r="BPB26" s="533"/>
      <c r="BPC26" s="533"/>
      <c r="BPD26" s="534"/>
      <c r="BPE26" s="343"/>
      <c r="BPF26" s="535"/>
      <c r="BPG26" s="536"/>
      <c r="BPH26" s="536"/>
      <c r="BPI26" s="536"/>
      <c r="BPJ26" s="533"/>
      <c r="BPK26" s="533"/>
      <c r="BPL26" s="534"/>
      <c r="BPM26" s="343"/>
      <c r="BPN26" s="535"/>
      <c r="BPO26" s="536"/>
      <c r="BPP26" s="536"/>
      <c r="BPQ26" s="536"/>
      <c r="BPR26" s="533"/>
      <c r="BPS26" s="533"/>
      <c r="BPT26" s="534"/>
      <c r="BPU26" s="343"/>
      <c r="BPV26" s="535"/>
      <c r="BPW26" s="536"/>
      <c r="BPX26" s="536"/>
      <c r="BPY26" s="536"/>
      <c r="BPZ26" s="533"/>
      <c r="BQA26" s="533"/>
      <c r="BQB26" s="534"/>
      <c r="BQC26" s="343"/>
      <c r="BQD26" s="535"/>
      <c r="BQE26" s="536"/>
      <c r="BQF26" s="536"/>
      <c r="BQG26" s="536"/>
      <c r="BQH26" s="533"/>
      <c r="BQI26" s="533"/>
      <c r="BQJ26" s="534"/>
      <c r="BQK26" s="343"/>
      <c r="BQL26" s="535"/>
      <c r="BQM26" s="536"/>
      <c r="BQN26" s="536"/>
      <c r="BQO26" s="536"/>
      <c r="BQP26" s="533"/>
      <c r="BQQ26" s="533"/>
      <c r="BQR26" s="534"/>
      <c r="BQS26" s="343"/>
      <c r="BQT26" s="535"/>
      <c r="BQU26" s="536"/>
      <c r="BQV26" s="536"/>
      <c r="BQW26" s="536"/>
      <c r="BQX26" s="533"/>
      <c r="BQY26" s="533"/>
      <c r="BQZ26" s="534"/>
      <c r="BRA26" s="343"/>
      <c r="BRB26" s="535"/>
      <c r="BRC26" s="536"/>
      <c r="BRD26" s="536"/>
      <c r="BRE26" s="536"/>
      <c r="BRF26" s="533"/>
      <c r="BRG26" s="533"/>
      <c r="BRH26" s="534"/>
      <c r="BRI26" s="343"/>
      <c r="BRJ26" s="535"/>
      <c r="BRK26" s="536"/>
      <c r="BRL26" s="536"/>
      <c r="BRM26" s="536"/>
      <c r="BRN26" s="533"/>
      <c r="BRO26" s="533"/>
      <c r="BRP26" s="534"/>
      <c r="BRQ26" s="343"/>
      <c r="BRR26" s="535"/>
      <c r="BRS26" s="536"/>
      <c r="BRT26" s="536"/>
      <c r="BRU26" s="536"/>
      <c r="BRV26" s="533"/>
      <c r="BRW26" s="533"/>
      <c r="BRX26" s="534"/>
      <c r="BRY26" s="343"/>
      <c r="BRZ26" s="535"/>
      <c r="BSA26" s="536"/>
      <c r="BSB26" s="536"/>
      <c r="BSC26" s="536"/>
      <c r="BSD26" s="533"/>
      <c r="BSE26" s="533"/>
      <c r="BSF26" s="534"/>
      <c r="BSG26" s="343"/>
      <c r="BSH26" s="535"/>
      <c r="BSI26" s="536"/>
      <c r="BSJ26" s="536"/>
      <c r="BSK26" s="536"/>
      <c r="BSL26" s="533"/>
      <c r="BSM26" s="533"/>
      <c r="BSN26" s="534"/>
      <c r="BSO26" s="343"/>
      <c r="BSP26" s="535"/>
      <c r="BSQ26" s="536"/>
      <c r="BSR26" s="536"/>
      <c r="BSS26" s="536"/>
      <c r="BST26" s="533"/>
      <c r="BSU26" s="533"/>
      <c r="BSV26" s="534"/>
      <c r="BSW26" s="343"/>
      <c r="BSX26" s="535"/>
      <c r="BSY26" s="536"/>
      <c r="BSZ26" s="536"/>
      <c r="BTA26" s="536"/>
      <c r="BTB26" s="533"/>
      <c r="BTC26" s="533"/>
      <c r="BTD26" s="534"/>
      <c r="BTE26" s="343"/>
      <c r="BTF26" s="535"/>
      <c r="BTG26" s="536"/>
      <c r="BTH26" s="536"/>
      <c r="BTI26" s="536"/>
      <c r="BTJ26" s="533"/>
      <c r="BTK26" s="533"/>
      <c r="BTL26" s="534"/>
      <c r="BTM26" s="343"/>
      <c r="BTN26" s="535"/>
      <c r="BTO26" s="536"/>
      <c r="BTP26" s="536"/>
      <c r="BTQ26" s="536"/>
      <c r="BTR26" s="533"/>
      <c r="BTS26" s="533"/>
      <c r="BTT26" s="534"/>
      <c r="BTU26" s="343"/>
      <c r="BTV26" s="535"/>
      <c r="BTW26" s="536"/>
      <c r="BTX26" s="536"/>
      <c r="BTY26" s="536"/>
      <c r="BTZ26" s="533"/>
      <c r="BUA26" s="533"/>
      <c r="BUB26" s="534"/>
      <c r="BUC26" s="343"/>
      <c r="BUD26" s="535"/>
      <c r="BUE26" s="536"/>
      <c r="BUF26" s="536"/>
      <c r="BUG26" s="536"/>
      <c r="BUH26" s="533"/>
      <c r="BUI26" s="533"/>
      <c r="BUJ26" s="534"/>
      <c r="BUK26" s="343"/>
      <c r="BUL26" s="535"/>
      <c r="BUM26" s="536"/>
      <c r="BUN26" s="536"/>
      <c r="BUO26" s="536"/>
      <c r="BUP26" s="533"/>
      <c r="BUQ26" s="533"/>
      <c r="BUR26" s="534"/>
      <c r="BUS26" s="343"/>
      <c r="BUT26" s="535"/>
      <c r="BUU26" s="536"/>
      <c r="BUV26" s="536"/>
      <c r="BUW26" s="536"/>
      <c r="BUX26" s="533"/>
      <c r="BUY26" s="533"/>
      <c r="BUZ26" s="534"/>
      <c r="BVA26" s="343"/>
      <c r="BVB26" s="535"/>
      <c r="BVC26" s="536"/>
      <c r="BVD26" s="536"/>
      <c r="BVE26" s="536"/>
      <c r="BVF26" s="533"/>
      <c r="BVG26" s="533"/>
      <c r="BVH26" s="534"/>
      <c r="BVI26" s="343"/>
      <c r="BVJ26" s="535"/>
      <c r="BVK26" s="536"/>
      <c r="BVL26" s="536"/>
      <c r="BVM26" s="536"/>
      <c r="BVN26" s="533"/>
      <c r="BVO26" s="533"/>
      <c r="BVP26" s="534"/>
      <c r="BVQ26" s="343"/>
      <c r="BVR26" s="535"/>
      <c r="BVS26" s="536"/>
      <c r="BVT26" s="536"/>
      <c r="BVU26" s="536"/>
      <c r="BVV26" s="533"/>
      <c r="BVW26" s="533"/>
      <c r="BVX26" s="534"/>
      <c r="BVY26" s="343"/>
      <c r="BVZ26" s="535"/>
      <c r="BWA26" s="536"/>
      <c r="BWB26" s="536"/>
      <c r="BWC26" s="536"/>
      <c r="BWD26" s="533"/>
      <c r="BWE26" s="533"/>
      <c r="BWF26" s="534"/>
      <c r="BWG26" s="343"/>
      <c r="BWH26" s="535"/>
      <c r="BWI26" s="536"/>
      <c r="BWJ26" s="536"/>
      <c r="BWK26" s="536"/>
      <c r="BWL26" s="533"/>
      <c r="BWM26" s="533"/>
      <c r="BWN26" s="534"/>
      <c r="BWO26" s="343"/>
      <c r="BWP26" s="535"/>
      <c r="BWQ26" s="536"/>
      <c r="BWR26" s="536"/>
      <c r="BWS26" s="536"/>
      <c r="BWT26" s="533"/>
      <c r="BWU26" s="533"/>
      <c r="BWV26" s="534"/>
      <c r="BWW26" s="343"/>
      <c r="BWX26" s="535"/>
      <c r="BWY26" s="536"/>
      <c r="BWZ26" s="536"/>
      <c r="BXA26" s="536"/>
      <c r="BXB26" s="533"/>
      <c r="BXC26" s="533"/>
      <c r="BXD26" s="534"/>
      <c r="BXE26" s="343"/>
      <c r="BXF26" s="535"/>
      <c r="BXG26" s="536"/>
      <c r="BXH26" s="536"/>
      <c r="BXI26" s="536"/>
      <c r="BXJ26" s="533"/>
      <c r="BXK26" s="533"/>
      <c r="BXL26" s="534"/>
      <c r="BXM26" s="343"/>
      <c r="BXN26" s="535"/>
      <c r="BXO26" s="536"/>
      <c r="BXP26" s="536"/>
      <c r="BXQ26" s="536"/>
      <c r="BXR26" s="533"/>
      <c r="BXS26" s="533"/>
      <c r="BXT26" s="534"/>
      <c r="BXU26" s="343"/>
      <c r="BXV26" s="535"/>
      <c r="BXW26" s="536"/>
      <c r="BXX26" s="536"/>
      <c r="BXY26" s="536"/>
      <c r="BXZ26" s="533"/>
      <c r="BYA26" s="533"/>
      <c r="BYB26" s="534"/>
      <c r="BYC26" s="343"/>
      <c r="BYD26" s="535"/>
      <c r="BYE26" s="536"/>
      <c r="BYF26" s="536"/>
      <c r="BYG26" s="536"/>
      <c r="BYH26" s="533"/>
      <c r="BYI26" s="533"/>
      <c r="BYJ26" s="534"/>
      <c r="BYK26" s="343"/>
      <c r="BYL26" s="535"/>
      <c r="BYM26" s="536"/>
      <c r="BYN26" s="536"/>
      <c r="BYO26" s="536"/>
      <c r="BYP26" s="533"/>
      <c r="BYQ26" s="533"/>
      <c r="BYR26" s="534"/>
      <c r="BYS26" s="343"/>
      <c r="BYT26" s="535"/>
      <c r="BYU26" s="536"/>
      <c r="BYV26" s="536"/>
      <c r="BYW26" s="536"/>
      <c r="BYX26" s="533"/>
      <c r="BYY26" s="533"/>
      <c r="BYZ26" s="534"/>
      <c r="BZA26" s="343"/>
      <c r="BZB26" s="535"/>
      <c r="BZC26" s="536"/>
      <c r="BZD26" s="536"/>
      <c r="BZE26" s="536"/>
      <c r="BZF26" s="533"/>
      <c r="BZG26" s="533"/>
      <c r="BZH26" s="534"/>
      <c r="BZI26" s="343"/>
      <c r="BZJ26" s="535"/>
      <c r="BZK26" s="536"/>
      <c r="BZL26" s="536"/>
      <c r="BZM26" s="536"/>
      <c r="BZN26" s="533"/>
      <c r="BZO26" s="533"/>
      <c r="BZP26" s="534"/>
      <c r="BZQ26" s="343"/>
      <c r="BZR26" s="535"/>
      <c r="BZS26" s="536"/>
      <c r="BZT26" s="536"/>
      <c r="BZU26" s="536"/>
      <c r="BZV26" s="533"/>
      <c r="BZW26" s="533"/>
      <c r="BZX26" s="534"/>
      <c r="BZY26" s="343"/>
      <c r="BZZ26" s="535"/>
      <c r="CAA26" s="536"/>
      <c r="CAB26" s="536"/>
      <c r="CAC26" s="536"/>
      <c r="CAD26" s="533"/>
      <c r="CAE26" s="533"/>
      <c r="CAF26" s="534"/>
      <c r="CAG26" s="343"/>
      <c r="CAH26" s="535"/>
      <c r="CAI26" s="536"/>
      <c r="CAJ26" s="536"/>
      <c r="CAK26" s="536"/>
      <c r="CAL26" s="533"/>
      <c r="CAM26" s="533"/>
      <c r="CAN26" s="534"/>
      <c r="CAO26" s="343"/>
      <c r="CAP26" s="535"/>
      <c r="CAQ26" s="536"/>
      <c r="CAR26" s="536"/>
      <c r="CAS26" s="536"/>
      <c r="CAT26" s="533"/>
      <c r="CAU26" s="533"/>
      <c r="CAV26" s="534"/>
      <c r="CAW26" s="343"/>
      <c r="CAX26" s="535"/>
      <c r="CAY26" s="536"/>
      <c r="CAZ26" s="536"/>
      <c r="CBA26" s="536"/>
      <c r="CBB26" s="533"/>
      <c r="CBC26" s="533"/>
      <c r="CBD26" s="534"/>
      <c r="CBE26" s="343"/>
      <c r="CBF26" s="535"/>
      <c r="CBG26" s="536"/>
      <c r="CBH26" s="536"/>
      <c r="CBI26" s="536"/>
      <c r="CBJ26" s="533"/>
      <c r="CBK26" s="533"/>
      <c r="CBL26" s="534"/>
      <c r="CBM26" s="343"/>
      <c r="CBN26" s="535"/>
      <c r="CBO26" s="536"/>
      <c r="CBP26" s="536"/>
      <c r="CBQ26" s="536"/>
      <c r="CBR26" s="533"/>
      <c r="CBS26" s="533"/>
      <c r="CBT26" s="534"/>
      <c r="CBU26" s="343"/>
      <c r="CBV26" s="535"/>
      <c r="CBW26" s="536"/>
      <c r="CBX26" s="536"/>
      <c r="CBY26" s="536"/>
      <c r="CBZ26" s="533"/>
      <c r="CCA26" s="533"/>
      <c r="CCB26" s="534"/>
      <c r="CCC26" s="343"/>
      <c r="CCD26" s="535"/>
      <c r="CCE26" s="536"/>
      <c r="CCF26" s="536"/>
      <c r="CCG26" s="536"/>
      <c r="CCH26" s="533"/>
      <c r="CCI26" s="533"/>
      <c r="CCJ26" s="534"/>
      <c r="CCK26" s="343"/>
      <c r="CCL26" s="535"/>
      <c r="CCM26" s="536"/>
      <c r="CCN26" s="536"/>
      <c r="CCO26" s="536"/>
      <c r="CCP26" s="533"/>
      <c r="CCQ26" s="533"/>
      <c r="CCR26" s="534"/>
      <c r="CCS26" s="343"/>
      <c r="CCT26" s="535"/>
      <c r="CCU26" s="536"/>
      <c r="CCV26" s="536"/>
      <c r="CCW26" s="536"/>
      <c r="CCX26" s="533"/>
      <c r="CCY26" s="533"/>
      <c r="CCZ26" s="534"/>
      <c r="CDA26" s="343"/>
      <c r="CDB26" s="535"/>
      <c r="CDC26" s="536"/>
      <c r="CDD26" s="536"/>
      <c r="CDE26" s="536"/>
      <c r="CDF26" s="533"/>
      <c r="CDG26" s="533"/>
      <c r="CDH26" s="534"/>
      <c r="CDI26" s="343"/>
      <c r="CDJ26" s="535"/>
      <c r="CDK26" s="536"/>
      <c r="CDL26" s="536"/>
      <c r="CDM26" s="536"/>
      <c r="CDN26" s="533"/>
      <c r="CDO26" s="533"/>
      <c r="CDP26" s="534"/>
      <c r="CDQ26" s="343"/>
      <c r="CDR26" s="535"/>
      <c r="CDS26" s="536"/>
      <c r="CDT26" s="536"/>
      <c r="CDU26" s="536"/>
      <c r="CDV26" s="533"/>
      <c r="CDW26" s="533"/>
      <c r="CDX26" s="534"/>
      <c r="CDY26" s="343"/>
      <c r="CDZ26" s="535"/>
      <c r="CEA26" s="536"/>
      <c r="CEB26" s="536"/>
      <c r="CEC26" s="536"/>
      <c r="CED26" s="533"/>
      <c r="CEE26" s="533"/>
      <c r="CEF26" s="534"/>
      <c r="CEG26" s="343"/>
      <c r="CEH26" s="535"/>
      <c r="CEI26" s="536"/>
      <c r="CEJ26" s="536"/>
      <c r="CEK26" s="536"/>
      <c r="CEL26" s="533"/>
      <c r="CEM26" s="533"/>
      <c r="CEN26" s="534"/>
      <c r="CEO26" s="343"/>
      <c r="CEP26" s="535"/>
      <c r="CEQ26" s="536"/>
      <c r="CER26" s="536"/>
      <c r="CES26" s="536"/>
      <c r="CET26" s="533"/>
      <c r="CEU26" s="533"/>
      <c r="CEV26" s="534"/>
      <c r="CEW26" s="343"/>
      <c r="CEX26" s="535"/>
      <c r="CEY26" s="536"/>
      <c r="CEZ26" s="536"/>
      <c r="CFA26" s="536"/>
      <c r="CFB26" s="533"/>
      <c r="CFC26" s="533"/>
      <c r="CFD26" s="534"/>
      <c r="CFE26" s="343"/>
      <c r="CFF26" s="535"/>
      <c r="CFG26" s="536"/>
      <c r="CFH26" s="536"/>
      <c r="CFI26" s="536"/>
      <c r="CFJ26" s="533"/>
      <c r="CFK26" s="533"/>
      <c r="CFL26" s="534"/>
      <c r="CFM26" s="343"/>
      <c r="CFN26" s="535"/>
      <c r="CFO26" s="536"/>
      <c r="CFP26" s="536"/>
      <c r="CFQ26" s="536"/>
      <c r="CFR26" s="533"/>
      <c r="CFS26" s="533"/>
      <c r="CFT26" s="534"/>
      <c r="CFU26" s="343"/>
      <c r="CFV26" s="535"/>
      <c r="CFW26" s="536"/>
      <c r="CFX26" s="536"/>
      <c r="CFY26" s="536"/>
      <c r="CFZ26" s="533"/>
      <c r="CGA26" s="533"/>
      <c r="CGB26" s="534"/>
      <c r="CGC26" s="343"/>
      <c r="CGD26" s="535"/>
      <c r="CGE26" s="536"/>
      <c r="CGF26" s="536"/>
      <c r="CGG26" s="536"/>
      <c r="CGH26" s="533"/>
      <c r="CGI26" s="533"/>
      <c r="CGJ26" s="534"/>
      <c r="CGK26" s="343"/>
      <c r="CGL26" s="535"/>
      <c r="CGM26" s="536"/>
      <c r="CGN26" s="536"/>
      <c r="CGO26" s="536"/>
      <c r="CGP26" s="533"/>
      <c r="CGQ26" s="533"/>
      <c r="CGR26" s="534"/>
      <c r="CGS26" s="343"/>
      <c r="CGT26" s="535"/>
      <c r="CGU26" s="536"/>
      <c r="CGV26" s="536"/>
      <c r="CGW26" s="536"/>
      <c r="CGX26" s="533"/>
      <c r="CGY26" s="533"/>
      <c r="CGZ26" s="534"/>
      <c r="CHA26" s="343"/>
      <c r="CHB26" s="535"/>
      <c r="CHC26" s="536"/>
      <c r="CHD26" s="536"/>
      <c r="CHE26" s="536"/>
      <c r="CHF26" s="533"/>
      <c r="CHG26" s="533"/>
      <c r="CHH26" s="534"/>
      <c r="CHI26" s="343"/>
      <c r="CHJ26" s="535"/>
      <c r="CHK26" s="536"/>
      <c r="CHL26" s="536"/>
      <c r="CHM26" s="536"/>
      <c r="CHN26" s="533"/>
      <c r="CHO26" s="533"/>
      <c r="CHP26" s="534"/>
      <c r="CHQ26" s="343"/>
      <c r="CHR26" s="535"/>
      <c r="CHS26" s="536"/>
      <c r="CHT26" s="536"/>
      <c r="CHU26" s="536"/>
      <c r="CHV26" s="533"/>
      <c r="CHW26" s="533"/>
      <c r="CHX26" s="534"/>
      <c r="CHY26" s="343"/>
      <c r="CHZ26" s="535"/>
      <c r="CIA26" s="536"/>
      <c r="CIB26" s="536"/>
      <c r="CIC26" s="536"/>
      <c r="CID26" s="533"/>
      <c r="CIE26" s="533"/>
      <c r="CIF26" s="534"/>
      <c r="CIG26" s="343"/>
      <c r="CIH26" s="535"/>
      <c r="CII26" s="536"/>
      <c r="CIJ26" s="536"/>
      <c r="CIK26" s="536"/>
      <c r="CIL26" s="533"/>
      <c r="CIM26" s="533"/>
      <c r="CIN26" s="534"/>
      <c r="CIO26" s="343"/>
      <c r="CIP26" s="535"/>
      <c r="CIQ26" s="536"/>
      <c r="CIR26" s="536"/>
      <c r="CIS26" s="536"/>
      <c r="CIT26" s="533"/>
      <c r="CIU26" s="533"/>
      <c r="CIV26" s="534"/>
      <c r="CIW26" s="343"/>
      <c r="CIX26" s="535"/>
      <c r="CIY26" s="536"/>
      <c r="CIZ26" s="536"/>
      <c r="CJA26" s="536"/>
      <c r="CJB26" s="533"/>
      <c r="CJC26" s="533"/>
      <c r="CJD26" s="534"/>
      <c r="CJE26" s="343"/>
      <c r="CJF26" s="535"/>
      <c r="CJG26" s="536"/>
      <c r="CJH26" s="536"/>
      <c r="CJI26" s="536"/>
      <c r="CJJ26" s="533"/>
      <c r="CJK26" s="533"/>
      <c r="CJL26" s="534"/>
      <c r="CJM26" s="343"/>
      <c r="CJN26" s="535"/>
      <c r="CJO26" s="536"/>
      <c r="CJP26" s="536"/>
      <c r="CJQ26" s="536"/>
      <c r="CJR26" s="533"/>
      <c r="CJS26" s="533"/>
      <c r="CJT26" s="534"/>
      <c r="CJU26" s="343"/>
      <c r="CJV26" s="535"/>
      <c r="CJW26" s="536"/>
      <c r="CJX26" s="536"/>
      <c r="CJY26" s="536"/>
      <c r="CJZ26" s="533"/>
      <c r="CKA26" s="533"/>
      <c r="CKB26" s="534"/>
      <c r="CKC26" s="343"/>
      <c r="CKD26" s="535"/>
      <c r="CKE26" s="536"/>
      <c r="CKF26" s="536"/>
      <c r="CKG26" s="536"/>
      <c r="CKH26" s="533"/>
      <c r="CKI26" s="533"/>
      <c r="CKJ26" s="534"/>
      <c r="CKK26" s="343"/>
      <c r="CKL26" s="535"/>
      <c r="CKM26" s="536"/>
      <c r="CKN26" s="536"/>
      <c r="CKO26" s="536"/>
      <c r="CKP26" s="533"/>
      <c r="CKQ26" s="533"/>
      <c r="CKR26" s="534"/>
      <c r="CKS26" s="343"/>
      <c r="CKT26" s="535"/>
      <c r="CKU26" s="536"/>
      <c r="CKV26" s="536"/>
      <c r="CKW26" s="536"/>
      <c r="CKX26" s="533"/>
      <c r="CKY26" s="533"/>
      <c r="CKZ26" s="534"/>
      <c r="CLA26" s="343"/>
      <c r="CLB26" s="535"/>
      <c r="CLC26" s="536"/>
      <c r="CLD26" s="536"/>
      <c r="CLE26" s="536"/>
      <c r="CLF26" s="533"/>
      <c r="CLG26" s="533"/>
      <c r="CLH26" s="534"/>
      <c r="CLI26" s="343"/>
      <c r="CLJ26" s="535"/>
      <c r="CLK26" s="536"/>
      <c r="CLL26" s="536"/>
      <c r="CLM26" s="536"/>
      <c r="CLN26" s="533"/>
      <c r="CLO26" s="533"/>
      <c r="CLP26" s="534"/>
      <c r="CLQ26" s="343"/>
      <c r="CLR26" s="535"/>
      <c r="CLS26" s="536"/>
      <c r="CLT26" s="536"/>
      <c r="CLU26" s="536"/>
      <c r="CLV26" s="533"/>
      <c r="CLW26" s="533"/>
      <c r="CLX26" s="534"/>
      <c r="CLY26" s="343"/>
      <c r="CLZ26" s="535"/>
      <c r="CMA26" s="536"/>
      <c r="CMB26" s="536"/>
      <c r="CMC26" s="536"/>
      <c r="CMD26" s="533"/>
      <c r="CME26" s="533"/>
      <c r="CMF26" s="534"/>
      <c r="CMG26" s="343"/>
      <c r="CMH26" s="535"/>
      <c r="CMI26" s="536"/>
      <c r="CMJ26" s="536"/>
      <c r="CMK26" s="536"/>
      <c r="CML26" s="533"/>
      <c r="CMM26" s="533"/>
      <c r="CMN26" s="534"/>
      <c r="CMO26" s="343"/>
      <c r="CMP26" s="535"/>
      <c r="CMQ26" s="536"/>
      <c r="CMR26" s="536"/>
      <c r="CMS26" s="536"/>
      <c r="CMT26" s="533"/>
      <c r="CMU26" s="533"/>
      <c r="CMV26" s="534"/>
      <c r="CMW26" s="343"/>
      <c r="CMX26" s="535"/>
      <c r="CMY26" s="536"/>
      <c r="CMZ26" s="536"/>
      <c r="CNA26" s="536"/>
      <c r="CNB26" s="533"/>
      <c r="CNC26" s="533"/>
      <c r="CND26" s="534"/>
      <c r="CNE26" s="343"/>
      <c r="CNF26" s="535"/>
      <c r="CNG26" s="536"/>
      <c r="CNH26" s="536"/>
      <c r="CNI26" s="536"/>
      <c r="CNJ26" s="533"/>
      <c r="CNK26" s="533"/>
      <c r="CNL26" s="534"/>
      <c r="CNM26" s="343"/>
      <c r="CNN26" s="535"/>
      <c r="CNO26" s="536"/>
      <c r="CNP26" s="536"/>
      <c r="CNQ26" s="536"/>
      <c r="CNR26" s="533"/>
      <c r="CNS26" s="533"/>
      <c r="CNT26" s="534"/>
      <c r="CNU26" s="343"/>
      <c r="CNV26" s="535"/>
      <c r="CNW26" s="536"/>
      <c r="CNX26" s="536"/>
      <c r="CNY26" s="536"/>
      <c r="CNZ26" s="533"/>
      <c r="COA26" s="533"/>
      <c r="COB26" s="534"/>
      <c r="COC26" s="343"/>
      <c r="COD26" s="535"/>
      <c r="COE26" s="536"/>
      <c r="COF26" s="536"/>
      <c r="COG26" s="536"/>
      <c r="COH26" s="533"/>
      <c r="COI26" s="533"/>
      <c r="COJ26" s="534"/>
      <c r="COK26" s="343"/>
      <c r="COL26" s="535"/>
      <c r="COM26" s="536"/>
      <c r="CON26" s="536"/>
      <c r="COO26" s="536"/>
      <c r="COP26" s="533"/>
      <c r="COQ26" s="533"/>
      <c r="COR26" s="534"/>
      <c r="COS26" s="343"/>
      <c r="COT26" s="535"/>
      <c r="COU26" s="536"/>
      <c r="COV26" s="536"/>
      <c r="COW26" s="536"/>
      <c r="COX26" s="533"/>
      <c r="COY26" s="533"/>
      <c r="COZ26" s="534"/>
      <c r="CPA26" s="343"/>
      <c r="CPB26" s="535"/>
      <c r="CPC26" s="536"/>
      <c r="CPD26" s="536"/>
      <c r="CPE26" s="536"/>
      <c r="CPF26" s="533"/>
      <c r="CPG26" s="533"/>
      <c r="CPH26" s="534"/>
      <c r="CPI26" s="343"/>
      <c r="CPJ26" s="535"/>
      <c r="CPK26" s="536"/>
      <c r="CPL26" s="536"/>
      <c r="CPM26" s="536"/>
      <c r="CPN26" s="533"/>
      <c r="CPO26" s="533"/>
      <c r="CPP26" s="534"/>
      <c r="CPQ26" s="343"/>
      <c r="CPR26" s="535"/>
      <c r="CPS26" s="536"/>
      <c r="CPT26" s="536"/>
      <c r="CPU26" s="536"/>
      <c r="CPV26" s="533"/>
      <c r="CPW26" s="533"/>
      <c r="CPX26" s="534"/>
      <c r="CPY26" s="343"/>
      <c r="CPZ26" s="535"/>
      <c r="CQA26" s="536"/>
      <c r="CQB26" s="536"/>
      <c r="CQC26" s="536"/>
      <c r="CQD26" s="533"/>
      <c r="CQE26" s="533"/>
      <c r="CQF26" s="534"/>
      <c r="CQG26" s="343"/>
      <c r="CQH26" s="535"/>
      <c r="CQI26" s="536"/>
      <c r="CQJ26" s="536"/>
      <c r="CQK26" s="536"/>
      <c r="CQL26" s="533"/>
      <c r="CQM26" s="533"/>
      <c r="CQN26" s="534"/>
      <c r="CQO26" s="343"/>
      <c r="CQP26" s="535"/>
      <c r="CQQ26" s="536"/>
      <c r="CQR26" s="536"/>
      <c r="CQS26" s="536"/>
      <c r="CQT26" s="533"/>
      <c r="CQU26" s="533"/>
      <c r="CQV26" s="534"/>
      <c r="CQW26" s="343"/>
      <c r="CQX26" s="535"/>
      <c r="CQY26" s="536"/>
      <c r="CQZ26" s="536"/>
      <c r="CRA26" s="536"/>
      <c r="CRB26" s="533"/>
      <c r="CRC26" s="533"/>
      <c r="CRD26" s="534"/>
      <c r="CRE26" s="343"/>
      <c r="CRF26" s="535"/>
      <c r="CRG26" s="536"/>
      <c r="CRH26" s="536"/>
      <c r="CRI26" s="536"/>
      <c r="CRJ26" s="533"/>
      <c r="CRK26" s="533"/>
      <c r="CRL26" s="534"/>
      <c r="CRM26" s="343"/>
      <c r="CRN26" s="535"/>
      <c r="CRO26" s="536"/>
      <c r="CRP26" s="536"/>
      <c r="CRQ26" s="536"/>
      <c r="CRR26" s="533"/>
      <c r="CRS26" s="533"/>
      <c r="CRT26" s="534"/>
      <c r="CRU26" s="343"/>
      <c r="CRV26" s="535"/>
      <c r="CRW26" s="536"/>
      <c r="CRX26" s="536"/>
      <c r="CRY26" s="536"/>
      <c r="CRZ26" s="533"/>
      <c r="CSA26" s="533"/>
      <c r="CSB26" s="534"/>
      <c r="CSC26" s="343"/>
      <c r="CSD26" s="535"/>
      <c r="CSE26" s="536"/>
      <c r="CSF26" s="536"/>
      <c r="CSG26" s="536"/>
      <c r="CSH26" s="533"/>
      <c r="CSI26" s="533"/>
      <c r="CSJ26" s="534"/>
      <c r="CSK26" s="343"/>
      <c r="CSL26" s="535"/>
      <c r="CSM26" s="536"/>
      <c r="CSN26" s="536"/>
      <c r="CSO26" s="536"/>
      <c r="CSP26" s="533"/>
      <c r="CSQ26" s="533"/>
      <c r="CSR26" s="534"/>
      <c r="CSS26" s="343"/>
      <c r="CST26" s="535"/>
      <c r="CSU26" s="536"/>
      <c r="CSV26" s="536"/>
      <c r="CSW26" s="536"/>
      <c r="CSX26" s="533"/>
      <c r="CSY26" s="533"/>
      <c r="CSZ26" s="534"/>
      <c r="CTA26" s="343"/>
      <c r="CTB26" s="535"/>
      <c r="CTC26" s="536"/>
      <c r="CTD26" s="536"/>
      <c r="CTE26" s="536"/>
      <c r="CTF26" s="533"/>
      <c r="CTG26" s="533"/>
      <c r="CTH26" s="534"/>
      <c r="CTI26" s="343"/>
      <c r="CTJ26" s="535"/>
      <c r="CTK26" s="536"/>
      <c r="CTL26" s="536"/>
      <c r="CTM26" s="536"/>
      <c r="CTN26" s="533"/>
      <c r="CTO26" s="533"/>
      <c r="CTP26" s="534"/>
      <c r="CTQ26" s="343"/>
      <c r="CTR26" s="535"/>
      <c r="CTS26" s="536"/>
      <c r="CTT26" s="536"/>
      <c r="CTU26" s="536"/>
      <c r="CTV26" s="533"/>
      <c r="CTW26" s="533"/>
      <c r="CTX26" s="534"/>
      <c r="CTY26" s="343"/>
      <c r="CTZ26" s="535"/>
      <c r="CUA26" s="536"/>
      <c r="CUB26" s="536"/>
      <c r="CUC26" s="536"/>
      <c r="CUD26" s="533"/>
      <c r="CUE26" s="533"/>
      <c r="CUF26" s="534"/>
      <c r="CUG26" s="343"/>
      <c r="CUH26" s="535"/>
      <c r="CUI26" s="536"/>
      <c r="CUJ26" s="536"/>
      <c r="CUK26" s="536"/>
      <c r="CUL26" s="533"/>
      <c r="CUM26" s="533"/>
      <c r="CUN26" s="534"/>
      <c r="CUO26" s="343"/>
      <c r="CUP26" s="535"/>
      <c r="CUQ26" s="536"/>
      <c r="CUR26" s="536"/>
      <c r="CUS26" s="536"/>
      <c r="CUT26" s="533"/>
      <c r="CUU26" s="533"/>
      <c r="CUV26" s="534"/>
      <c r="CUW26" s="343"/>
      <c r="CUX26" s="535"/>
      <c r="CUY26" s="536"/>
      <c r="CUZ26" s="536"/>
      <c r="CVA26" s="536"/>
      <c r="CVB26" s="533"/>
      <c r="CVC26" s="533"/>
      <c r="CVD26" s="534"/>
      <c r="CVE26" s="343"/>
      <c r="CVF26" s="535"/>
      <c r="CVG26" s="536"/>
      <c r="CVH26" s="536"/>
      <c r="CVI26" s="536"/>
      <c r="CVJ26" s="533"/>
      <c r="CVK26" s="533"/>
      <c r="CVL26" s="534"/>
      <c r="CVM26" s="343"/>
      <c r="CVN26" s="535"/>
      <c r="CVO26" s="536"/>
      <c r="CVP26" s="536"/>
      <c r="CVQ26" s="536"/>
      <c r="CVR26" s="533"/>
      <c r="CVS26" s="533"/>
      <c r="CVT26" s="534"/>
      <c r="CVU26" s="343"/>
      <c r="CVV26" s="535"/>
      <c r="CVW26" s="536"/>
      <c r="CVX26" s="536"/>
      <c r="CVY26" s="536"/>
      <c r="CVZ26" s="533"/>
      <c r="CWA26" s="533"/>
      <c r="CWB26" s="534"/>
      <c r="CWC26" s="343"/>
      <c r="CWD26" s="535"/>
      <c r="CWE26" s="536"/>
      <c r="CWF26" s="536"/>
      <c r="CWG26" s="536"/>
      <c r="CWH26" s="533"/>
      <c r="CWI26" s="533"/>
      <c r="CWJ26" s="534"/>
      <c r="CWK26" s="343"/>
      <c r="CWL26" s="535"/>
      <c r="CWM26" s="536"/>
      <c r="CWN26" s="536"/>
      <c r="CWO26" s="536"/>
      <c r="CWP26" s="533"/>
      <c r="CWQ26" s="533"/>
      <c r="CWR26" s="534"/>
      <c r="CWS26" s="343"/>
      <c r="CWT26" s="535"/>
      <c r="CWU26" s="536"/>
      <c r="CWV26" s="536"/>
      <c r="CWW26" s="536"/>
      <c r="CWX26" s="533"/>
      <c r="CWY26" s="533"/>
      <c r="CWZ26" s="534"/>
      <c r="CXA26" s="343"/>
      <c r="CXB26" s="535"/>
      <c r="CXC26" s="536"/>
      <c r="CXD26" s="536"/>
      <c r="CXE26" s="536"/>
      <c r="CXF26" s="533"/>
      <c r="CXG26" s="533"/>
      <c r="CXH26" s="534"/>
      <c r="CXI26" s="343"/>
      <c r="CXJ26" s="535"/>
      <c r="CXK26" s="536"/>
      <c r="CXL26" s="536"/>
      <c r="CXM26" s="536"/>
      <c r="CXN26" s="533"/>
      <c r="CXO26" s="533"/>
      <c r="CXP26" s="534"/>
      <c r="CXQ26" s="343"/>
      <c r="CXR26" s="535"/>
      <c r="CXS26" s="536"/>
      <c r="CXT26" s="536"/>
      <c r="CXU26" s="536"/>
      <c r="CXV26" s="533"/>
      <c r="CXW26" s="533"/>
      <c r="CXX26" s="534"/>
      <c r="CXY26" s="343"/>
      <c r="CXZ26" s="535"/>
      <c r="CYA26" s="536"/>
      <c r="CYB26" s="536"/>
      <c r="CYC26" s="536"/>
      <c r="CYD26" s="533"/>
      <c r="CYE26" s="533"/>
      <c r="CYF26" s="534"/>
      <c r="CYG26" s="343"/>
      <c r="CYH26" s="535"/>
      <c r="CYI26" s="536"/>
      <c r="CYJ26" s="536"/>
      <c r="CYK26" s="536"/>
      <c r="CYL26" s="533"/>
      <c r="CYM26" s="533"/>
      <c r="CYN26" s="534"/>
      <c r="CYO26" s="343"/>
      <c r="CYP26" s="535"/>
      <c r="CYQ26" s="536"/>
      <c r="CYR26" s="536"/>
      <c r="CYS26" s="536"/>
      <c r="CYT26" s="533"/>
      <c r="CYU26" s="533"/>
      <c r="CYV26" s="534"/>
      <c r="CYW26" s="343"/>
      <c r="CYX26" s="535"/>
      <c r="CYY26" s="536"/>
      <c r="CYZ26" s="536"/>
      <c r="CZA26" s="536"/>
      <c r="CZB26" s="533"/>
      <c r="CZC26" s="533"/>
      <c r="CZD26" s="534"/>
      <c r="CZE26" s="343"/>
      <c r="CZF26" s="535"/>
      <c r="CZG26" s="536"/>
      <c r="CZH26" s="536"/>
      <c r="CZI26" s="536"/>
      <c r="CZJ26" s="533"/>
      <c r="CZK26" s="533"/>
      <c r="CZL26" s="534"/>
      <c r="CZM26" s="343"/>
      <c r="CZN26" s="535"/>
      <c r="CZO26" s="536"/>
      <c r="CZP26" s="536"/>
      <c r="CZQ26" s="536"/>
      <c r="CZR26" s="533"/>
      <c r="CZS26" s="533"/>
      <c r="CZT26" s="534"/>
      <c r="CZU26" s="343"/>
      <c r="CZV26" s="535"/>
      <c r="CZW26" s="536"/>
      <c r="CZX26" s="536"/>
      <c r="CZY26" s="536"/>
      <c r="CZZ26" s="533"/>
      <c r="DAA26" s="533"/>
      <c r="DAB26" s="534"/>
      <c r="DAC26" s="343"/>
      <c r="DAD26" s="535"/>
      <c r="DAE26" s="536"/>
      <c r="DAF26" s="536"/>
      <c r="DAG26" s="536"/>
      <c r="DAH26" s="533"/>
      <c r="DAI26" s="533"/>
      <c r="DAJ26" s="534"/>
      <c r="DAK26" s="343"/>
      <c r="DAL26" s="535"/>
      <c r="DAM26" s="536"/>
      <c r="DAN26" s="536"/>
      <c r="DAO26" s="536"/>
      <c r="DAP26" s="533"/>
      <c r="DAQ26" s="533"/>
      <c r="DAR26" s="534"/>
      <c r="DAS26" s="343"/>
      <c r="DAT26" s="535"/>
      <c r="DAU26" s="536"/>
      <c r="DAV26" s="536"/>
      <c r="DAW26" s="536"/>
      <c r="DAX26" s="533"/>
      <c r="DAY26" s="533"/>
      <c r="DAZ26" s="534"/>
      <c r="DBA26" s="343"/>
      <c r="DBB26" s="535"/>
      <c r="DBC26" s="536"/>
      <c r="DBD26" s="536"/>
      <c r="DBE26" s="536"/>
      <c r="DBF26" s="533"/>
      <c r="DBG26" s="533"/>
      <c r="DBH26" s="534"/>
      <c r="DBI26" s="343"/>
      <c r="DBJ26" s="535"/>
      <c r="DBK26" s="536"/>
      <c r="DBL26" s="536"/>
      <c r="DBM26" s="536"/>
      <c r="DBN26" s="533"/>
      <c r="DBO26" s="533"/>
      <c r="DBP26" s="534"/>
      <c r="DBQ26" s="343"/>
      <c r="DBR26" s="535"/>
      <c r="DBS26" s="536"/>
      <c r="DBT26" s="536"/>
      <c r="DBU26" s="536"/>
      <c r="DBV26" s="533"/>
      <c r="DBW26" s="533"/>
      <c r="DBX26" s="534"/>
      <c r="DBY26" s="343"/>
      <c r="DBZ26" s="535"/>
      <c r="DCA26" s="536"/>
      <c r="DCB26" s="536"/>
      <c r="DCC26" s="536"/>
      <c r="DCD26" s="533"/>
      <c r="DCE26" s="533"/>
      <c r="DCF26" s="534"/>
      <c r="DCG26" s="343"/>
      <c r="DCH26" s="535"/>
      <c r="DCI26" s="536"/>
      <c r="DCJ26" s="536"/>
      <c r="DCK26" s="536"/>
      <c r="DCL26" s="533"/>
      <c r="DCM26" s="533"/>
      <c r="DCN26" s="534"/>
      <c r="DCO26" s="343"/>
      <c r="DCP26" s="535"/>
      <c r="DCQ26" s="536"/>
      <c r="DCR26" s="536"/>
      <c r="DCS26" s="536"/>
      <c r="DCT26" s="533"/>
      <c r="DCU26" s="533"/>
      <c r="DCV26" s="534"/>
      <c r="DCW26" s="343"/>
      <c r="DCX26" s="535"/>
      <c r="DCY26" s="536"/>
      <c r="DCZ26" s="536"/>
      <c r="DDA26" s="536"/>
      <c r="DDB26" s="533"/>
      <c r="DDC26" s="533"/>
      <c r="DDD26" s="534"/>
      <c r="DDE26" s="343"/>
      <c r="DDF26" s="535"/>
      <c r="DDG26" s="536"/>
      <c r="DDH26" s="536"/>
      <c r="DDI26" s="536"/>
      <c r="DDJ26" s="533"/>
      <c r="DDK26" s="533"/>
      <c r="DDL26" s="534"/>
      <c r="DDM26" s="343"/>
      <c r="DDN26" s="535"/>
      <c r="DDO26" s="536"/>
      <c r="DDP26" s="536"/>
      <c r="DDQ26" s="536"/>
      <c r="DDR26" s="533"/>
      <c r="DDS26" s="533"/>
      <c r="DDT26" s="534"/>
      <c r="DDU26" s="343"/>
      <c r="DDV26" s="535"/>
      <c r="DDW26" s="536"/>
      <c r="DDX26" s="536"/>
      <c r="DDY26" s="536"/>
      <c r="DDZ26" s="533"/>
      <c r="DEA26" s="533"/>
      <c r="DEB26" s="534"/>
      <c r="DEC26" s="343"/>
      <c r="DED26" s="535"/>
      <c r="DEE26" s="536"/>
      <c r="DEF26" s="536"/>
      <c r="DEG26" s="536"/>
      <c r="DEH26" s="533"/>
      <c r="DEI26" s="533"/>
      <c r="DEJ26" s="534"/>
      <c r="DEK26" s="343"/>
      <c r="DEL26" s="535"/>
      <c r="DEM26" s="536"/>
      <c r="DEN26" s="536"/>
      <c r="DEO26" s="536"/>
      <c r="DEP26" s="533"/>
      <c r="DEQ26" s="533"/>
      <c r="DER26" s="534"/>
      <c r="DES26" s="343"/>
      <c r="DET26" s="535"/>
      <c r="DEU26" s="536"/>
      <c r="DEV26" s="536"/>
      <c r="DEW26" s="536"/>
      <c r="DEX26" s="533"/>
      <c r="DEY26" s="533"/>
      <c r="DEZ26" s="534"/>
      <c r="DFA26" s="343"/>
      <c r="DFB26" s="535"/>
      <c r="DFC26" s="536"/>
      <c r="DFD26" s="536"/>
      <c r="DFE26" s="536"/>
      <c r="DFF26" s="533"/>
      <c r="DFG26" s="533"/>
      <c r="DFH26" s="534"/>
      <c r="DFI26" s="343"/>
      <c r="DFJ26" s="535"/>
      <c r="DFK26" s="536"/>
      <c r="DFL26" s="536"/>
      <c r="DFM26" s="536"/>
      <c r="DFN26" s="533"/>
      <c r="DFO26" s="533"/>
      <c r="DFP26" s="534"/>
      <c r="DFQ26" s="343"/>
      <c r="DFR26" s="535"/>
      <c r="DFS26" s="536"/>
      <c r="DFT26" s="536"/>
      <c r="DFU26" s="536"/>
      <c r="DFV26" s="533"/>
      <c r="DFW26" s="533"/>
      <c r="DFX26" s="534"/>
      <c r="DFY26" s="343"/>
      <c r="DFZ26" s="535"/>
      <c r="DGA26" s="536"/>
      <c r="DGB26" s="536"/>
      <c r="DGC26" s="536"/>
      <c r="DGD26" s="533"/>
      <c r="DGE26" s="533"/>
      <c r="DGF26" s="534"/>
      <c r="DGG26" s="343"/>
      <c r="DGH26" s="535"/>
      <c r="DGI26" s="536"/>
      <c r="DGJ26" s="536"/>
      <c r="DGK26" s="536"/>
      <c r="DGL26" s="533"/>
      <c r="DGM26" s="533"/>
      <c r="DGN26" s="534"/>
      <c r="DGO26" s="343"/>
      <c r="DGP26" s="535"/>
      <c r="DGQ26" s="536"/>
      <c r="DGR26" s="536"/>
      <c r="DGS26" s="536"/>
      <c r="DGT26" s="533"/>
      <c r="DGU26" s="533"/>
      <c r="DGV26" s="534"/>
      <c r="DGW26" s="343"/>
      <c r="DGX26" s="535"/>
      <c r="DGY26" s="536"/>
      <c r="DGZ26" s="536"/>
      <c r="DHA26" s="536"/>
      <c r="DHB26" s="533"/>
      <c r="DHC26" s="533"/>
      <c r="DHD26" s="534"/>
      <c r="DHE26" s="343"/>
      <c r="DHF26" s="535"/>
      <c r="DHG26" s="536"/>
      <c r="DHH26" s="536"/>
      <c r="DHI26" s="536"/>
      <c r="DHJ26" s="533"/>
      <c r="DHK26" s="533"/>
      <c r="DHL26" s="534"/>
      <c r="DHM26" s="343"/>
      <c r="DHN26" s="535"/>
      <c r="DHO26" s="536"/>
      <c r="DHP26" s="536"/>
      <c r="DHQ26" s="536"/>
      <c r="DHR26" s="533"/>
      <c r="DHS26" s="533"/>
      <c r="DHT26" s="534"/>
      <c r="DHU26" s="343"/>
      <c r="DHV26" s="535"/>
      <c r="DHW26" s="536"/>
      <c r="DHX26" s="536"/>
      <c r="DHY26" s="536"/>
      <c r="DHZ26" s="533"/>
      <c r="DIA26" s="533"/>
      <c r="DIB26" s="534"/>
      <c r="DIC26" s="343"/>
      <c r="DID26" s="535"/>
      <c r="DIE26" s="536"/>
      <c r="DIF26" s="536"/>
      <c r="DIG26" s="536"/>
      <c r="DIH26" s="533"/>
      <c r="DII26" s="533"/>
      <c r="DIJ26" s="534"/>
      <c r="DIK26" s="343"/>
      <c r="DIL26" s="535"/>
      <c r="DIM26" s="536"/>
      <c r="DIN26" s="536"/>
      <c r="DIO26" s="536"/>
      <c r="DIP26" s="533"/>
      <c r="DIQ26" s="533"/>
      <c r="DIR26" s="534"/>
      <c r="DIS26" s="343"/>
      <c r="DIT26" s="535"/>
      <c r="DIU26" s="536"/>
      <c r="DIV26" s="536"/>
      <c r="DIW26" s="536"/>
      <c r="DIX26" s="533"/>
      <c r="DIY26" s="533"/>
      <c r="DIZ26" s="534"/>
      <c r="DJA26" s="343"/>
      <c r="DJB26" s="535"/>
      <c r="DJC26" s="536"/>
      <c r="DJD26" s="536"/>
      <c r="DJE26" s="536"/>
      <c r="DJF26" s="533"/>
      <c r="DJG26" s="533"/>
      <c r="DJH26" s="534"/>
      <c r="DJI26" s="343"/>
      <c r="DJJ26" s="535"/>
      <c r="DJK26" s="536"/>
      <c r="DJL26" s="536"/>
      <c r="DJM26" s="536"/>
      <c r="DJN26" s="533"/>
      <c r="DJO26" s="533"/>
      <c r="DJP26" s="534"/>
      <c r="DJQ26" s="343"/>
      <c r="DJR26" s="535"/>
      <c r="DJS26" s="536"/>
      <c r="DJT26" s="536"/>
      <c r="DJU26" s="536"/>
      <c r="DJV26" s="533"/>
      <c r="DJW26" s="533"/>
      <c r="DJX26" s="534"/>
      <c r="DJY26" s="343"/>
      <c r="DJZ26" s="535"/>
      <c r="DKA26" s="536"/>
      <c r="DKB26" s="536"/>
      <c r="DKC26" s="536"/>
      <c r="DKD26" s="533"/>
      <c r="DKE26" s="533"/>
      <c r="DKF26" s="534"/>
      <c r="DKG26" s="343"/>
      <c r="DKH26" s="535"/>
      <c r="DKI26" s="536"/>
      <c r="DKJ26" s="536"/>
      <c r="DKK26" s="536"/>
      <c r="DKL26" s="533"/>
      <c r="DKM26" s="533"/>
      <c r="DKN26" s="534"/>
      <c r="DKO26" s="343"/>
      <c r="DKP26" s="535"/>
      <c r="DKQ26" s="536"/>
      <c r="DKR26" s="536"/>
      <c r="DKS26" s="536"/>
      <c r="DKT26" s="533"/>
      <c r="DKU26" s="533"/>
      <c r="DKV26" s="534"/>
      <c r="DKW26" s="343"/>
      <c r="DKX26" s="535"/>
      <c r="DKY26" s="536"/>
      <c r="DKZ26" s="536"/>
      <c r="DLA26" s="536"/>
      <c r="DLB26" s="533"/>
      <c r="DLC26" s="533"/>
      <c r="DLD26" s="534"/>
      <c r="DLE26" s="343"/>
      <c r="DLF26" s="535"/>
      <c r="DLG26" s="536"/>
      <c r="DLH26" s="536"/>
      <c r="DLI26" s="536"/>
      <c r="DLJ26" s="533"/>
      <c r="DLK26" s="533"/>
      <c r="DLL26" s="534"/>
      <c r="DLM26" s="343"/>
      <c r="DLN26" s="535"/>
      <c r="DLO26" s="536"/>
      <c r="DLP26" s="536"/>
      <c r="DLQ26" s="536"/>
      <c r="DLR26" s="533"/>
      <c r="DLS26" s="533"/>
      <c r="DLT26" s="534"/>
      <c r="DLU26" s="343"/>
      <c r="DLV26" s="535"/>
      <c r="DLW26" s="536"/>
      <c r="DLX26" s="536"/>
      <c r="DLY26" s="536"/>
      <c r="DLZ26" s="533"/>
      <c r="DMA26" s="533"/>
      <c r="DMB26" s="534"/>
      <c r="DMC26" s="343"/>
      <c r="DMD26" s="535"/>
      <c r="DME26" s="536"/>
      <c r="DMF26" s="536"/>
      <c r="DMG26" s="536"/>
      <c r="DMH26" s="533"/>
      <c r="DMI26" s="533"/>
      <c r="DMJ26" s="534"/>
      <c r="DMK26" s="343"/>
      <c r="DML26" s="535"/>
      <c r="DMM26" s="536"/>
      <c r="DMN26" s="536"/>
      <c r="DMO26" s="536"/>
      <c r="DMP26" s="533"/>
      <c r="DMQ26" s="533"/>
      <c r="DMR26" s="534"/>
      <c r="DMS26" s="343"/>
      <c r="DMT26" s="535"/>
      <c r="DMU26" s="536"/>
      <c r="DMV26" s="536"/>
      <c r="DMW26" s="536"/>
      <c r="DMX26" s="533"/>
      <c r="DMY26" s="533"/>
      <c r="DMZ26" s="534"/>
      <c r="DNA26" s="343"/>
      <c r="DNB26" s="535"/>
      <c r="DNC26" s="536"/>
      <c r="DND26" s="536"/>
      <c r="DNE26" s="536"/>
      <c r="DNF26" s="533"/>
      <c r="DNG26" s="533"/>
      <c r="DNH26" s="534"/>
      <c r="DNI26" s="343"/>
      <c r="DNJ26" s="535"/>
      <c r="DNK26" s="536"/>
      <c r="DNL26" s="536"/>
      <c r="DNM26" s="536"/>
      <c r="DNN26" s="533"/>
      <c r="DNO26" s="533"/>
      <c r="DNP26" s="534"/>
      <c r="DNQ26" s="343"/>
      <c r="DNR26" s="535"/>
      <c r="DNS26" s="536"/>
      <c r="DNT26" s="536"/>
      <c r="DNU26" s="536"/>
      <c r="DNV26" s="533"/>
      <c r="DNW26" s="533"/>
      <c r="DNX26" s="534"/>
      <c r="DNY26" s="343"/>
      <c r="DNZ26" s="535"/>
      <c r="DOA26" s="536"/>
      <c r="DOB26" s="536"/>
      <c r="DOC26" s="536"/>
      <c r="DOD26" s="533"/>
      <c r="DOE26" s="533"/>
      <c r="DOF26" s="534"/>
      <c r="DOG26" s="343"/>
      <c r="DOH26" s="535"/>
      <c r="DOI26" s="536"/>
      <c r="DOJ26" s="536"/>
      <c r="DOK26" s="536"/>
      <c r="DOL26" s="533"/>
      <c r="DOM26" s="533"/>
      <c r="DON26" s="534"/>
      <c r="DOO26" s="343"/>
      <c r="DOP26" s="535"/>
      <c r="DOQ26" s="536"/>
      <c r="DOR26" s="536"/>
      <c r="DOS26" s="536"/>
      <c r="DOT26" s="533"/>
      <c r="DOU26" s="533"/>
      <c r="DOV26" s="534"/>
      <c r="DOW26" s="343"/>
      <c r="DOX26" s="535"/>
      <c r="DOY26" s="536"/>
      <c r="DOZ26" s="536"/>
      <c r="DPA26" s="536"/>
      <c r="DPB26" s="533"/>
      <c r="DPC26" s="533"/>
      <c r="DPD26" s="534"/>
      <c r="DPE26" s="343"/>
      <c r="DPF26" s="535"/>
      <c r="DPG26" s="536"/>
      <c r="DPH26" s="536"/>
      <c r="DPI26" s="536"/>
      <c r="DPJ26" s="533"/>
      <c r="DPK26" s="533"/>
      <c r="DPL26" s="534"/>
      <c r="DPM26" s="343"/>
      <c r="DPN26" s="535"/>
      <c r="DPO26" s="536"/>
      <c r="DPP26" s="536"/>
      <c r="DPQ26" s="536"/>
      <c r="DPR26" s="533"/>
      <c r="DPS26" s="533"/>
      <c r="DPT26" s="534"/>
      <c r="DPU26" s="343"/>
      <c r="DPV26" s="535"/>
      <c r="DPW26" s="536"/>
      <c r="DPX26" s="536"/>
      <c r="DPY26" s="536"/>
      <c r="DPZ26" s="533"/>
      <c r="DQA26" s="533"/>
      <c r="DQB26" s="534"/>
      <c r="DQC26" s="343"/>
      <c r="DQD26" s="535"/>
      <c r="DQE26" s="536"/>
      <c r="DQF26" s="536"/>
      <c r="DQG26" s="536"/>
      <c r="DQH26" s="533"/>
      <c r="DQI26" s="533"/>
      <c r="DQJ26" s="534"/>
      <c r="DQK26" s="343"/>
      <c r="DQL26" s="535"/>
      <c r="DQM26" s="536"/>
      <c r="DQN26" s="536"/>
      <c r="DQO26" s="536"/>
      <c r="DQP26" s="533"/>
      <c r="DQQ26" s="533"/>
      <c r="DQR26" s="534"/>
      <c r="DQS26" s="343"/>
      <c r="DQT26" s="535"/>
      <c r="DQU26" s="536"/>
      <c r="DQV26" s="536"/>
      <c r="DQW26" s="536"/>
      <c r="DQX26" s="533"/>
      <c r="DQY26" s="533"/>
      <c r="DQZ26" s="534"/>
      <c r="DRA26" s="343"/>
      <c r="DRB26" s="535"/>
      <c r="DRC26" s="536"/>
      <c r="DRD26" s="536"/>
      <c r="DRE26" s="536"/>
      <c r="DRF26" s="533"/>
      <c r="DRG26" s="533"/>
      <c r="DRH26" s="534"/>
      <c r="DRI26" s="343"/>
      <c r="DRJ26" s="535"/>
      <c r="DRK26" s="536"/>
      <c r="DRL26" s="536"/>
      <c r="DRM26" s="536"/>
      <c r="DRN26" s="533"/>
      <c r="DRO26" s="533"/>
      <c r="DRP26" s="534"/>
      <c r="DRQ26" s="343"/>
      <c r="DRR26" s="535"/>
      <c r="DRS26" s="536"/>
      <c r="DRT26" s="536"/>
      <c r="DRU26" s="536"/>
      <c r="DRV26" s="533"/>
      <c r="DRW26" s="533"/>
      <c r="DRX26" s="534"/>
      <c r="DRY26" s="343"/>
      <c r="DRZ26" s="535"/>
      <c r="DSA26" s="536"/>
      <c r="DSB26" s="536"/>
      <c r="DSC26" s="536"/>
      <c r="DSD26" s="533"/>
      <c r="DSE26" s="533"/>
      <c r="DSF26" s="534"/>
      <c r="DSG26" s="343"/>
      <c r="DSH26" s="535"/>
      <c r="DSI26" s="536"/>
      <c r="DSJ26" s="536"/>
      <c r="DSK26" s="536"/>
      <c r="DSL26" s="533"/>
      <c r="DSM26" s="533"/>
      <c r="DSN26" s="534"/>
      <c r="DSO26" s="343"/>
      <c r="DSP26" s="535"/>
      <c r="DSQ26" s="536"/>
      <c r="DSR26" s="536"/>
      <c r="DSS26" s="536"/>
      <c r="DST26" s="533"/>
      <c r="DSU26" s="533"/>
      <c r="DSV26" s="534"/>
      <c r="DSW26" s="343"/>
      <c r="DSX26" s="535"/>
      <c r="DSY26" s="536"/>
      <c r="DSZ26" s="536"/>
      <c r="DTA26" s="536"/>
      <c r="DTB26" s="533"/>
      <c r="DTC26" s="533"/>
      <c r="DTD26" s="534"/>
      <c r="DTE26" s="343"/>
      <c r="DTF26" s="535"/>
      <c r="DTG26" s="536"/>
      <c r="DTH26" s="536"/>
      <c r="DTI26" s="536"/>
      <c r="DTJ26" s="533"/>
      <c r="DTK26" s="533"/>
      <c r="DTL26" s="534"/>
      <c r="DTM26" s="343"/>
      <c r="DTN26" s="535"/>
      <c r="DTO26" s="536"/>
      <c r="DTP26" s="536"/>
      <c r="DTQ26" s="536"/>
      <c r="DTR26" s="533"/>
      <c r="DTS26" s="533"/>
      <c r="DTT26" s="534"/>
      <c r="DTU26" s="343"/>
      <c r="DTV26" s="535"/>
      <c r="DTW26" s="536"/>
      <c r="DTX26" s="536"/>
      <c r="DTY26" s="536"/>
      <c r="DTZ26" s="533"/>
      <c r="DUA26" s="533"/>
      <c r="DUB26" s="534"/>
      <c r="DUC26" s="343"/>
      <c r="DUD26" s="535"/>
      <c r="DUE26" s="536"/>
      <c r="DUF26" s="536"/>
      <c r="DUG26" s="536"/>
      <c r="DUH26" s="533"/>
      <c r="DUI26" s="533"/>
      <c r="DUJ26" s="534"/>
      <c r="DUK26" s="343"/>
      <c r="DUL26" s="535"/>
      <c r="DUM26" s="536"/>
      <c r="DUN26" s="536"/>
      <c r="DUO26" s="536"/>
      <c r="DUP26" s="533"/>
      <c r="DUQ26" s="533"/>
      <c r="DUR26" s="534"/>
      <c r="DUS26" s="343"/>
      <c r="DUT26" s="535"/>
      <c r="DUU26" s="536"/>
      <c r="DUV26" s="536"/>
      <c r="DUW26" s="536"/>
      <c r="DUX26" s="533"/>
      <c r="DUY26" s="533"/>
      <c r="DUZ26" s="534"/>
      <c r="DVA26" s="343"/>
      <c r="DVB26" s="535"/>
      <c r="DVC26" s="536"/>
      <c r="DVD26" s="536"/>
      <c r="DVE26" s="536"/>
      <c r="DVF26" s="533"/>
      <c r="DVG26" s="533"/>
      <c r="DVH26" s="534"/>
      <c r="DVI26" s="343"/>
      <c r="DVJ26" s="535"/>
      <c r="DVK26" s="536"/>
      <c r="DVL26" s="536"/>
      <c r="DVM26" s="536"/>
      <c r="DVN26" s="533"/>
      <c r="DVO26" s="533"/>
      <c r="DVP26" s="534"/>
      <c r="DVQ26" s="343"/>
      <c r="DVR26" s="535"/>
      <c r="DVS26" s="536"/>
      <c r="DVT26" s="536"/>
      <c r="DVU26" s="536"/>
      <c r="DVV26" s="533"/>
      <c r="DVW26" s="533"/>
      <c r="DVX26" s="534"/>
      <c r="DVY26" s="343"/>
      <c r="DVZ26" s="535"/>
      <c r="DWA26" s="536"/>
      <c r="DWB26" s="536"/>
      <c r="DWC26" s="536"/>
      <c r="DWD26" s="533"/>
      <c r="DWE26" s="533"/>
      <c r="DWF26" s="534"/>
      <c r="DWG26" s="343"/>
      <c r="DWH26" s="535"/>
      <c r="DWI26" s="536"/>
      <c r="DWJ26" s="536"/>
      <c r="DWK26" s="536"/>
      <c r="DWL26" s="533"/>
      <c r="DWM26" s="533"/>
      <c r="DWN26" s="534"/>
      <c r="DWO26" s="343"/>
      <c r="DWP26" s="535"/>
      <c r="DWQ26" s="536"/>
      <c r="DWR26" s="536"/>
      <c r="DWS26" s="536"/>
      <c r="DWT26" s="533"/>
      <c r="DWU26" s="533"/>
      <c r="DWV26" s="534"/>
      <c r="DWW26" s="343"/>
      <c r="DWX26" s="535"/>
      <c r="DWY26" s="536"/>
      <c r="DWZ26" s="536"/>
      <c r="DXA26" s="536"/>
      <c r="DXB26" s="533"/>
      <c r="DXC26" s="533"/>
      <c r="DXD26" s="534"/>
      <c r="DXE26" s="343"/>
      <c r="DXF26" s="535"/>
      <c r="DXG26" s="536"/>
      <c r="DXH26" s="536"/>
      <c r="DXI26" s="536"/>
      <c r="DXJ26" s="533"/>
      <c r="DXK26" s="533"/>
      <c r="DXL26" s="534"/>
      <c r="DXM26" s="343"/>
      <c r="DXN26" s="535"/>
      <c r="DXO26" s="536"/>
      <c r="DXP26" s="536"/>
      <c r="DXQ26" s="536"/>
      <c r="DXR26" s="533"/>
      <c r="DXS26" s="533"/>
      <c r="DXT26" s="534"/>
      <c r="DXU26" s="343"/>
      <c r="DXV26" s="535"/>
      <c r="DXW26" s="536"/>
      <c r="DXX26" s="536"/>
      <c r="DXY26" s="536"/>
      <c r="DXZ26" s="533"/>
      <c r="DYA26" s="533"/>
      <c r="DYB26" s="534"/>
      <c r="DYC26" s="343"/>
      <c r="DYD26" s="535"/>
      <c r="DYE26" s="536"/>
      <c r="DYF26" s="536"/>
      <c r="DYG26" s="536"/>
      <c r="DYH26" s="533"/>
      <c r="DYI26" s="533"/>
      <c r="DYJ26" s="534"/>
      <c r="DYK26" s="343"/>
      <c r="DYL26" s="535"/>
      <c r="DYM26" s="536"/>
      <c r="DYN26" s="536"/>
      <c r="DYO26" s="536"/>
      <c r="DYP26" s="533"/>
      <c r="DYQ26" s="533"/>
      <c r="DYR26" s="534"/>
      <c r="DYS26" s="343"/>
      <c r="DYT26" s="535"/>
      <c r="DYU26" s="536"/>
      <c r="DYV26" s="536"/>
      <c r="DYW26" s="536"/>
      <c r="DYX26" s="533"/>
      <c r="DYY26" s="533"/>
      <c r="DYZ26" s="534"/>
      <c r="DZA26" s="343"/>
      <c r="DZB26" s="535"/>
      <c r="DZC26" s="536"/>
      <c r="DZD26" s="536"/>
      <c r="DZE26" s="536"/>
      <c r="DZF26" s="533"/>
      <c r="DZG26" s="533"/>
      <c r="DZH26" s="534"/>
      <c r="DZI26" s="343"/>
      <c r="DZJ26" s="535"/>
      <c r="DZK26" s="536"/>
      <c r="DZL26" s="536"/>
      <c r="DZM26" s="536"/>
      <c r="DZN26" s="533"/>
      <c r="DZO26" s="533"/>
      <c r="DZP26" s="534"/>
      <c r="DZQ26" s="343"/>
      <c r="DZR26" s="535"/>
      <c r="DZS26" s="536"/>
      <c r="DZT26" s="536"/>
      <c r="DZU26" s="536"/>
      <c r="DZV26" s="533"/>
      <c r="DZW26" s="533"/>
      <c r="DZX26" s="534"/>
      <c r="DZY26" s="343"/>
      <c r="DZZ26" s="535"/>
      <c r="EAA26" s="536"/>
      <c r="EAB26" s="536"/>
      <c r="EAC26" s="536"/>
      <c r="EAD26" s="533"/>
      <c r="EAE26" s="533"/>
      <c r="EAF26" s="534"/>
      <c r="EAG26" s="343"/>
      <c r="EAH26" s="535"/>
      <c r="EAI26" s="536"/>
      <c r="EAJ26" s="536"/>
      <c r="EAK26" s="536"/>
      <c r="EAL26" s="533"/>
      <c r="EAM26" s="533"/>
      <c r="EAN26" s="534"/>
      <c r="EAO26" s="343"/>
      <c r="EAP26" s="535"/>
      <c r="EAQ26" s="536"/>
      <c r="EAR26" s="536"/>
      <c r="EAS26" s="536"/>
      <c r="EAT26" s="533"/>
      <c r="EAU26" s="533"/>
      <c r="EAV26" s="534"/>
      <c r="EAW26" s="343"/>
      <c r="EAX26" s="535"/>
      <c r="EAY26" s="536"/>
      <c r="EAZ26" s="536"/>
      <c r="EBA26" s="536"/>
      <c r="EBB26" s="533"/>
      <c r="EBC26" s="533"/>
      <c r="EBD26" s="534"/>
      <c r="EBE26" s="343"/>
      <c r="EBF26" s="535"/>
      <c r="EBG26" s="536"/>
      <c r="EBH26" s="536"/>
      <c r="EBI26" s="536"/>
      <c r="EBJ26" s="533"/>
      <c r="EBK26" s="533"/>
      <c r="EBL26" s="534"/>
      <c r="EBM26" s="343"/>
      <c r="EBN26" s="535"/>
      <c r="EBO26" s="536"/>
      <c r="EBP26" s="536"/>
      <c r="EBQ26" s="536"/>
      <c r="EBR26" s="533"/>
      <c r="EBS26" s="533"/>
      <c r="EBT26" s="534"/>
      <c r="EBU26" s="343"/>
      <c r="EBV26" s="535"/>
      <c r="EBW26" s="536"/>
      <c r="EBX26" s="536"/>
      <c r="EBY26" s="536"/>
      <c r="EBZ26" s="533"/>
      <c r="ECA26" s="533"/>
      <c r="ECB26" s="534"/>
      <c r="ECC26" s="343"/>
      <c r="ECD26" s="535"/>
      <c r="ECE26" s="536"/>
      <c r="ECF26" s="536"/>
      <c r="ECG26" s="536"/>
      <c r="ECH26" s="533"/>
      <c r="ECI26" s="533"/>
      <c r="ECJ26" s="534"/>
      <c r="ECK26" s="343"/>
      <c r="ECL26" s="535"/>
      <c r="ECM26" s="536"/>
      <c r="ECN26" s="536"/>
      <c r="ECO26" s="536"/>
      <c r="ECP26" s="533"/>
      <c r="ECQ26" s="533"/>
      <c r="ECR26" s="534"/>
      <c r="ECS26" s="343"/>
      <c r="ECT26" s="535"/>
      <c r="ECU26" s="536"/>
      <c r="ECV26" s="536"/>
      <c r="ECW26" s="536"/>
      <c r="ECX26" s="533"/>
      <c r="ECY26" s="533"/>
      <c r="ECZ26" s="534"/>
      <c r="EDA26" s="343"/>
      <c r="EDB26" s="535"/>
      <c r="EDC26" s="536"/>
      <c r="EDD26" s="536"/>
      <c r="EDE26" s="536"/>
      <c r="EDF26" s="533"/>
      <c r="EDG26" s="533"/>
      <c r="EDH26" s="534"/>
      <c r="EDI26" s="343"/>
      <c r="EDJ26" s="535"/>
      <c r="EDK26" s="536"/>
      <c r="EDL26" s="536"/>
      <c r="EDM26" s="536"/>
      <c r="EDN26" s="533"/>
      <c r="EDO26" s="533"/>
      <c r="EDP26" s="534"/>
      <c r="EDQ26" s="343"/>
      <c r="EDR26" s="535"/>
      <c r="EDS26" s="536"/>
      <c r="EDT26" s="536"/>
      <c r="EDU26" s="536"/>
      <c r="EDV26" s="533"/>
      <c r="EDW26" s="533"/>
      <c r="EDX26" s="534"/>
      <c r="EDY26" s="343"/>
      <c r="EDZ26" s="535"/>
      <c r="EEA26" s="536"/>
      <c r="EEB26" s="536"/>
      <c r="EEC26" s="536"/>
      <c r="EED26" s="533"/>
      <c r="EEE26" s="533"/>
      <c r="EEF26" s="534"/>
      <c r="EEG26" s="343"/>
      <c r="EEH26" s="535"/>
      <c r="EEI26" s="536"/>
      <c r="EEJ26" s="536"/>
      <c r="EEK26" s="536"/>
      <c r="EEL26" s="533"/>
      <c r="EEM26" s="533"/>
      <c r="EEN26" s="534"/>
      <c r="EEO26" s="343"/>
      <c r="EEP26" s="535"/>
      <c r="EEQ26" s="536"/>
      <c r="EER26" s="536"/>
      <c r="EES26" s="536"/>
      <c r="EET26" s="533"/>
      <c r="EEU26" s="533"/>
      <c r="EEV26" s="534"/>
      <c r="EEW26" s="343"/>
      <c r="EEX26" s="535"/>
      <c r="EEY26" s="536"/>
      <c r="EEZ26" s="536"/>
      <c r="EFA26" s="536"/>
      <c r="EFB26" s="533"/>
      <c r="EFC26" s="533"/>
      <c r="EFD26" s="534"/>
      <c r="EFE26" s="343"/>
      <c r="EFF26" s="535"/>
      <c r="EFG26" s="536"/>
      <c r="EFH26" s="536"/>
      <c r="EFI26" s="536"/>
      <c r="EFJ26" s="533"/>
      <c r="EFK26" s="533"/>
      <c r="EFL26" s="534"/>
      <c r="EFM26" s="343"/>
      <c r="EFN26" s="535"/>
      <c r="EFO26" s="536"/>
      <c r="EFP26" s="536"/>
      <c r="EFQ26" s="536"/>
      <c r="EFR26" s="533"/>
      <c r="EFS26" s="533"/>
      <c r="EFT26" s="534"/>
      <c r="EFU26" s="343"/>
      <c r="EFV26" s="535"/>
      <c r="EFW26" s="536"/>
      <c r="EFX26" s="536"/>
      <c r="EFY26" s="536"/>
      <c r="EFZ26" s="533"/>
      <c r="EGA26" s="533"/>
      <c r="EGB26" s="534"/>
      <c r="EGC26" s="343"/>
      <c r="EGD26" s="535"/>
      <c r="EGE26" s="536"/>
      <c r="EGF26" s="536"/>
      <c r="EGG26" s="536"/>
      <c r="EGH26" s="533"/>
      <c r="EGI26" s="533"/>
      <c r="EGJ26" s="534"/>
      <c r="EGK26" s="343"/>
      <c r="EGL26" s="535"/>
      <c r="EGM26" s="536"/>
      <c r="EGN26" s="536"/>
      <c r="EGO26" s="536"/>
      <c r="EGP26" s="533"/>
      <c r="EGQ26" s="533"/>
      <c r="EGR26" s="534"/>
      <c r="EGS26" s="343"/>
      <c r="EGT26" s="535"/>
      <c r="EGU26" s="536"/>
      <c r="EGV26" s="536"/>
      <c r="EGW26" s="536"/>
      <c r="EGX26" s="533"/>
      <c r="EGY26" s="533"/>
      <c r="EGZ26" s="534"/>
      <c r="EHA26" s="343"/>
      <c r="EHB26" s="535"/>
      <c r="EHC26" s="536"/>
      <c r="EHD26" s="536"/>
      <c r="EHE26" s="536"/>
      <c r="EHF26" s="533"/>
      <c r="EHG26" s="533"/>
      <c r="EHH26" s="534"/>
      <c r="EHI26" s="343"/>
      <c r="EHJ26" s="535"/>
      <c r="EHK26" s="536"/>
      <c r="EHL26" s="536"/>
      <c r="EHM26" s="536"/>
      <c r="EHN26" s="533"/>
      <c r="EHO26" s="533"/>
      <c r="EHP26" s="534"/>
      <c r="EHQ26" s="343"/>
      <c r="EHR26" s="535"/>
      <c r="EHS26" s="536"/>
      <c r="EHT26" s="536"/>
      <c r="EHU26" s="536"/>
      <c r="EHV26" s="533"/>
      <c r="EHW26" s="533"/>
      <c r="EHX26" s="534"/>
      <c r="EHY26" s="343"/>
      <c r="EHZ26" s="535"/>
      <c r="EIA26" s="536"/>
      <c r="EIB26" s="536"/>
      <c r="EIC26" s="536"/>
      <c r="EID26" s="533"/>
      <c r="EIE26" s="533"/>
      <c r="EIF26" s="534"/>
      <c r="EIG26" s="343"/>
      <c r="EIH26" s="535"/>
      <c r="EII26" s="536"/>
      <c r="EIJ26" s="536"/>
      <c r="EIK26" s="536"/>
      <c r="EIL26" s="533"/>
      <c r="EIM26" s="533"/>
      <c r="EIN26" s="534"/>
      <c r="EIO26" s="343"/>
      <c r="EIP26" s="535"/>
      <c r="EIQ26" s="536"/>
      <c r="EIR26" s="536"/>
      <c r="EIS26" s="536"/>
      <c r="EIT26" s="533"/>
      <c r="EIU26" s="533"/>
      <c r="EIV26" s="534"/>
      <c r="EIW26" s="343"/>
      <c r="EIX26" s="535"/>
      <c r="EIY26" s="536"/>
      <c r="EIZ26" s="536"/>
      <c r="EJA26" s="536"/>
      <c r="EJB26" s="533"/>
      <c r="EJC26" s="533"/>
      <c r="EJD26" s="534"/>
      <c r="EJE26" s="343"/>
      <c r="EJF26" s="535"/>
      <c r="EJG26" s="536"/>
      <c r="EJH26" s="536"/>
      <c r="EJI26" s="536"/>
      <c r="EJJ26" s="533"/>
      <c r="EJK26" s="533"/>
      <c r="EJL26" s="534"/>
      <c r="EJM26" s="343"/>
      <c r="EJN26" s="535"/>
      <c r="EJO26" s="536"/>
      <c r="EJP26" s="536"/>
      <c r="EJQ26" s="536"/>
      <c r="EJR26" s="533"/>
      <c r="EJS26" s="533"/>
      <c r="EJT26" s="534"/>
      <c r="EJU26" s="343"/>
      <c r="EJV26" s="535"/>
      <c r="EJW26" s="536"/>
      <c r="EJX26" s="536"/>
      <c r="EJY26" s="536"/>
      <c r="EJZ26" s="533"/>
      <c r="EKA26" s="533"/>
      <c r="EKB26" s="534"/>
      <c r="EKC26" s="343"/>
      <c r="EKD26" s="535"/>
      <c r="EKE26" s="536"/>
      <c r="EKF26" s="536"/>
      <c r="EKG26" s="536"/>
      <c r="EKH26" s="533"/>
      <c r="EKI26" s="533"/>
      <c r="EKJ26" s="534"/>
      <c r="EKK26" s="343"/>
      <c r="EKL26" s="535"/>
      <c r="EKM26" s="536"/>
      <c r="EKN26" s="536"/>
      <c r="EKO26" s="536"/>
      <c r="EKP26" s="533"/>
      <c r="EKQ26" s="533"/>
      <c r="EKR26" s="534"/>
      <c r="EKS26" s="343"/>
      <c r="EKT26" s="535"/>
      <c r="EKU26" s="536"/>
      <c r="EKV26" s="536"/>
      <c r="EKW26" s="536"/>
      <c r="EKX26" s="533"/>
      <c r="EKY26" s="533"/>
      <c r="EKZ26" s="534"/>
      <c r="ELA26" s="343"/>
      <c r="ELB26" s="535"/>
      <c r="ELC26" s="536"/>
      <c r="ELD26" s="536"/>
      <c r="ELE26" s="536"/>
      <c r="ELF26" s="533"/>
      <c r="ELG26" s="533"/>
      <c r="ELH26" s="534"/>
      <c r="ELI26" s="343"/>
      <c r="ELJ26" s="535"/>
      <c r="ELK26" s="536"/>
      <c r="ELL26" s="536"/>
      <c r="ELM26" s="536"/>
      <c r="ELN26" s="533"/>
      <c r="ELO26" s="533"/>
      <c r="ELP26" s="534"/>
      <c r="ELQ26" s="343"/>
      <c r="ELR26" s="535"/>
      <c r="ELS26" s="536"/>
      <c r="ELT26" s="536"/>
      <c r="ELU26" s="536"/>
      <c r="ELV26" s="533"/>
      <c r="ELW26" s="533"/>
      <c r="ELX26" s="534"/>
      <c r="ELY26" s="343"/>
      <c r="ELZ26" s="535"/>
      <c r="EMA26" s="536"/>
      <c r="EMB26" s="536"/>
      <c r="EMC26" s="536"/>
      <c r="EMD26" s="533"/>
      <c r="EME26" s="533"/>
      <c r="EMF26" s="534"/>
      <c r="EMG26" s="343"/>
      <c r="EMH26" s="535"/>
      <c r="EMI26" s="536"/>
      <c r="EMJ26" s="536"/>
      <c r="EMK26" s="536"/>
      <c r="EML26" s="533"/>
      <c r="EMM26" s="533"/>
      <c r="EMN26" s="534"/>
      <c r="EMO26" s="343"/>
      <c r="EMP26" s="535"/>
      <c r="EMQ26" s="536"/>
      <c r="EMR26" s="536"/>
      <c r="EMS26" s="536"/>
      <c r="EMT26" s="533"/>
      <c r="EMU26" s="533"/>
      <c r="EMV26" s="534"/>
      <c r="EMW26" s="343"/>
      <c r="EMX26" s="535"/>
      <c r="EMY26" s="536"/>
      <c r="EMZ26" s="536"/>
      <c r="ENA26" s="536"/>
      <c r="ENB26" s="533"/>
      <c r="ENC26" s="533"/>
      <c r="END26" s="534"/>
      <c r="ENE26" s="343"/>
      <c r="ENF26" s="535"/>
      <c r="ENG26" s="536"/>
      <c r="ENH26" s="536"/>
      <c r="ENI26" s="536"/>
      <c r="ENJ26" s="533"/>
      <c r="ENK26" s="533"/>
      <c r="ENL26" s="534"/>
      <c r="ENM26" s="343"/>
      <c r="ENN26" s="535"/>
      <c r="ENO26" s="536"/>
      <c r="ENP26" s="536"/>
      <c r="ENQ26" s="536"/>
      <c r="ENR26" s="533"/>
      <c r="ENS26" s="533"/>
      <c r="ENT26" s="534"/>
      <c r="ENU26" s="343"/>
      <c r="ENV26" s="535"/>
      <c r="ENW26" s="536"/>
      <c r="ENX26" s="536"/>
      <c r="ENY26" s="536"/>
      <c r="ENZ26" s="533"/>
      <c r="EOA26" s="533"/>
      <c r="EOB26" s="534"/>
      <c r="EOC26" s="343"/>
      <c r="EOD26" s="535"/>
      <c r="EOE26" s="536"/>
      <c r="EOF26" s="536"/>
      <c r="EOG26" s="536"/>
      <c r="EOH26" s="533"/>
      <c r="EOI26" s="533"/>
      <c r="EOJ26" s="534"/>
      <c r="EOK26" s="343"/>
      <c r="EOL26" s="535"/>
      <c r="EOM26" s="536"/>
      <c r="EON26" s="536"/>
      <c r="EOO26" s="536"/>
      <c r="EOP26" s="533"/>
      <c r="EOQ26" s="533"/>
      <c r="EOR26" s="534"/>
      <c r="EOS26" s="343"/>
      <c r="EOT26" s="535"/>
      <c r="EOU26" s="536"/>
      <c r="EOV26" s="536"/>
      <c r="EOW26" s="536"/>
      <c r="EOX26" s="533"/>
      <c r="EOY26" s="533"/>
      <c r="EOZ26" s="534"/>
      <c r="EPA26" s="343"/>
      <c r="EPB26" s="535"/>
      <c r="EPC26" s="536"/>
      <c r="EPD26" s="536"/>
      <c r="EPE26" s="536"/>
      <c r="EPF26" s="533"/>
      <c r="EPG26" s="533"/>
      <c r="EPH26" s="534"/>
      <c r="EPI26" s="343"/>
      <c r="EPJ26" s="535"/>
      <c r="EPK26" s="536"/>
      <c r="EPL26" s="536"/>
      <c r="EPM26" s="536"/>
      <c r="EPN26" s="533"/>
      <c r="EPO26" s="533"/>
      <c r="EPP26" s="534"/>
      <c r="EPQ26" s="343"/>
      <c r="EPR26" s="535"/>
      <c r="EPS26" s="536"/>
      <c r="EPT26" s="536"/>
      <c r="EPU26" s="536"/>
      <c r="EPV26" s="533"/>
      <c r="EPW26" s="533"/>
      <c r="EPX26" s="534"/>
      <c r="EPY26" s="343"/>
      <c r="EPZ26" s="535"/>
      <c r="EQA26" s="536"/>
      <c r="EQB26" s="536"/>
      <c r="EQC26" s="536"/>
      <c r="EQD26" s="533"/>
      <c r="EQE26" s="533"/>
      <c r="EQF26" s="534"/>
      <c r="EQG26" s="343"/>
      <c r="EQH26" s="535"/>
      <c r="EQI26" s="536"/>
      <c r="EQJ26" s="536"/>
      <c r="EQK26" s="536"/>
      <c r="EQL26" s="533"/>
      <c r="EQM26" s="533"/>
      <c r="EQN26" s="534"/>
      <c r="EQO26" s="343"/>
      <c r="EQP26" s="535"/>
      <c r="EQQ26" s="536"/>
      <c r="EQR26" s="536"/>
      <c r="EQS26" s="536"/>
      <c r="EQT26" s="533"/>
      <c r="EQU26" s="533"/>
      <c r="EQV26" s="534"/>
      <c r="EQW26" s="343"/>
      <c r="EQX26" s="535"/>
      <c r="EQY26" s="536"/>
      <c r="EQZ26" s="536"/>
      <c r="ERA26" s="536"/>
      <c r="ERB26" s="533"/>
      <c r="ERC26" s="533"/>
      <c r="ERD26" s="534"/>
      <c r="ERE26" s="343"/>
      <c r="ERF26" s="535"/>
      <c r="ERG26" s="536"/>
      <c r="ERH26" s="536"/>
      <c r="ERI26" s="536"/>
      <c r="ERJ26" s="533"/>
      <c r="ERK26" s="533"/>
      <c r="ERL26" s="534"/>
      <c r="ERM26" s="343"/>
      <c r="ERN26" s="535"/>
      <c r="ERO26" s="536"/>
      <c r="ERP26" s="536"/>
      <c r="ERQ26" s="536"/>
      <c r="ERR26" s="533"/>
      <c r="ERS26" s="533"/>
      <c r="ERT26" s="534"/>
      <c r="ERU26" s="343"/>
      <c r="ERV26" s="535"/>
      <c r="ERW26" s="536"/>
      <c r="ERX26" s="536"/>
      <c r="ERY26" s="536"/>
      <c r="ERZ26" s="533"/>
      <c r="ESA26" s="533"/>
      <c r="ESB26" s="534"/>
      <c r="ESC26" s="343"/>
      <c r="ESD26" s="535"/>
      <c r="ESE26" s="536"/>
      <c r="ESF26" s="536"/>
      <c r="ESG26" s="536"/>
      <c r="ESH26" s="533"/>
      <c r="ESI26" s="533"/>
      <c r="ESJ26" s="534"/>
      <c r="ESK26" s="343"/>
      <c r="ESL26" s="535"/>
      <c r="ESM26" s="536"/>
      <c r="ESN26" s="536"/>
      <c r="ESO26" s="536"/>
      <c r="ESP26" s="533"/>
      <c r="ESQ26" s="533"/>
      <c r="ESR26" s="534"/>
      <c r="ESS26" s="343"/>
      <c r="EST26" s="535"/>
      <c r="ESU26" s="536"/>
      <c r="ESV26" s="536"/>
      <c r="ESW26" s="536"/>
      <c r="ESX26" s="533"/>
      <c r="ESY26" s="533"/>
      <c r="ESZ26" s="534"/>
      <c r="ETA26" s="343"/>
      <c r="ETB26" s="535"/>
      <c r="ETC26" s="536"/>
      <c r="ETD26" s="536"/>
      <c r="ETE26" s="536"/>
      <c r="ETF26" s="533"/>
      <c r="ETG26" s="533"/>
      <c r="ETH26" s="534"/>
      <c r="ETI26" s="343"/>
      <c r="ETJ26" s="535"/>
      <c r="ETK26" s="536"/>
      <c r="ETL26" s="536"/>
      <c r="ETM26" s="536"/>
      <c r="ETN26" s="533"/>
      <c r="ETO26" s="533"/>
      <c r="ETP26" s="534"/>
      <c r="ETQ26" s="343"/>
      <c r="ETR26" s="535"/>
      <c r="ETS26" s="536"/>
      <c r="ETT26" s="536"/>
      <c r="ETU26" s="536"/>
      <c r="ETV26" s="533"/>
      <c r="ETW26" s="533"/>
      <c r="ETX26" s="534"/>
      <c r="ETY26" s="343"/>
      <c r="ETZ26" s="535"/>
      <c r="EUA26" s="536"/>
      <c r="EUB26" s="536"/>
      <c r="EUC26" s="536"/>
      <c r="EUD26" s="533"/>
      <c r="EUE26" s="533"/>
      <c r="EUF26" s="534"/>
      <c r="EUG26" s="343"/>
      <c r="EUH26" s="535"/>
      <c r="EUI26" s="536"/>
      <c r="EUJ26" s="536"/>
      <c r="EUK26" s="536"/>
      <c r="EUL26" s="533"/>
      <c r="EUM26" s="533"/>
      <c r="EUN26" s="534"/>
      <c r="EUO26" s="343"/>
      <c r="EUP26" s="535"/>
      <c r="EUQ26" s="536"/>
      <c r="EUR26" s="536"/>
      <c r="EUS26" s="536"/>
      <c r="EUT26" s="533"/>
      <c r="EUU26" s="533"/>
      <c r="EUV26" s="534"/>
      <c r="EUW26" s="343"/>
      <c r="EUX26" s="535"/>
      <c r="EUY26" s="536"/>
      <c r="EUZ26" s="536"/>
      <c r="EVA26" s="536"/>
      <c r="EVB26" s="533"/>
      <c r="EVC26" s="533"/>
      <c r="EVD26" s="534"/>
      <c r="EVE26" s="343"/>
      <c r="EVF26" s="535"/>
      <c r="EVG26" s="536"/>
      <c r="EVH26" s="536"/>
      <c r="EVI26" s="536"/>
      <c r="EVJ26" s="533"/>
      <c r="EVK26" s="533"/>
      <c r="EVL26" s="534"/>
      <c r="EVM26" s="343"/>
      <c r="EVN26" s="535"/>
      <c r="EVO26" s="536"/>
      <c r="EVP26" s="536"/>
      <c r="EVQ26" s="536"/>
      <c r="EVR26" s="533"/>
      <c r="EVS26" s="533"/>
      <c r="EVT26" s="534"/>
      <c r="EVU26" s="343"/>
      <c r="EVV26" s="535"/>
      <c r="EVW26" s="536"/>
      <c r="EVX26" s="536"/>
      <c r="EVY26" s="536"/>
      <c r="EVZ26" s="533"/>
      <c r="EWA26" s="533"/>
      <c r="EWB26" s="534"/>
      <c r="EWC26" s="343"/>
      <c r="EWD26" s="535"/>
      <c r="EWE26" s="536"/>
      <c r="EWF26" s="536"/>
      <c r="EWG26" s="536"/>
      <c r="EWH26" s="533"/>
      <c r="EWI26" s="533"/>
      <c r="EWJ26" s="534"/>
      <c r="EWK26" s="343"/>
      <c r="EWL26" s="535"/>
      <c r="EWM26" s="536"/>
      <c r="EWN26" s="536"/>
      <c r="EWO26" s="536"/>
      <c r="EWP26" s="533"/>
      <c r="EWQ26" s="533"/>
      <c r="EWR26" s="534"/>
      <c r="EWS26" s="343"/>
      <c r="EWT26" s="535"/>
      <c r="EWU26" s="536"/>
      <c r="EWV26" s="536"/>
      <c r="EWW26" s="536"/>
      <c r="EWX26" s="533"/>
      <c r="EWY26" s="533"/>
      <c r="EWZ26" s="534"/>
      <c r="EXA26" s="343"/>
      <c r="EXB26" s="535"/>
      <c r="EXC26" s="536"/>
      <c r="EXD26" s="536"/>
      <c r="EXE26" s="536"/>
      <c r="EXF26" s="533"/>
      <c r="EXG26" s="533"/>
      <c r="EXH26" s="534"/>
      <c r="EXI26" s="343"/>
      <c r="EXJ26" s="535"/>
      <c r="EXK26" s="536"/>
      <c r="EXL26" s="536"/>
      <c r="EXM26" s="536"/>
      <c r="EXN26" s="533"/>
      <c r="EXO26" s="533"/>
      <c r="EXP26" s="534"/>
      <c r="EXQ26" s="343"/>
      <c r="EXR26" s="535"/>
      <c r="EXS26" s="536"/>
      <c r="EXT26" s="536"/>
      <c r="EXU26" s="536"/>
      <c r="EXV26" s="533"/>
      <c r="EXW26" s="533"/>
      <c r="EXX26" s="534"/>
      <c r="EXY26" s="343"/>
      <c r="EXZ26" s="535"/>
      <c r="EYA26" s="536"/>
      <c r="EYB26" s="536"/>
      <c r="EYC26" s="536"/>
      <c r="EYD26" s="533"/>
      <c r="EYE26" s="533"/>
      <c r="EYF26" s="534"/>
      <c r="EYG26" s="343"/>
      <c r="EYH26" s="535"/>
      <c r="EYI26" s="536"/>
      <c r="EYJ26" s="536"/>
      <c r="EYK26" s="536"/>
      <c r="EYL26" s="533"/>
      <c r="EYM26" s="533"/>
      <c r="EYN26" s="534"/>
      <c r="EYO26" s="343"/>
      <c r="EYP26" s="535"/>
      <c r="EYQ26" s="536"/>
      <c r="EYR26" s="536"/>
      <c r="EYS26" s="536"/>
      <c r="EYT26" s="533"/>
      <c r="EYU26" s="533"/>
      <c r="EYV26" s="534"/>
      <c r="EYW26" s="343"/>
      <c r="EYX26" s="535"/>
      <c r="EYY26" s="536"/>
      <c r="EYZ26" s="536"/>
      <c r="EZA26" s="536"/>
      <c r="EZB26" s="533"/>
      <c r="EZC26" s="533"/>
      <c r="EZD26" s="534"/>
      <c r="EZE26" s="343"/>
      <c r="EZF26" s="535"/>
      <c r="EZG26" s="536"/>
      <c r="EZH26" s="536"/>
      <c r="EZI26" s="536"/>
      <c r="EZJ26" s="533"/>
      <c r="EZK26" s="533"/>
      <c r="EZL26" s="534"/>
      <c r="EZM26" s="343"/>
      <c r="EZN26" s="535"/>
      <c r="EZO26" s="536"/>
      <c r="EZP26" s="536"/>
      <c r="EZQ26" s="536"/>
      <c r="EZR26" s="533"/>
      <c r="EZS26" s="533"/>
      <c r="EZT26" s="534"/>
      <c r="EZU26" s="343"/>
      <c r="EZV26" s="535"/>
      <c r="EZW26" s="536"/>
      <c r="EZX26" s="536"/>
      <c r="EZY26" s="536"/>
      <c r="EZZ26" s="533"/>
      <c r="FAA26" s="533"/>
      <c r="FAB26" s="534"/>
      <c r="FAC26" s="343"/>
      <c r="FAD26" s="535"/>
      <c r="FAE26" s="536"/>
      <c r="FAF26" s="536"/>
      <c r="FAG26" s="536"/>
      <c r="FAH26" s="533"/>
      <c r="FAI26" s="533"/>
      <c r="FAJ26" s="534"/>
      <c r="FAK26" s="343"/>
      <c r="FAL26" s="535"/>
      <c r="FAM26" s="536"/>
      <c r="FAN26" s="536"/>
      <c r="FAO26" s="536"/>
      <c r="FAP26" s="533"/>
      <c r="FAQ26" s="533"/>
      <c r="FAR26" s="534"/>
      <c r="FAS26" s="343"/>
      <c r="FAT26" s="535"/>
      <c r="FAU26" s="536"/>
      <c r="FAV26" s="536"/>
      <c r="FAW26" s="536"/>
      <c r="FAX26" s="533"/>
      <c r="FAY26" s="533"/>
      <c r="FAZ26" s="534"/>
      <c r="FBA26" s="343"/>
      <c r="FBB26" s="535"/>
      <c r="FBC26" s="536"/>
      <c r="FBD26" s="536"/>
      <c r="FBE26" s="536"/>
      <c r="FBF26" s="533"/>
      <c r="FBG26" s="533"/>
      <c r="FBH26" s="534"/>
      <c r="FBI26" s="343"/>
      <c r="FBJ26" s="535"/>
      <c r="FBK26" s="536"/>
      <c r="FBL26" s="536"/>
      <c r="FBM26" s="536"/>
      <c r="FBN26" s="533"/>
      <c r="FBO26" s="533"/>
      <c r="FBP26" s="534"/>
      <c r="FBQ26" s="343"/>
      <c r="FBR26" s="535"/>
      <c r="FBS26" s="536"/>
      <c r="FBT26" s="536"/>
      <c r="FBU26" s="536"/>
      <c r="FBV26" s="533"/>
      <c r="FBW26" s="533"/>
      <c r="FBX26" s="534"/>
      <c r="FBY26" s="343"/>
      <c r="FBZ26" s="535"/>
      <c r="FCA26" s="536"/>
      <c r="FCB26" s="536"/>
      <c r="FCC26" s="536"/>
      <c r="FCD26" s="533"/>
      <c r="FCE26" s="533"/>
      <c r="FCF26" s="534"/>
      <c r="FCG26" s="343"/>
      <c r="FCH26" s="535"/>
      <c r="FCI26" s="536"/>
      <c r="FCJ26" s="536"/>
      <c r="FCK26" s="536"/>
      <c r="FCL26" s="533"/>
      <c r="FCM26" s="533"/>
      <c r="FCN26" s="534"/>
      <c r="FCO26" s="343"/>
      <c r="FCP26" s="535"/>
      <c r="FCQ26" s="536"/>
      <c r="FCR26" s="536"/>
      <c r="FCS26" s="536"/>
      <c r="FCT26" s="533"/>
      <c r="FCU26" s="533"/>
      <c r="FCV26" s="534"/>
      <c r="FCW26" s="343"/>
      <c r="FCX26" s="535"/>
      <c r="FCY26" s="536"/>
      <c r="FCZ26" s="536"/>
      <c r="FDA26" s="536"/>
      <c r="FDB26" s="533"/>
      <c r="FDC26" s="533"/>
      <c r="FDD26" s="534"/>
      <c r="FDE26" s="343"/>
      <c r="FDF26" s="535"/>
      <c r="FDG26" s="536"/>
      <c r="FDH26" s="536"/>
      <c r="FDI26" s="536"/>
      <c r="FDJ26" s="533"/>
      <c r="FDK26" s="533"/>
      <c r="FDL26" s="534"/>
      <c r="FDM26" s="343"/>
      <c r="FDN26" s="535"/>
      <c r="FDO26" s="536"/>
      <c r="FDP26" s="536"/>
      <c r="FDQ26" s="536"/>
      <c r="FDR26" s="533"/>
      <c r="FDS26" s="533"/>
      <c r="FDT26" s="534"/>
      <c r="FDU26" s="343"/>
      <c r="FDV26" s="535"/>
      <c r="FDW26" s="536"/>
      <c r="FDX26" s="536"/>
      <c r="FDY26" s="536"/>
      <c r="FDZ26" s="533"/>
      <c r="FEA26" s="533"/>
      <c r="FEB26" s="534"/>
      <c r="FEC26" s="343"/>
      <c r="FED26" s="535"/>
      <c r="FEE26" s="536"/>
      <c r="FEF26" s="536"/>
      <c r="FEG26" s="536"/>
      <c r="FEH26" s="533"/>
      <c r="FEI26" s="533"/>
      <c r="FEJ26" s="534"/>
      <c r="FEK26" s="343"/>
      <c r="FEL26" s="535"/>
      <c r="FEM26" s="536"/>
      <c r="FEN26" s="536"/>
      <c r="FEO26" s="536"/>
      <c r="FEP26" s="533"/>
      <c r="FEQ26" s="533"/>
      <c r="FER26" s="534"/>
      <c r="FES26" s="343"/>
      <c r="FET26" s="535"/>
      <c r="FEU26" s="536"/>
      <c r="FEV26" s="536"/>
      <c r="FEW26" s="536"/>
      <c r="FEX26" s="533"/>
      <c r="FEY26" s="533"/>
      <c r="FEZ26" s="534"/>
      <c r="FFA26" s="343"/>
      <c r="FFB26" s="535"/>
      <c r="FFC26" s="536"/>
      <c r="FFD26" s="536"/>
      <c r="FFE26" s="536"/>
      <c r="FFF26" s="533"/>
      <c r="FFG26" s="533"/>
      <c r="FFH26" s="534"/>
      <c r="FFI26" s="343"/>
      <c r="FFJ26" s="535"/>
      <c r="FFK26" s="536"/>
      <c r="FFL26" s="536"/>
      <c r="FFM26" s="536"/>
      <c r="FFN26" s="533"/>
      <c r="FFO26" s="533"/>
      <c r="FFP26" s="534"/>
      <c r="FFQ26" s="343"/>
      <c r="FFR26" s="535"/>
      <c r="FFS26" s="536"/>
      <c r="FFT26" s="536"/>
      <c r="FFU26" s="536"/>
      <c r="FFV26" s="533"/>
      <c r="FFW26" s="533"/>
      <c r="FFX26" s="534"/>
      <c r="FFY26" s="343"/>
      <c r="FFZ26" s="535"/>
      <c r="FGA26" s="536"/>
      <c r="FGB26" s="536"/>
      <c r="FGC26" s="536"/>
      <c r="FGD26" s="533"/>
      <c r="FGE26" s="533"/>
      <c r="FGF26" s="534"/>
      <c r="FGG26" s="343"/>
      <c r="FGH26" s="535"/>
      <c r="FGI26" s="536"/>
      <c r="FGJ26" s="536"/>
      <c r="FGK26" s="536"/>
      <c r="FGL26" s="533"/>
      <c r="FGM26" s="533"/>
      <c r="FGN26" s="534"/>
      <c r="FGO26" s="343"/>
      <c r="FGP26" s="535"/>
      <c r="FGQ26" s="536"/>
      <c r="FGR26" s="536"/>
      <c r="FGS26" s="536"/>
      <c r="FGT26" s="533"/>
      <c r="FGU26" s="533"/>
      <c r="FGV26" s="534"/>
      <c r="FGW26" s="343"/>
      <c r="FGX26" s="535"/>
      <c r="FGY26" s="536"/>
      <c r="FGZ26" s="536"/>
      <c r="FHA26" s="536"/>
      <c r="FHB26" s="533"/>
      <c r="FHC26" s="533"/>
      <c r="FHD26" s="534"/>
      <c r="FHE26" s="343"/>
      <c r="FHF26" s="535"/>
      <c r="FHG26" s="536"/>
      <c r="FHH26" s="536"/>
      <c r="FHI26" s="536"/>
      <c r="FHJ26" s="533"/>
      <c r="FHK26" s="533"/>
      <c r="FHL26" s="534"/>
      <c r="FHM26" s="343"/>
      <c r="FHN26" s="535"/>
      <c r="FHO26" s="536"/>
      <c r="FHP26" s="536"/>
      <c r="FHQ26" s="536"/>
      <c r="FHR26" s="533"/>
      <c r="FHS26" s="533"/>
      <c r="FHT26" s="534"/>
      <c r="FHU26" s="343"/>
      <c r="FHV26" s="535"/>
      <c r="FHW26" s="536"/>
      <c r="FHX26" s="536"/>
      <c r="FHY26" s="536"/>
      <c r="FHZ26" s="533"/>
      <c r="FIA26" s="533"/>
      <c r="FIB26" s="534"/>
      <c r="FIC26" s="343"/>
      <c r="FID26" s="535"/>
      <c r="FIE26" s="536"/>
      <c r="FIF26" s="536"/>
      <c r="FIG26" s="536"/>
      <c r="FIH26" s="533"/>
      <c r="FII26" s="533"/>
      <c r="FIJ26" s="534"/>
      <c r="FIK26" s="343"/>
      <c r="FIL26" s="535"/>
      <c r="FIM26" s="536"/>
      <c r="FIN26" s="536"/>
      <c r="FIO26" s="536"/>
      <c r="FIP26" s="533"/>
      <c r="FIQ26" s="533"/>
      <c r="FIR26" s="534"/>
      <c r="FIS26" s="343"/>
      <c r="FIT26" s="535"/>
      <c r="FIU26" s="536"/>
      <c r="FIV26" s="536"/>
      <c r="FIW26" s="536"/>
      <c r="FIX26" s="533"/>
      <c r="FIY26" s="533"/>
      <c r="FIZ26" s="534"/>
      <c r="FJA26" s="343"/>
      <c r="FJB26" s="535"/>
      <c r="FJC26" s="536"/>
      <c r="FJD26" s="536"/>
      <c r="FJE26" s="536"/>
      <c r="FJF26" s="533"/>
      <c r="FJG26" s="533"/>
      <c r="FJH26" s="534"/>
      <c r="FJI26" s="343"/>
      <c r="FJJ26" s="535"/>
      <c r="FJK26" s="536"/>
      <c r="FJL26" s="536"/>
      <c r="FJM26" s="536"/>
      <c r="FJN26" s="533"/>
      <c r="FJO26" s="533"/>
      <c r="FJP26" s="534"/>
      <c r="FJQ26" s="343"/>
      <c r="FJR26" s="535"/>
      <c r="FJS26" s="536"/>
      <c r="FJT26" s="536"/>
      <c r="FJU26" s="536"/>
      <c r="FJV26" s="533"/>
      <c r="FJW26" s="533"/>
      <c r="FJX26" s="534"/>
      <c r="FJY26" s="343"/>
      <c r="FJZ26" s="535"/>
      <c r="FKA26" s="536"/>
      <c r="FKB26" s="536"/>
      <c r="FKC26" s="536"/>
      <c r="FKD26" s="533"/>
      <c r="FKE26" s="533"/>
      <c r="FKF26" s="534"/>
      <c r="FKG26" s="343"/>
      <c r="FKH26" s="535"/>
      <c r="FKI26" s="536"/>
      <c r="FKJ26" s="536"/>
      <c r="FKK26" s="536"/>
      <c r="FKL26" s="533"/>
      <c r="FKM26" s="533"/>
      <c r="FKN26" s="534"/>
      <c r="FKO26" s="343"/>
      <c r="FKP26" s="535"/>
      <c r="FKQ26" s="536"/>
      <c r="FKR26" s="536"/>
      <c r="FKS26" s="536"/>
      <c r="FKT26" s="533"/>
      <c r="FKU26" s="533"/>
      <c r="FKV26" s="534"/>
      <c r="FKW26" s="343"/>
      <c r="FKX26" s="535"/>
      <c r="FKY26" s="536"/>
      <c r="FKZ26" s="536"/>
      <c r="FLA26" s="536"/>
      <c r="FLB26" s="533"/>
      <c r="FLC26" s="533"/>
      <c r="FLD26" s="534"/>
      <c r="FLE26" s="343"/>
      <c r="FLF26" s="535"/>
      <c r="FLG26" s="536"/>
      <c r="FLH26" s="536"/>
      <c r="FLI26" s="536"/>
      <c r="FLJ26" s="533"/>
      <c r="FLK26" s="533"/>
      <c r="FLL26" s="534"/>
      <c r="FLM26" s="343"/>
      <c r="FLN26" s="535"/>
      <c r="FLO26" s="536"/>
      <c r="FLP26" s="536"/>
      <c r="FLQ26" s="536"/>
      <c r="FLR26" s="533"/>
      <c r="FLS26" s="533"/>
      <c r="FLT26" s="534"/>
      <c r="FLU26" s="343"/>
      <c r="FLV26" s="535"/>
      <c r="FLW26" s="536"/>
      <c r="FLX26" s="536"/>
      <c r="FLY26" s="536"/>
      <c r="FLZ26" s="533"/>
      <c r="FMA26" s="533"/>
      <c r="FMB26" s="534"/>
      <c r="FMC26" s="343"/>
      <c r="FMD26" s="535"/>
      <c r="FME26" s="536"/>
      <c r="FMF26" s="536"/>
      <c r="FMG26" s="536"/>
      <c r="FMH26" s="533"/>
      <c r="FMI26" s="533"/>
      <c r="FMJ26" s="534"/>
      <c r="FMK26" s="343"/>
      <c r="FML26" s="535"/>
      <c r="FMM26" s="536"/>
      <c r="FMN26" s="536"/>
      <c r="FMO26" s="536"/>
      <c r="FMP26" s="533"/>
      <c r="FMQ26" s="533"/>
      <c r="FMR26" s="534"/>
      <c r="FMS26" s="343"/>
      <c r="FMT26" s="535"/>
      <c r="FMU26" s="536"/>
      <c r="FMV26" s="536"/>
      <c r="FMW26" s="536"/>
      <c r="FMX26" s="533"/>
      <c r="FMY26" s="533"/>
      <c r="FMZ26" s="534"/>
      <c r="FNA26" s="343"/>
      <c r="FNB26" s="535"/>
      <c r="FNC26" s="536"/>
      <c r="FND26" s="536"/>
      <c r="FNE26" s="536"/>
      <c r="FNF26" s="533"/>
      <c r="FNG26" s="533"/>
      <c r="FNH26" s="534"/>
      <c r="FNI26" s="343"/>
      <c r="FNJ26" s="535"/>
      <c r="FNK26" s="536"/>
      <c r="FNL26" s="536"/>
      <c r="FNM26" s="536"/>
      <c r="FNN26" s="533"/>
      <c r="FNO26" s="533"/>
      <c r="FNP26" s="534"/>
      <c r="FNQ26" s="343"/>
      <c r="FNR26" s="535"/>
      <c r="FNS26" s="536"/>
      <c r="FNT26" s="536"/>
      <c r="FNU26" s="536"/>
      <c r="FNV26" s="533"/>
      <c r="FNW26" s="533"/>
      <c r="FNX26" s="534"/>
      <c r="FNY26" s="343"/>
      <c r="FNZ26" s="535"/>
      <c r="FOA26" s="536"/>
      <c r="FOB26" s="536"/>
      <c r="FOC26" s="536"/>
      <c r="FOD26" s="533"/>
      <c r="FOE26" s="533"/>
      <c r="FOF26" s="534"/>
      <c r="FOG26" s="343"/>
      <c r="FOH26" s="535"/>
      <c r="FOI26" s="536"/>
      <c r="FOJ26" s="536"/>
      <c r="FOK26" s="536"/>
      <c r="FOL26" s="533"/>
      <c r="FOM26" s="533"/>
      <c r="FON26" s="534"/>
      <c r="FOO26" s="343"/>
      <c r="FOP26" s="535"/>
      <c r="FOQ26" s="536"/>
      <c r="FOR26" s="536"/>
      <c r="FOS26" s="536"/>
      <c r="FOT26" s="533"/>
      <c r="FOU26" s="533"/>
      <c r="FOV26" s="534"/>
      <c r="FOW26" s="343"/>
      <c r="FOX26" s="535"/>
      <c r="FOY26" s="536"/>
      <c r="FOZ26" s="536"/>
      <c r="FPA26" s="536"/>
      <c r="FPB26" s="533"/>
      <c r="FPC26" s="533"/>
      <c r="FPD26" s="534"/>
      <c r="FPE26" s="343"/>
      <c r="FPF26" s="535"/>
      <c r="FPG26" s="536"/>
      <c r="FPH26" s="536"/>
      <c r="FPI26" s="536"/>
      <c r="FPJ26" s="533"/>
      <c r="FPK26" s="533"/>
      <c r="FPL26" s="534"/>
      <c r="FPM26" s="343"/>
      <c r="FPN26" s="535"/>
      <c r="FPO26" s="536"/>
      <c r="FPP26" s="536"/>
      <c r="FPQ26" s="536"/>
      <c r="FPR26" s="533"/>
      <c r="FPS26" s="533"/>
      <c r="FPT26" s="534"/>
      <c r="FPU26" s="343"/>
      <c r="FPV26" s="535"/>
      <c r="FPW26" s="536"/>
      <c r="FPX26" s="536"/>
      <c r="FPY26" s="536"/>
      <c r="FPZ26" s="533"/>
      <c r="FQA26" s="533"/>
      <c r="FQB26" s="534"/>
      <c r="FQC26" s="343"/>
      <c r="FQD26" s="535"/>
      <c r="FQE26" s="536"/>
      <c r="FQF26" s="536"/>
      <c r="FQG26" s="536"/>
      <c r="FQH26" s="533"/>
      <c r="FQI26" s="533"/>
      <c r="FQJ26" s="534"/>
      <c r="FQK26" s="343"/>
      <c r="FQL26" s="535"/>
      <c r="FQM26" s="536"/>
      <c r="FQN26" s="536"/>
      <c r="FQO26" s="536"/>
      <c r="FQP26" s="533"/>
      <c r="FQQ26" s="533"/>
      <c r="FQR26" s="534"/>
      <c r="FQS26" s="343"/>
      <c r="FQT26" s="535"/>
      <c r="FQU26" s="536"/>
      <c r="FQV26" s="536"/>
      <c r="FQW26" s="536"/>
      <c r="FQX26" s="533"/>
      <c r="FQY26" s="533"/>
      <c r="FQZ26" s="534"/>
      <c r="FRA26" s="343"/>
      <c r="FRB26" s="535"/>
      <c r="FRC26" s="536"/>
      <c r="FRD26" s="536"/>
      <c r="FRE26" s="536"/>
      <c r="FRF26" s="533"/>
      <c r="FRG26" s="533"/>
      <c r="FRH26" s="534"/>
      <c r="FRI26" s="343"/>
      <c r="FRJ26" s="535"/>
      <c r="FRK26" s="536"/>
      <c r="FRL26" s="536"/>
      <c r="FRM26" s="536"/>
      <c r="FRN26" s="533"/>
      <c r="FRO26" s="533"/>
      <c r="FRP26" s="534"/>
      <c r="FRQ26" s="343"/>
      <c r="FRR26" s="535"/>
      <c r="FRS26" s="536"/>
      <c r="FRT26" s="536"/>
      <c r="FRU26" s="536"/>
      <c r="FRV26" s="533"/>
      <c r="FRW26" s="533"/>
      <c r="FRX26" s="534"/>
      <c r="FRY26" s="343"/>
      <c r="FRZ26" s="535"/>
      <c r="FSA26" s="536"/>
      <c r="FSB26" s="536"/>
      <c r="FSC26" s="536"/>
      <c r="FSD26" s="533"/>
      <c r="FSE26" s="533"/>
      <c r="FSF26" s="534"/>
      <c r="FSG26" s="343"/>
      <c r="FSH26" s="535"/>
      <c r="FSI26" s="536"/>
      <c r="FSJ26" s="536"/>
      <c r="FSK26" s="536"/>
      <c r="FSL26" s="533"/>
      <c r="FSM26" s="533"/>
      <c r="FSN26" s="534"/>
      <c r="FSO26" s="343"/>
      <c r="FSP26" s="535"/>
      <c r="FSQ26" s="536"/>
      <c r="FSR26" s="536"/>
      <c r="FSS26" s="536"/>
      <c r="FST26" s="533"/>
      <c r="FSU26" s="533"/>
      <c r="FSV26" s="534"/>
      <c r="FSW26" s="343"/>
      <c r="FSX26" s="535"/>
      <c r="FSY26" s="536"/>
      <c r="FSZ26" s="536"/>
      <c r="FTA26" s="536"/>
      <c r="FTB26" s="533"/>
      <c r="FTC26" s="533"/>
      <c r="FTD26" s="534"/>
      <c r="FTE26" s="343"/>
      <c r="FTF26" s="535"/>
      <c r="FTG26" s="536"/>
      <c r="FTH26" s="536"/>
      <c r="FTI26" s="536"/>
      <c r="FTJ26" s="533"/>
      <c r="FTK26" s="533"/>
      <c r="FTL26" s="534"/>
      <c r="FTM26" s="343"/>
      <c r="FTN26" s="535"/>
      <c r="FTO26" s="536"/>
      <c r="FTP26" s="536"/>
      <c r="FTQ26" s="536"/>
      <c r="FTR26" s="533"/>
      <c r="FTS26" s="533"/>
      <c r="FTT26" s="534"/>
      <c r="FTU26" s="343"/>
      <c r="FTV26" s="535"/>
      <c r="FTW26" s="536"/>
      <c r="FTX26" s="536"/>
      <c r="FTY26" s="536"/>
      <c r="FTZ26" s="533"/>
      <c r="FUA26" s="533"/>
      <c r="FUB26" s="534"/>
      <c r="FUC26" s="343"/>
      <c r="FUD26" s="535"/>
      <c r="FUE26" s="536"/>
      <c r="FUF26" s="536"/>
      <c r="FUG26" s="536"/>
      <c r="FUH26" s="533"/>
      <c r="FUI26" s="533"/>
      <c r="FUJ26" s="534"/>
      <c r="FUK26" s="343"/>
      <c r="FUL26" s="535"/>
      <c r="FUM26" s="536"/>
      <c r="FUN26" s="536"/>
      <c r="FUO26" s="536"/>
      <c r="FUP26" s="533"/>
      <c r="FUQ26" s="533"/>
      <c r="FUR26" s="534"/>
      <c r="FUS26" s="343"/>
      <c r="FUT26" s="535"/>
      <c r="FUU26" s="536"/>
      <c r="FUV26" s="536"/>
      <c r="FUW26" s="536"/>
      <c r="FUX26" s="533"/>
      <c r="FUY26" s="533"/>
      <c r="FUZ26" s="534"/>
      <c r="FVA26" s="343"/>
      <c r="FVB26" s="535"/>
      <c r="FVC26" s="536"/>
      <c r="FVD26" s="536"/>
      <c r="FVE26" s="536"/>
      <c r="FVF26" s="533"/>
      <c r="FVG26" s="533"/>
      <c r="FVH26" s="534"/>
      <c r="FVI26" s="343"/>
      <c r="FVJ26" s="535"/>
      <c r="FVK26" s="536"/>
      <c r="FVL26" s="536"/>
      <c r="FVM26" s="536"/>
      <c r="FVN26" s="533"/>
      <c r="FVO26" s="533"/>
      <c r="FVP26" s="534"/>
      <c r="FVQ26" s="343"/>
      <c r="FVR26" s="535"/>
      <c r="FVS26" s="536"/>
      <c r="FVT26" s="536"/>
      <c r="FVU26" s="536"/>
      <c r="FVV26" s="533"/>
      <c r="FVW26" s="533"/>
      <c r="FVX26" s="534"/>
      <c r="FVY26" s="343"/>
      <c r="FVZ26" s="535"/>
      <c r="FWA26" s="536"/>
      <c r="FWB26" s="536"/>
      <c r="FWC26" s="536"/>
      <c r="FWD26" s="533"/>
      <c r="FWE26" s="533"/>
      <c r="FWF26" s="534"/>
      <c r="FWG26" s="343"/>
      <c r="FWH26" s="535"/>
      <c r="FWI26" s="536"/>
      <c r="FWJ26" s="536"/>
      <c r="FWK26" s="536"/>
      <c r="FWL26" s="533"/>
      <c r="FWM26" s="533"/>
      <c r="FWN26" s="534"/>
      <c r="FWO26" s="343"/>
      <c r="FWP26" s="535"/>
      <c r="FWQ26" s="536"/>
      <c r="FWR26" s="536"/>
      <c r="FWS26" s="536"/>
      <c r="FWT26" s="533"/>
      <c r="FWU26" s="533"/>
      <c r="FWV26" s="534"/>
      <c r="FWW26" s="343"/>
      <c r="FWX26" s="535"/>
      <c r="FWY26" s="536"/>
      <c r="FWZ26" s="536"/>
      <c r="FXA26" s="536"/>
      <c r="FXB26" s="533"/>
      <c r="FXC26" s="533"/>
      <c r="FXD26" s="534"/>
      <c r="FXE26" s="343"/>
      <c r="FXF26" s="535"/>
      <c r="FXG26" s="536"/>
      <c r="FXH26" s="536"/>
      <c r="FXI26" s="536"/>
      <c r="FXJ26" s="533"/>
      <c r="FXK26" s="533"/>
      <c r="FXL26" s="534"/>
      <c r="FXM26" s="343"/>
      <c r="FXN26" s="535"/>
      <c r="FXO26" s="536"/>
      <c r="FXP26" s="536"/>
      <c r="FXQ26" s="536"/>
      <c r="FXR26" s="533"/>
      <c r="FXS26" s="533"/>
      <c r="FXT26" s="534"/>
      <c r="FXU26" s="343"/>
      <c r="FXV26" s="535"/>
      <c r="FXW26" s="536"/>
      <c r="FXX26" s="536"/>
      <c r="FXY26" s="536"/>
      <c r="FXZ26" s="533"/>
      <c r="FYA26" s="533"/>
      <c r="FYB26" s="534"/>
      <c r="FYC26" s="343"/>
      <c r="FYD26" s="535"/>
      <c r="FYE26" s="536"/>
      <c r="FYF26" s="536"/>
      <c r="FYG26" s="536"/>
      <c r="FYH26" s="533"/>
      <c r="FYI26" s="533"/>
      <c r="FYJ26" s="534"/>
      <c r="FYK26" s="343"/>
      <c r="FYL26" s="535"/>
      <c r="FYM26" s="536"/>
      <c r="FYN26" s="536"/>
      <c r="FYO26" s="536"/>
      <c r="FYP26" s="533"/>
      <c r="FYQ26" s="533"/>
      <c r="FYR26" s="534"/>
      <c r="FYS26" s="343"/>
      <c r="FYT26" s="535"/>
      <c r="FYU26" s="536"/>
      <c r="FYV26" s="536"/>
      <c r="FYW26" s="536"/>
      <c r="FYX26" s="533"/>
      <c r="FYY26" s="533"/>
      <c r="FYZ26" s="534"/>
      <c r="FZA26" s="343"/>
      <c r="FZB26" s="535"/>
      <c r="FZC26" s="536"/>
      <c r="FZD26" s="536"/>
      <c r="FZE26" s="536"/>
      <c r="FZF26" s="533"/>
      <c r="FZG26" s="533"/>
      <c r="FZH26" s="534"/>
      <c r="FZI26" s="343"/>
      <c r="FZJ26" s="535"/>
      <c r="FZK26" s="536"/>
      <c r="FZL26" s="536"/>
      <c r="FZM26" s="536"/>
      <c r="FZN26" s="533"/>
      <c r="FZO26" s="533"/>
      <c r="FZP26" s="534"/>
      <c r="FZQ26" s="343"/>
      <c r="FZR26" s="535"/>
      <c r="FZS26" s="536"/>
      <c r="FZT26" s="536"/>
      <c r="FZU26" s="536"/>
      <c r="FZV26" s="533"/>
      <c r="FZW26" s="533"/>
      <c r="FZX26" s="534"/>
      <c r="FZY26" s="343"/>
      <c r="FZZ26" s="535"/>
      <c r="GAA26" s="536"/>
      <c r="GAB26" s="536"/>
      <c r="GAC26" s="536"/>
      <c r="GAD26" s="533"/>
      <c r="GAE26" s="533"/>
      <c r="GAF26" s="534"/>
      <c r="GAG26" s="343"/>
      <c r="GAH26" s="535"/>
      <c r="GAI26" s="536"/>
      <c r="GAJ26" s="536"/>
      <c r="GAK26" s="536"/>
      <c r="GAL26" s="533"/>
      <c r="GAM26" s="533"/>
      <c r="GAN26" s="534"/>
      <c r="GAO26" s="343"/>
      <c r="GAP26" s="535"/>
      <c r="GAQ26" s="536"/>
      <c r="GAR26" s="536"/>
      <c r="GAS26" s="536"/>
      <c r="GAT26" s="533"/>
      <c r="GAU26" s="533"/>
      <c r="GAV26" s="534"/>
      <c r="GAW26" s="343"/>
      <c r="GAX26" s="535"/>
      <c r="GAY26" s="536"/>
      <c r="GAZ26" s="536"/>
      <c r="GBA26" s="536"/>
      <c r="GBB26" s="533"/>
      <c r="GBC26" s="533"/>
      <c r="GBD26" s="534"/>
      <c r="GBE26" s="343"/>
      <c r="GBF26" s="535"/>
      <c r="GBG26" s="536"/>
      <c r="GBH26" s="536"/>
      <c r="GBI26" s="536"/>
      <c r="GBJ26" s="533"/>
      <c r="GBK26" s="533"/>
      <c r="GBL26" s="534"/>
      <c r="GBM26" s="343"/>
      <c r="GBN26" s="535"/>
      <c r="GBO26" s="536"/>
      <c r="GBP26" s="536"/>
      <c r="GBQ26" s="536"/>
      <c r="GBR26" s="533"/>
      <c r="GBS26" s="533"/>
      <c r="GBT26" s="534"/>
      <c r="GBU26" s="343"/>
      <c r="GBV26" s="535"/>
      <c r="GBW26" s="536"/>
      <c r="GBX26" s="536"/>
      <c r="GBY26" s="536"/>
      <c r="GBZ26" s="533"/>
      <c r="GCA26" s="533"/>
      <c r="GCB26" s="534"/>
      <c r="GCC26" s="343"/>
      <c r="GCD26" s="535"/>
      <c r="GCE26" s="536"/>
      <c r="GCF26" s="536"/>
      <c r="GCG26" s="536"/>
      <c r="GCH26" s="533"/>
      <c r="GCI26" s="533"/>
      <c r="GCJ26" s="534"/>
      <c r="GCK26" s="343"/>
      <c r="GCL26" s="535"/>
      <c r="GCM26" s="536"/>
      <c r="GCN26" s="536"/>
      <c r="GCO26" s="536"/>
      <c r="GCP26" s="533"/>
      <c r="GCQ26" s="533"/>
      <c r="GCR26" s="534"/>
      <c r="GCS26" s="343"/>
      <c r="GCT26" s="535"/>
      <c r="GCU26" s="536"/>
      <c r="GCV26" s="536"/>
      <c r="GCW26" s="536"/>
      <c r="GCX26" s="533"/>
      <c r="GCY26" s="533"/>
      <c r="GCZ26" s="534"/>
      <c r="GDA26" s="343"/>
      <c r="GDB26" s="535"/>
      <c r="GDC26" s="536"/>
      <c r="GDD26" s="536"/>
      <c r="GDE26" s="536"/>
      <c r="GDF26" s="533"/>
      <c r="GDG26" s="533"/>
      <c r="GDH26" s="534"/>
      <c r="GDI26" s="343"/>
      <c r="GDJ26" s="535"/>
      <c r="GDK26" s="536"/>
      <c r="GDL26" s="536"/>
      <c r="GDM26" s="536"/>
      <c r="GDN26" s="533"/>
      <c r="GDO26" s="533"/>
      <c r="GDP26" s="534"/>
      <c r="GDQ26" s="343"/>
      <c r="GDR26" s="535"/>
      <c r="GDS26" s="536"/>
      <c r="GDT26" s="536"/>
      <c r="GDU26" s="536"/>
      <c r="GDV26" s="533"/>
      <c r="GDW26" s="533"/>
      <c r="GDX26" s="534"/>
      <c r="GDY26" s="343"/>
      <c r="GDZ26" s="535"/>
      <c r="GEA26" s="536"/>
      <c r="GEB26" s="536"/>
      <c r="GEC26" s="536"/>
      <c r="GED26" s="533"/>
      <c r="GEE26" s="533"/>
      <c r="GEF26" s="534"/>
      <c r="GEG26" s="343"/>
      <c r="GEH26" s="535"/>
      <c r="GEI26" s="536"/>
      <c r="GEJ26" s="536"/>
      <c r="GEK26" s="536"/>
      <c r="GEL26" s="533"/>
      <c r="GEM26" s="533"/>
      <c r="GEN26" s="534"/>
      <c r="GEO26" s="343"/>
      <c r="GEP26" s="535"/>
      <c r="GEQ26" s="536"/>
      <c r="GER26" s="536"/>
      <c r="GES26" s="536"/>
      <c r="GET26" s="533"/>
      <c r="GEU26" s="533"/>
      <c r="GEV26" s="534"/>
      <c r="GEW26" s="343"/>
      <c r="GEX26" s="535"/>
      <c r="GEY26" s="536"/>
      <c r="GEZ26" s="536"/>
      <c r="GFA26" s="536"/>
      <c r="GFB26" s="533"/>
      <c r="GFC26" s="533"/>
      <c r="GFD26" s="534"/>
      <c r="GFE26" s="343"/>
      <c r="GFF26" s="535"/>
      <c r="GFG26" s="536"/>
      <c r="GFH26" s="536"/>
      <c r="GFI26" s="536"/>
      <c r="GFJ26" s="533"/>
      <c r="GFK26" s="533"/>
      <c r="GFL26" s="534"/>
      <c r="GFM26" s="343"/>
      <c r="GFN26" s="535"/>
      <c r="GFO26" s="536"/>
      <c r="GFP26" s="536"/>
      <c r="GFQ26" s="536"/>
      <c r="GFR26" s="533"/>
      <c r="GFS26" s="533"/>
      <c r="GFT26" s="534"/>
      <c r="GFU26" s="343"/>
      <c r="GFV26" s="535"/>
      <c r="GFW26" s="536"/>
      <c r="GFX26" s="536"/>
      <c r="GFY26" s="536"/>
      <c r="GFZ26" s="533"/>
      <c r="GGA26" s="533"/>
      <c r="GGB26" s="534"/>
      <c r="GGC26" s="343"/>
      <c r="GGD26" s="535"/>
      <c r="GGE26" s="536"/>
      <c r="GGF26" s="536"/>
      <c r="GGG26" s="536"/>
      <c r="GGH26" s="533"/>
      <c r="GGI26" s="533"/>
      <c r="GGJ26" s="534"/>
      <c r="GGK26" s="343"/>
      <c r="GGL26" s="535"/>
      <c r="GGM26" s="536"/>
      <c r="GGN26" s="536"/>
      <c r="GGO26" s="536"/>
      <c r="GGP26" s="533"/>
      <c r="GGQ26" s="533"/>
      <c r="GGR26" s="534"/>
      <c r="GGS26" s="343"/>
      <c r="GGT26" s="535"/>
      <c r="GGU26" s="536"/>
      <c r="GGV26" s="536"/>
      <c r="GGW26" s="536"/>
      <c r="GGX26" s="533"/>
      <c r="GGY26" s="533"/>
      <c r="GGZ26" s="534"/>
      <c r="GHA26" s="343"/>
      <c r="GHB26" s="535"/>
      <c r="GHC26" s="536"/>
      <c r="GHD26" s="536"/>
      <c r="GHE26" s="536"/>
      <c r="GHF26" s="533"/>
      <c r="GHG26" s="533"/>
      <c r="GHH26" s="534"/>
      <c r="GHI26" s="343"/>
      <c r="GHJ26" s="535"/>
      <c r="GHK26" s="536"/>
      <c r="GHL26" s="536"/>
      <c r="GHM26" s="536"/>
      <c r="GHN26" s="533"/>
      <c r="GHO26" s="533"/>
      <c r="GHP26" s="534"/>
      <c r="GHQ26" s="343"/>
      <c r="GHR26" s="535"/>
      <c r="GHS26" s="536"/>
      <c r="GHT26" s="536"/>
      <c r="GHU26" s="536"/>
      <c r="GHV26" s="533"/>
      <c r="GHW26" s="533"/>
      <c r="GHX26" s="534"/>
      <c r="GHY26" s="343"/>
      <c r="GHZ26" s="535"/>
      <c r="GIA26" s="536"/>
      <c r="GIB26" s="536"/>
      <c r="GIC26" s="536"/>
      <c r="GID26" s="533"/>
      <c r="GIE26" s="533"/>
      <c r="GIF26" s="534"/>
      <c r="GIG26" s="343"/>
      <c r="GIH26" s="535"/>
      <c r="GII26" s="536"/>
      <c r="GIJ26" s="536"/>
      <c r="GIK26" s="536"/>
      <c r="GIL26" s="533"/>
      <c r="GIM26" s="533"/>
      <c r="GIN26" s="534"/>
      <c r="GIO26" s="343"/>
      <c r="GIP26" s="535"/>
      <c r="GIQ26" s="536"/>
      <c r="GIR26" s="536"/>
      <c r="GIS26" s="536"/>
      <c r="GIT26" s="533"/>
      <c r="GIU26" s="533"/>
      <c r="GIV26" s="534"/>
      <c r="GIW26" s="343"/>
      <c r="GIX26" s="535"/>
      <c r="GIY26" s="536"/>
      <c r="GIZ26" s="536"/>
      <c r="GJA26" s="536"/>
      <c r="GJB26" s="533"/>
      <c r="GJC26" s="533"/>
      <c r="GJD26" s="534"/>
      <c r="GJE26" s="343"/>
      <c r="GJF26" s="535"/>
      <c r="GJG26" s="536"/>
      <c r="GJH26" s="536"/>
      <c r="GJI26" s="536"/>
      <c r="GJJ26" s="533"/>
      <c r="GJK26" s="533"/>
      <c r="GJL26" s="534"/>
      <c r="GJM26" s="343"/>
      <c r="GJN26" s="535"/>
      <c r="GJO26" s="536"/>
      <c r="GJP26" s="536"/>
      <c r="GJQ26" s="536"/>
      <c r="GJR26" s="533"/>
      <c r="GJS26" s="533"/>
      <c r="GJT26" s="534"/>
      <c r="GJU26" s="343"/>
      <c r="GJV26" s="535"/>
      <c r="GJW26" s="536"/>
      <c r="GJX26" s="536"/>
      <c r="GJY26" s="536"/>
      <c r="GJZ26" s="533"/>
      <c r="GKA26" s="533"/>
      <c r="GKB26" s="534"/>
      <c r="GKC26" s="343"/>
      <c r="GKD26" s="535"/>
      <c r="GKE26" s="536"/>
      <c r="GKF26" s="536"/>
      <c r="GKG26" s="536"/>
      <c r="GKH26" s="533"/>
      <c r="GKI26" s="533"/>
      <c r="GKJ26" s="534"/>
      <c r="GKK26" s="343"/>
      <c r="GKL26" s="535"/>
      <c r="GKM26" s="536"/>
      <c r="GKN26" s="536"/>
      <c r="GKO26" s="536"/>
      <c r="GKP26" s="533"/>
      <c r="GKQ26" s="533"/>
      <c r="GKR26" s="534"/>
      <c r="GKS26" s="343"/>
      <c r="GKT26" s="535"/>
      <c r="GKU26" s="536"/>
      <c r="GKV26" s="536"/>
      <c r="GKW26" s="536"/>
      <c r="GKX26" s="533"/>
      <c r="GKY26" s="533"/>
      <c r="GKZ26" s="534"/>
      <c r="GLA26" s="343"/>
      <c r="GLB26" s="535"/>
      <c r="GLC26" s="536"/>
      <c r="GLD26" s="536"/>
      <c r="GLE26" s="536"/>
      <c r="GLF26" s="533"/>
      <c r="GLG26" s="533"/>
      <c r="GLH26" s="534"/>
      <c r="GLI26" s="343"/>
      <c r="GLJ26" s="535"/>
      <c r="GLK26" s="536"/>
      <c r="GLL26" s="536"/>
      <c r="GLM26" s="536"/>
      <c r="GLN26" s="533"/>
      <c r="GLO26" s="533"/>
      <c r="GLP26" s="534"/>
      <c r="GLQ26" s="343"/>
      <c r="GLR26" s="535"/>
      <c r="GLS26" s="536"/>
      <c r="GLT26" s="536"/>
      <c r="GLU26" s="536"/>
      <c r="GLV26" s="533"/>
      <c r="GLW26" s="533"/>
      <c r="GLX26" s="534"/>
      <c r="GLY26" s="343"/>
      <c r="GLZ26" s="535"/>
      <c r="GMA26" s="536"/>
      <c r="GMB26" s="536"/>
      <c r="GMC26" s="536"/>
      <c r="GMD26" s="533"/>
      <c r="GME26" s="533"/>
      <c r="GMF26" s="534"/>
      <c r="GMG26" s="343"/>
      <c r="GMH26" s="535"/>
      <c r="GMI26" s="536"/>
      <c r="GMJ26" s="536"/>
      <c r="GMK26" s="536"/>
      <c r="GML26" s="533"/>
      <c r="GMM26" s="533"/>
      <c r="GMN26" s="534"/>
      <c r="GMO26" s="343"/>
      <c r="GMP26" s="535"/>
      <c r="GMQ26" s="536"/>
      <c r="GMR26" s="536"/>
      <c r="GMS26" s="536"/>
      <c r="GMT26" s="533"/>
      <c r="GMU26" s="533"/>
      <c r="GMV26" s="534"/>
      <c r="GMW26" s="343"/>
      <c r="GMX26" s="535"/>
      <c r="GMY26" s="536"/>
      <c r="GMZ26" s="536"/>
      <c r="GNA26" s="536"/>
      <c r="GNB26" s="533"/>
      <c r="GNC26" s="533"/>
      <c r="GND26" s="534"/>
      <c r="GNE26" s="343"/>
      <c r="GNF26" s="535"/>
      <c r="GNG26" s="536"/>
      <c r="GNH26" s="536"/>
      <c r="GNI26" s="536"/>
      <c r="GNJ26" s="533"/>
      <c r="GNK26" s="533"/>
      <c r="GNL26" s="534"/>
      <c r="GNM26" s="343"/>
      <c r="GNN26" s="535"/>
      <c r="GNO26" s="536"/>
      <c r="GNP26" s="536"/>
      <c r="GNQ26" s="536"/>
      <c r="GNR26" s="533"/>
      <c r="GNS26" s="533"/>
      <c r="GNT26" s="534"/>
      <c r="GNU26" s="343"/>
      <c r="GNV26" s="535"/>
      <c r="GNW26" s="536"/>
      <c r="GNX26" s="536"/>
      <c r="GNY26" s="536"/>
      <c r="GNZ26" s="533"/>
      <c r="GOA26" s="533"/>
      <c r="GOB26" s="534"/>
      <c r="GOC26" s="343"/>
      <c r="GOD26" s="535"/>
      <c r="GOE26" s="536"/>
      <c r="GOF26" s="536"/>
      <c r="GOG26" s="536"/>
      <c r="GOH26" s="533"/>
      <c r="GOI26" s="533"/>
      <c r="GOJ26" s="534"/>
      <c r="GOK26" s="343"/>
      <c r="GOL26" s="535"/>
      <c r="GOM26" s="536"/>
      <c r="GON26" s="536"/>
      <c r="GOO26" s="536"/>
      <c r="GOP26" s="533"/>
      <c r="GOQ26" s="533"/>
      <c r="GOR26" s="534"/>
      <c r="GOS26" s="343"/>
      <c r="GOT26" s="535"/>
      <c r="GOU26" s="536"/>
      <c r="GOV26" s="536"/>
      <c r="GOW26" s="536"/>
      <c r="GOX26" s="533"/>
      <c r="GOY26" s="533"/>
      <c r="GOZ26" s="534"/>
      <c r="GPA26" s="343"/>
      <c r="GPB26" s="535"/>
      <c r="GPC26" s="536"/>
      <c r="GPD26" s="536"/>
      <c r="GPE26" s="536"/>
      <c r="GPF26" s="533"/>
      <c r="GPG26" s="533"/>
      <c r="GPH26" s="534"/>
      <c r="GPI26" s="343"/>
      <c r="GPJ26" s="535"/>
      <c r="GPK26" s="536"/>
      <c r="GPL26" s="536"/>
      <c r="GPM26" s="536"/>
      <c r="GPN26" s="533"/>
      <c r="GPO26" s="533"/>
      <c r="GPP26" s="534"/>
      <c r="GPQ26" s="343"/>
      <c r="GPR26" s="535"/>
      <c r="GPS26" s="536"/>
      <c r="GPT26" s="536"/>
      <c r="GPU26" s="536"/>
      <c r="GPV26" s="533"/>
      <c r="GPW26" s="533"/>
      <c r="GPX26" s="534"/>
      <c r="GPY26" s="343"/>
      <c r="GPZ26" s="535"/>
      <c r="GQA26" s="536"/>
      <c r="GQB26" s="536"/>
      <c r="GQC26" s="536"/>
      <c r="GQD26" s="533"/>
      <c r="GQE26" s="533"/>
      <c r="GQF26" s="534"/>
      <c r="GQG26" s="343"/>
      <c r="GQH26" s="535"/>
      <c r="GQI26" s="536"/>
      <c r="GQJ26" s="536"/>
      <c r="GQK26" s="536"/>
      <c r="GQL26" s="533"/>
      <c r="GQM26" s="533"/>
      <c r="GQN26" s="534"/>
      <c r="GQO26" s="343"/>
      <c r="GQP26" s="535"/>
      <c r="GQQ26" s="536"/>
      <c r="GQR26" s="536"/>
      <c r="GQS26" s="536"/>
      <c r="GQT26" s="533"/>
      <c r="GQU26" s="533"/>
      <c r="GQV26" s="534"/>
      <c r="GQW26" s="343"/>
      <c r="GQX26" s="535"/>
      <c r="GQY26" s="536"/>
      <c r="GQZ26" s="536"/>
      <c r="GRA26" s="536"/>
      <c r="GRB26" s="533"/>
      <c r="GRC26" s="533"/>
      <c r="GRD26" s="534"/>
      <c r="GRE26" s="343"/>
      <c r="GRF26" s="535"/>
      <c r="GRG26" s="536"/>
      <c r="GRH26" s="536"/>
      <c r="GRI26" s="536"/>
      <c r="GRJ26" s="533"/>
      <c r="GRK26" s="533"/>
      <c r="GRL26" s="534"/>
      <c r="GRM26" s="343"/>
      <c r="GRN26" s="535"/>
      <c r="GRO26" s="536"/>
      <c r="GRP26" s="536"/>
      <c r="GRQ26" s="536"/>
      <c r="GRR26" s="533"/>
      <c r="GRS26" s="533"/>
      <c r="GRT26" s="534"/>
      <c r="GRU26" s="343"/>
      <c r="GRV26" s="535"/>
      <c r="GRW26" s="536"/>
      <c r="GRX26" s="536"/>
      <c r="GRY26" s="536"/>
      <c r="GRZ26" s="533"/>
      <c r="GSA26" s="533"/>
      <c r="GSB26" s="534"/>
      <c r="GSC26" s="343"/>
      <c r="GSD26" s="535"/>
      <c r="GSE26" s="536"/>
      <c r="GSF26" s="536"/>
      <c r="GSG26" s="536"/>
      <c r="GSH26" s="533"/>
      <c r="GSI26" s="533"/>
      <c r="GSJ26" s="534"/>
      <c r="GSK26" s="343"/>
      <c r="GSL26" s="535"/>
      <c r="GSM26" s="536"/>
      <c r="GSN26" s="536"/>
      <c r="GSO26" s="536"/>
      <c r="GSP26" s="533"/>
      <c r="GSQ26" s="533"/>
      <c r="GSR26" s="534"/>
      <c r="GSS26" s="343"/>
      <c r="GST26" s="535"/>
      <c r="GSU26" s="536"/>
      <c r="GSV26" s="536"/>
      <c r="GSW26" s="536"/>
      <c r="GSX26" s="533"/>
      <c r="GSY26" s="533"/>
      <c r="GSZ26" s="534"/>
      <c r="GTA26" s="343"/>
      <c r="GTB26" s="535"/>
      <c r="GTC26" s="536"/>
      <c r="GTD26" s="536"/>
      <c r="GTE26" s="536"/>
      <c r="GTF26" s="533"/>
      <c r="GTG26" s="533"/>
      <c r="GTH26" s="534"/>
      <c r="GTI26" s="343"/>
      <c r="GTJ26" s="535"/>
      <c r="GTK26" s="536"/>
      <c r="GTL26" s="536"/>
      <c r="GTM26" s="536"/>
      <c r="GTN26" s="533"/>
      <c r="GTO26" s="533"/>
      <c r="GTP26" s="534"/>
      <c r="GTQ26" s="343"/>
      <c r="GTR26" s="535"/>
      <c r="GTS26" s="536"/>
      <c r="GTT26" s="536"/>
      <c r="GTU26" s="536"/>
      <c r="GTV26" s="533"/>
      <c r="GTW26" s="533"/>
      <c r="GTX26" s="534"/>
      <c r="GTY26" s="343"/>
      <c r="GTZ26" s="535"/>
      <c r="GUA26" s="536"/>
      <c r="GUB26" s="536"/>
      <c r="GUC26" s="536"/>
      <c r="GUD26" s="533"/>
      <c r="GUE26" s="533"/>
      <c r="GUF26" s="534"/>
      <c r="GUG26" s="343"/>
      <c r="GUH26" s="535"/>
      <c r="GUI26" s="536"/>
      <c r="GUJ26" s="536"/>
      <c r="GUK26" s="536"/>
      <c r="GUL26" s="533"/>
      <c r="GUM26" s="533"/>
      <c r="GUN26" s="534"/>
      <c r="GUO26" s="343"/>
      <c r="GUP26" s="535"/>
      <c r="GUQ26" s="536"/>
      <c r="GUR26" s="536"/>
      <c r="GUS26" s="536"/>
      <c r="GUT26" s="533"/>
      <c r="GUU26" s="533"/>
      <c r="GUV26" s="534"/>
      <c r="GUW26" s="343"/>
      <c r="GUX26" s="535"/>
      <c r="GUY26" s="536"/>
      <c r="GUZ26" s="536"/>
      <c r="GVA26" s="536"/>
      <c r="GVB26" s="533"/>
      <c r="GVC26" s="533"/>
      <c r="GVD26" s="534"/>
      <c r="GVE26" s="343"/>
      <c r="GVF26" s="535"/>
      <c r="GVG26" s="536"/>
      <c r="GVH26" s="536"/>
      <c r="GVI26" s="536"/>
      <c r="GVJ26" s="533"/>
      <c r="GVK26" s="533"/>
      <c r="GVL26" s="534"/>
      <c r="GVM26" s="343"/>
      <c r="GVN26" s="535"/>
      <c r="GVO26" s="536"/>
      <c r="GVP26" s="536"/>
      <c r="GVQ26" s="536"/>
      <c r="GVR26" s="533"/>
      <c r="GVS26" s="533"/>
      <c r="GVT26" s="534"/>
      <c r="GVU26" s="343"/>
      <c r="GVV26" s="535"/>
      <c r="GVW26" s="536"/>
      <c r="GVX26" s="536"/>
      <c r="GVY26" s="536"/>
      <c r="GVZ26" s="533"/>
      <c r="GWA26" s="533"/>
      <c r="GWB26" s="534"/>
      <c r="GWC26" s="343"/>
      <c r="GWD26" s="535"/>
      <c r="GWE26" s="536"/>
      <c r="GWF26" s="536"/>
      <c r="GWG26" s="536"/>
      <c r="GWH26" s="533"/>
      <c r="GWI26" s="533"/>
      <c r="GWJ26" s="534"/>
      <c r="GWK26" s="343"/>
      <c r="GWL26" s="535"/>
      <c r="GWM26" s="536"/>
      <c r="GWN26" s="536"/>
      <c r="GWO26" s="536"/>
      <c r="GWP26" s="533"/>
      <c r="GWQ26" s="533"/>
      <c r="GWR26" s="534"/>
      <c r="GWS26" s="343"/>
      <c r="GWT26" s="535"/>
      <c r="GWU26" s="536"/>
      <c r="GWV26" s="536"/>
      <c r="GWW26" s="536"/>
      <c r="GWX26" s="533"/>
      <c r="GWY26" s="533"/>
      <c r="GWZ26" s="534"/>
      <c r="GXA26" s="343"/>
      <c r="GXB26" s="535"/>
      <c r="GXC26" s="536"/>
      <c r="GXD26" s="536"/>
      <c r="GXE26" s="536"/>
      <c r="GXF26" s="533"/>
      <c r="GXG26" s="533"/>
      <c r="GXH26" s="534"/>
      <c r="GXI26" s="343"/>
      <c r="GXJ26" s="535"/>
      <c r="GXK26" s="536"/>
      <c r="GXL26" s="536"/>
      <c r="GXM26" s="536"/>
      <c r="GXN26" s="533"/>
      <c r="GXO26" s="533"/>
      <c r="GXP26" s="534"/>
      <c r="GXQ26" s="343"/>
      <c r="GXR26" s="535"/>
      <c r="GXS26" s="536"/>
      <c r="GXT26" s="536"/>
      <c r="GXU26" s="536"/>
      <c r="GXV26" s="533"/>
      <c r="GXW26" s="533"/>
      <c r="GXX26" s="534"/>
      <c r="GXY26" s="343"/>
      <c r="GXZ26" s="535"/>
      <c r="GYA26" s="536"/>
      <c r="GYB26" s="536"/>
      <c r="GYC26" s="536"/>
      <c r="GYD26" s="533"/>
      <c r="GYE26" s="533"/>
      <c r="GYF26" s="534"/>
      <c r="GYG26" s="343"/>
      <c r="GYH26" s="535"/>
      <c r="GYI26" s="536"/>
      <c r="GYJ26" s="536"/>
      <c r="GYK26" s="536"/>
      <c r="GYL26" s="533"/>
      <c r="GYM26" s="533"/>
      <c r="GYN26" s="534"/>
      <c r="GYO26" s="343"/>
      <c r="GYP26" s="535"/>
      <c r="GYQ26" s="536"/>
      <c r="GYR26" s="536"/>
      <c r="GYS26" s="536"/>
      <c r="GYT26" s="533"/>
      <c r="GYU26" s="533"/>
      <c r="GYV26" s="534"/>
      <c r="GYW26" s="343"/>
      <c r="GYX26" s="535"/>
      <c r="GYY26" s="536"/>
      <c r="GYZ26" s="536"/>
      <c r="GZA26" s="536"/>
      <c r="GZB26" s="533"/>
      <c r="GZC26" s="533"/>
      <c r="GZD26" s="534"/>
      <c r="GZE26" s="343"/>
      <c r="GZF26" s="535"/>
      <c r="GZG26" s="536"/>
      <c r="GZH26" s="536"/>
      <c r="GZI26" s="536"/>
      <c r="GZJ26" s="533"/>
      <c r="GZK26" s="533"/>
      <c r="GZL26" s="534"/>
      <c r="GZM26" s="343"/>
      <c r="GZN26" s="535"/>
      <c r="GZO26" s="536"/>
      <c r="GZP26" s="536"/>
      <c r="GZQ26" s="536"/>
      <c r="GZR26" s="533"/>
      <c r="GZS26" s="533"/>
      <c r="GZT26" s="534"/>
      <c r="GZU26" s="343"/>
      <c r="GZV26" s="535"/>
      <c r="GZW26" s="536"/>
      <c r="GZX26" s="536"/>
      <c r="GZY26" s="536"/>
      <c r="GZZ26" s="533"/>
      <c r="HAA26" s="533"/>
      <c r="HAB26" s="534"/>
      <c r="HAC26" s="343"/>
      <c r="HAD26" s="535"/>
      <c r="HAE26" s="536"/>
      <c r="HAF26" s="536"/>
      <c r="HAG26" s="536"/>
      <c r="HAH26" s="533"/>
      <c r="HAI26" s="533"/>
      <c r="HAJ26" s="534"/>
      <c r="HAK26" s="343"/>
      <c r="HAL26" s="535"/>
      <c r="HAM26" s="536"/>
      <c r="HAN26" s="536"/>
      <c r="HAO26" s="536"/>
      <c r="HAP26" s="533"/>
      <c r="HAQ26" s="533"/>
      <c r="HAR26" s="534"/>
      <c r="HAS26" s="343"/>
      <c r="HAT26" s="535"/>
      <c r="HAU26" s="536"/>
      <c r="HAV26" s="536"/>
      <c r="HAW26" s="536"/>
      <c r="HAX26" s="533"/>
      <c r="HAY26" s="533"/>
      <c r="HAZ26" s="534"/>
      <c r="HBA26" s="343"/>
      <c r="HBB26" s="535"/>
      <c r="HBC26" s="536"/>
      <c r="HBD26" s="536"/>
      <c r="HBE26" s="536"/>
      <c r="HBF26" s="533"/>
      <c r="HBG26" s="533"/>
      <c r="HBH26" s="534"/>
      <c r="HBI26" s="343"/>
      <c r="HBJ26" s="535"/>
      <c r="HBK26" s="536"/>
      <c r="HBL26" s="536"/>
      <c r="HBM26" s="536"/>
      <c r="HBN26" s="533"/>
      <c r="HBO26" s="533"/>
      <c r="HBP26" s="534"/>
      <c r="HBQ26" s="343"/>
      <c r="HBR26" s="535"/>
      <c r="HBS26" s="536"/>
      <c r="HBT26" s="536"/>
      <c r="HBU26" s="536"/>
      <c r="HBV26" s="533"/>
      <c r="HBW26" s="533"/>
      <c r="HBX26" s="534"/>
      <c r="HBY26" s="343"/>
      <c r="HBZ26" s="535"/>
      <c r="HCA26" s="536"/>
      <c r="HCB26" s="536"/>
      <c r="HCC26" s="536"/>
      <c r="HCD26" s="533"/>
      <c r="HCE26" s="533"/>
      <c r="HCF26" s="534"/>
      <c r="HCG26" s="343"/>
      <c r="HCH26" s="535"/>
      <c r="HCI26" s="536"/>
      <c r="HCJ26" s="536"/>
      <c r="HCK26" s="536"/>
      <c r="HCL26" s="533"/>
      <c r="HCM26" s="533"/>
      <c r="HCN26" s="534"/>
      <c r="HCO26" s="343"/>
      <c r="HCP26" s="535"/>
      <c r="HCQ26" s="536"/>
      <c r="HCR26" s="536"/>
      <c r="HCS26" s="536"/>
      <c r="HCT26" s="533"/>
      <c r="HCU26" s="533"/>
      <c r="HCV26" s="534"/>
      <c r="HCW26" s="343"/>
      <c r="HCX26" s="535"/>
      <c r="HCY26" s="536"/>
      <c r="HCZ26" s="536"/>
      <c r="HDA26" s="536"/>
      <c r="HDB26" s="533"/>
      <c r="HDC26" s="533"/>
      <c r="HDD26" s="534"/>
      <c r="HDE26" s="343"/>
      <c r="HDF26" s="535"/>
      <c r="HDG26" s="536"/>
      <c r="HDH26" s="536"/>
      <c r="HDI26" s="536"/>
      <c r="HDJ26" s="533"/>
      <c r="HDK26" s="533"/>
      <c r="HDL26" s="534"/>
      <c r="HDM26" s="343"/>
      <c r="HDN26" s="535"/>
      <c r="HDO26" s="536"/>
      <c r="HDP26" s="536"/>
      <c r="HDQ26" s="536"/>
      <c r="HDR26" s="533"/>
      <c r="HDS26" s="533"/>
      <c r="HDT26" s="534"/>
      <c r="HDU26" s="343"/>
      <c r="HDV26" s="535"/>
      <c r="HDW26" s="536"/>
      <c r="HDX26" s="536"/>
      <c r="HDY26" s="536"/>
      <c r="HDZ26" s="533"/>
      <c r="HEA26" s="533"/>
      <c r="HEB26" s="534"/>
      <c r="HEC26" s="343"/>
      <c r="HED26" s="535"/>
      <c r="HEE26" s="536"/>
      <c r="HEF26" s="536"/>
      <c r="HEG26" s="536"/>
      <c r="HEH26" s="533"/>
      <c r="HEI26" s="533"/>
      <c r="HEJ26" s="534"/>
      <c r="HEK26" s="343"/>
      <c r="HEL26" s="535"/>
      <c r="HEM26" s="536"/>
      <c r="HEN26" s="536"/>
      <c r="HEO26" s="536"/>
      <c r="HEP26" s="533"/>
      <c r="HEQ26" s="533"/>
      <c r="HER26" s="534"/>
      <c r="HES26" s="343"/>
      <c r="HET26" s="535"/>
      <c r="HEU26" s="536"/>
      <c r="HEV26" s="536"/>
      <c r="HEW26" s="536"/>
      <c r="HEX26" s="533"/>
      <c r="HEY26" s="533"/>
      <c r="HEZ26" s="534"/>
      <c r="HFA26" s="343"/>
      <c r="HFB26" s="535"/>
      <c r="HFC26" s="536"/>
      <c r="HFD26" s="536"/>
      <c r="HFE26" s="536"/>
      <c r="HFF26" s="533"/>
      <c r="HFG26" s="533"/>
      <c r="HFH26" s="534"/>
      <c r="HFI26" s="343"/>
      <c r="HFJ26" s="535"/>
      <c r="HFK26" s="536"/>
      <c r="HFL26" s="536"/>
      <c r="HFM26" s="536"/>
      <c r="HFN26" s="533"/>
      <c r="HFO26" s="533"/>
      <c r="HFP26" s="534"/>
      <c r="HFQ26" s="343"/>
      <c r="HFR26" s="535"/>
      <c r="HFS26" s="536"/>
      <c r="HFT26" s="536"/>
      <c r="HFU26" s="536"/>
      <c r="HFV26" s="533"/>
      <c r="HFW26" s="533"/>
      <c r="HFX26" s="534"/>
      <c r="HFY26" s="343"/>
      <c r="HFZ26" s="535"/>
      <c r="HGA26" s="536"/>
      <c r="HGB26" s="536"/>
      <c r="HGC26" s="536"/>
      <c r="HGD26" s="533"/>
      <c r="HGE26" s="533"/>
      <c r="HGF26" s="534"/>
      <c r="HGG26" s="343"/>
      <c r="HGH26" s="535"/>
      <c r="HGI26" s="536"/>
      <c r="HGJ26" s="536"/>
      <c r="HGK26" s="536"/>
      <c r="HGL26" s="533"/>
      <c r="HGM26" s="533"/>
      <c r="HGN26" s="534"/>
      <c r="HGO26" s="343"/>
      <c r="HGP26" s="535"/>
      <c r="HGQ26" s="536"/>
      <c r="HGR26" s="536"/>
      <c r="HGS26" s="536"/>
      <c r="HGT26" s="533"/>
      <c r="HGU26" s="533"/>
      <c r="HGV26" s="534"/>
      <c r="HGW26" s="343"/>
      <c r="HGX26" s="535"/>
      <c r="HGY26" s="536"/>
      <c r="HGZ26" s="536"/>
      <c r="HHA26" s="536"/>
      <c r="HHB26" s="533"/>
      <c r="HHC26" s="533"/>
      <c r="HHD26" s="534"/>
      <c r="HHE26" s="343"/>
      <c r="HHF26" s="535"/>
      <c r="HHG26" s="536"/>
      <c r="HHH26" s="536"/>
      <c r="HHI26" s="536"/>
      <c r="HHJ26" s="533"/>
      <c r="HHK26" s="533"/>
      <c r="HHL26" s="534"/>
      <c r="HHM26" s="343"/>
      <c r="HHN26" s="535"/>
      <c r="HHO26" s="536"/>
      <c r="HHP26" s="536"/>
      <c r="HHQ26" s="536"/>
      <c r="HHR26" s="533"/>
      <c r="HHS26" s="533"/>
      <c r="HHT26" s="534"/>
      <c r="HHU26" s="343"/>
      <c r="HHV26" s="535"/>
      <c r="HHW26" s="536"/>
      <c r="HHX26" s="536"/>
      <c r="HHY26" s="536"/>
      <c r="HHZ26" s="533"/>
      <c r="HIA26" s="533"/>
      <c r="HIB26" s="534"/>
      <c r="HIC26" s="343"/>
      <c r="HID26" s="535"/>
      <c r="HIE26" s="536"/>
      <c r="HIF26" s="536"/>
      <c r="HIG26" s="536"/>
      <c r="HIH26" s="533"/>
      <c r="HII26" s="533"/>
      <c r="HIJ26" s="534"/>
      <c r="HIK26" s="343"/>
      <c r="HIL26" s="535"/>
      <c r="HIM26" s="536"/>
      <c r="HIN26" s="536"/>
      <c r="HIO26" s="536"/>
      <c r="HIP26" s="533"/>
      <c r="HIQ26" s="533"/>
      <c r="HIR26" s="534"/>
      <c r="HIS26" s="343"/>
      <c r="HIT26" s="535"/>
      <c r="HIU26" s="536"/>
      <c r="HIV26" s="536"/>
      <c r="HIW26" s="536"/>
      <c r="HIX26" s="533"/>
      <c r="HIY26" s="533"/>
      <c r="HIZ26" s="534"/>
      <c r="HJA26" s="343"/>
      <c r="HJB26" s="535"/>
      <c r="HJC26" s="536"/>
      <c r="HJD26" s="536"/>
      <c r="HJE26" s="536"/>
      <c r="HJF26" s="533"/>
      <c r="HJG26" s="533"/>
      <c r="HJH26" s="534"/>
      <c r="HJI26" s="343"/>
      <c r="HJJ26" s="535"/>
      <c r="HJK26" s="536"/>
      <c r="HJL26" s="536"/>
      <c r="HJM26" s="536"/>
      <c r="HJN26" s="533"/>
      <c r="HJO26" s="533"/>
      <c r="HJP26" s="534"/>
      <c r="HJQ26" s="343"/>
      <c r="HJR26" s="535"/>
      <c r="HJS26" s="536"/>
      <c r="HJT26" s="536"/>
      <c r="HJU26" s="536"/>
      <c r="HJV26" s="533"/>
      <c r="HJW26" s="533"/>
      <c r="HJX26" s="534"/>
      <c r="HJY26" s="343"/>
      <c r="HJZ26" s="535"/>
      <c r="HKA26" s="536"/>
      <c r="HKB26" s="536"/>
      <c r="HKC26" s="536"/>
      <c r="HKD26" s="533"/>
      <c r="HKE26" s="533"/>
      <c r="HKF26" s="534"/>
      <c r="HKG26" s="343"/>
      <c r="HKH26" s="535"/>
      <c r="HKI26" s="536"/>
      <c r="HKJ26" s="536"/>
      <c r="HKK26" s="536"/>
      <c r="HKL26" s="533"/>
      <c r="HKM26" s="533"/>
      <c r="HKN26" s="534"/>
      <c r="HKO26" s="343"/>
      <c r="HKP26" s="535"/>
      <c r="HKQ26" s="536"/>
      <c r="HKR26" s="536"/>
      <c r="HKS26" s="536"/>
      <c r="HKT26" s="533"/>
      <c r="HKU26" s="533"/>
      <c r="HKV26" s="534"/>
      <c r="HKW26" s="343"/>
      <c r="HKX26" s="535"/>
      <c r="HKY26" s="536"/>
      <c r="HKZ26" s="536"/>
      <c r="HLA26" s="536"/>
      <c r="HLB26" s="533"/>
      <c r="HLC26" s="533"/>
      <c r="HLD26" s="534"/>
      <c r="HLE26" s="343"/>
      <c r="HLF26" s="535"/>
      <c r="HLG26" s="536"/>
      <c r="HLH26" s="536"/>
      <c r="HLI26" s="536"/>
      <c r="HLJ26" s="533"/>
      <c r="HLK26" s="533"/>
      <c r="HLL26" s="534"/>
      <c r="HLM26" s="343"/>
      <c r="HLN26" s="535"/>
      <c r="HLO26" s="536"/>
      <c r="HLP26" s="536"/>
      <c r="HLQ26" s="536"/>
      <c r="HLR26" s="533"/>
      <c r="HLS26" s="533"/>
      <c r="HLT26" s="534"/>
      <c r="HLU26" s="343"/>
      <c r="HLV26" s="535"/>
      <c r="HLW26" s="536"/>
      <c r="HLX26" s="536"/>
      <c r="HLY26" s="536"/>
      <c r="HLZ26" s="533"/>
      <c r="HMA26" s="533"/>
      <c r="HMB26" s="534"/>
      <c r="HMC26" s="343"/>
      <c r="HMD26" s="535"/>
      <c r="HME26" s="536"/>
      <c r="HMF26" s="536"/>
      <c r="HMG26" s="536"/>
      <c r="HMH26" s="533"/>
      <c r="HMI26" s="533"/>
      <c r="HMJ26" s="534"/>
      <c r="HMK26" s="343"/>
      <c r="HML26" s="535"/>
      <c r="HMM26" s="536"/>
      <c r="HMN26" s="536"/>
      <c r="HMO26" s="536"/>
      <c r="HMP26" s="533"/>
      <c r="HMQ26" s="533"/>
      <c r="HMR26" s="534"/>
      <c r="HMS26" s="343"/>
      <c r="HMT26" s="535"/>
      <c r="HMU26" s="536"/>
      <c r="HMV26" s="536"/>
      <c r="HMW26" s="536"/>
      <c r="HMX26" s="533"/>
      <c r="HMY26" s="533"/>
      <c r="HMZ26" s="534"/>
      <c r="HNA26" s="343"/>
      <c r="HNB26" s="535"/>
      <c r="HNC26" s="536"/>
      <c r="HND26" s="536"/>
      <c r="HNE26" s="536"/>
      <c r="HNF26" s="533"/>
      <c r="HNG26" s="533"/>
      <c r="HNH26" s="534"/>
      <c r="HNI26" s="343"/>
      <c r="HNJ26" s="535"/>
      <c r="HNK26" s="536"/>
      <c r="HNL26" s="536"/>
      <c r="HNM26" s="536"/>
      <c r="HNN26" s="533"/>
      <c r="HNO26" s="533"/>
      <c r="HNP26" s="534"/>
      <c r="HNQ26" s="343"/>
      <c r="HNR26" s="535"/>
      <c r="HNS26" s="536"/>
      <c r="HNT26" s="536"/>
      <c r="HNU26" s="536"/>
      <c r="HNV26" s="533"/>
      <c r="HNW26" s="533"/>
      <c r="HNX26" s="534"/>
      <c r="HNY26" s="343"/>
      <c r="HNZ26" s="535"/>
      <c r="HOA26" s="536"/>
      <c r="HOB26" s="536"/>
      <c r="HOC26" s="536"/>
      <c r="HOD26" s="533"/>
      <c r="HOE26" s="533"/>
      <c r="HOF26" s="534"/>
      <c r="HOG26" s="343"/>
      <c r="HOH26" s="535"/>
      <c r="HOI26" s="536"/>
      <c r="HOJ26" s="536"/>
      <c r="HOK26" s="536"/>
      <c r="HOL26" s="533"/>
      <c r="HOM26" s="533"/>
      <c r="HON26" s="534"/>
      <c r="HOO26" s="343"/>
      <c r="HOP26" s="535"/>
      <c r="HOQ26" s="536"/>
      <c r="HOR26" s="536"/>
      <c r="HOS26" s="536"/>
      <c r="HOT26" s="533"/>
      <c r="HOU26" s="533"/>
      <c r="HOV26" s="534"/>
      <c r="HOW26" s="343"/>
      <c r="HOX26" s="535"/>
      <c r="HOY26" s="536"/>
      <c r="HOZ26" s="536"/>
      <c r="HPA26" s="536"/>
      <c r="HPB26" s="533"/>
      <c r="HPC26" s="533"/>
      <c r="HPD26" s="534"/>
      <c r="HPE26" s="343"/>
      <c r="HPF26" s="535"/>
      <c r="HPG26" s="536"/>
      <c r="HPH26" s="536"/>
      <c r="HPI26" s="536"/>
      <c r="HPJ26" s="533"/>
      <c r="HPK26" s="533"/>
      <c r="HPL26" s="534"/>
      <c r="HPM26" s="343"/>
      <c r="HPN26" s="535"/>
      <c r="HPO26" s="536"/>
      <c r="HPP26" s="536"/>
      <c r="HPQ26" s="536"/>
      <c r="HPR26" s="533"/>
      <c r="HPS26" s="533"/>
      <c r="HPT26" s="534"/>
      <c r="HPU26" s="343"/>
      <c r="HPV26" s="535"/>
      <c r="HPW26" s="536"/>
      <c r="HPX26" s="536"/>
      <c r="HPY26" s="536"/>
      <c r="HPZ26" s="533"/>
      <c r="HQA26" s="533"/>
      <c r="HQB26" s="534"/>
      <c r="HQC26" s="343"/>
      <c r="HQD26" s="535"/>
      <c r="HQE26" s="536"/>
      <c r="HQF26" s="536"/>
      <c r="HQG26" s="536"/>
      <c r="HQH26" s="533"/>
      <c r="HQI26" s="533"/>
      <c r="HQJ26" s="534"/>
      <c r="HQK26" s="343"/>
      <c r="HQL26" s="535"/>
      <c r="HQM26" s="536"/>
      <c r="HQN26" s="536"/>
      <c r="HQO26" s="536"/>
      <c r="HQP26" s="533"/>
      <c r="HQQ26" s="533"/>
      <c r="HQR26" s="534"/>
      <c r="HQS26" s="343"/>
      <c r="HQT26" s="535"/>
      <c r="HQU26" s="536"/>
      <c r="HQV26" s="536"/>
      <c r="HQW26" s="536"/>
      <c r="HQX26" s="533"/>
      <c r="HQY26" s="533"/>
      <c r="HQZ26" s="534"/>
      <c r="HRA26" s="343"/>
      <c r="HRB26" s="535"/>
      <c r="HRC26" s="536"/>
      <c r="HRD26" s="536"/>
      <c r="HRE26" s="536"/>
      <c r="HRF26" s="533"/>
      <c r="HRG26" s="533"/>
      <c r="HRH26" s="534"/>
      <c r="HRI26" s="343"/>
      <c r="HRJ26" s="535"/>
      <c r="HRK26" s="536"/>
      <c r="HRL26" s="536"/>
      <c r="HRM26" s="536"/>
      <c r="HRN26" s="533"/>
      <c r="HRO26" s="533"/>
      <c r="HRP26" s="534"/>
      <c r="HRQ26" s="343"/>
      <c r="HRR26" s="535"/>
      <c r="HRS26" s="536"/>
      <c r="HRT26" s="536"/>
      <c r="HRU26" s="536"/>
      <c r="HRV26" s="533"/>
      <c r="HRW26" s="533"/>
      <c r="HRX26" s="534"/>
      <c r="HRY26" s="343"/>
      <c r="HRZ26" s="535"/>
      <c r="HSA26" s="536"/>
      <c r="HSB26" s="536"/>
      <c r="HSC26" s="536"/>
      <c r="HSD26" s="533"/>
      <c r="HSE26" s="533"/>
      <c r="HSF26" s="534"/>
      <c r="HSG26" s="343"/>
      <c r="HSH26" s="535"/>
      <c r="HSI26" s="536"/>
      <c r="HSJ26" s="536"/>
      <c r="HSK26" s="536"/>
      <c r="HSL26" s="533"/>
      <c r="HSM26" s="533"/>
      <c r="HSN26" s="534"/>
      <c r="HSO26" s="343"/>
      <c r="HSP26" s="535"/>
      <c r="HSQ26" s="536"/>
      <c r="HSR26" s="536"/>
      <c r="HSS26" s="536"/>
      <c r="HST26" s="533"/>
      <c r="HSU26" s="533"/>
      <c r="HSV26" s="534"/>
      <c r="HSW26" s="343"/>
      <c r="HSX26" s="535"/>
      <c r="HSY26" s="536"/>
      <c r="HSZ26" s="536"/>
      <c r="HTA26" s="536"/>
      <c r="HTB26" s="533"/>
      <c r="HTC26" s="533"/>
      <c r="HTD26" s="534"/>
      <c r="HTE26" s="343"/>
      <c r="HTF26" s="535"/>
      <c r="HTG26" s="536"/>
      <c r="HTH26" s="536"/>
      <c r="HTI26" s="536"/>
      <c r="HTJ26" s="533"/>
      <c r="HTK26" s="533"/>
      <c r="HTL26" s="534"/>
      <c r="HTM26" s="343"/>
      <c r="HTN26" s="535"/>
      <c r="HTO26" s="536"/>
      <c r="HTP26" s="536"/>
      <c r="HTQ26" s="536"/>
      <c r="HTR26" s="533"/>
      <c r="HTS26" s="533"/>
      <c r="HTT26" s="534"/>
      <c r="HTU26" s="343"/>
      <c r="HTV26" s="535"/>
      <c r="HTW26" s="536"/>
      <c r="HTX26" s="536"/>
      <c r="HTY26" s="536"/>
      <c r="HTZ26" s="533"/>
      <c r="HUA26" s="533"/>
      <c r="HUB26" s="534"/>
      <c r="HUC26" s="343"/>
      <c r="HUD26" s="535"/>
      <c r="HUE26" s="536"/>
      <c r="HUF26" s="536"/>
      <c r="HUG26" s="536"/>
      <c r="HUH26" s="533"/>
      <c r="HUI26" s="533"/>
      <c r="HUJ26" s="534"/>
      <c r="HUK26" s="343"/>
      <c r="HUL26" s="535"/>
      <c r="HUM26" s="536"/>
      <c r="HUN26" s="536"/>
      <c r="HUO26" s="536"/>
      <c r="HUP26" s="533"/>
      <c r="HUQ26" s="533"/>
      <c r="HUR26" s="534"/>
      <c r="HUS26" s="343"/>
      <c r="HUT26" s="535"/>
      <c r="HUU26" s="536"/>
      <c r="HUV26" s="536"/>
      <c r="HUW26" s="536"/>
      <c r="HUX26" s="533"/>
      <c r="HUY26" s="533"/>
      <c r="HUZ26" s="534"/>
      <c r="HVA26" s="343"/>
      <c r="HVB26" s="535"/>
      <c r="HVC26" s="536"/>
      <c r="HVD26" s="536"/>
      <c r="HVE26" s="536"/>
      <c r="HVF26" s="533"/>
      <c r="HVG26" s="533"/>
      <c r="HVH26" s="534"/>
      <c r="HVI26" s="343"/>
      <c r="HVJ26" s="535"/>
      <c r="HVK26" s="536"/>
      <c r="HVL26" s="536"/>
      <c r="HVM26" s="536"/>
      <c r="HVN26" s="533"/>
      <c r="HVO26" s="533"/>
      <c r="HVP26" s="534"/>
      <c r="HVQ26" s="343"/>
      <c r="HVR26" s="535"/>
      <c r="HVS26" s="536"/>
      <c r="HVT26" s="536"/>
      <c r="HVU26" s="536"/>
      <c r="HVV26" s="533"/>
      <c r="HVW26" s="533"/>
      <c r="HVX26" s="534"/>
      <c r="HVY26" s="343"/>
      <c r="HVZ26" s="535"/>
      <c r="HWA26" s="536"/>
      <c r="HWB26" s="536"/>
      <c r="HWC26" s="536"/>
      <c r="HWD26" s="533"/>
      <c r="HWE26" s="533"/>
      <c r="HWF26" s="534"/>
      <c r="HWG26" s="343"/>
      <c r="HWH26" s="535"/>
      <c r="HWI26" s="536"/>
      <c r="HWJ26" s="536"/>
      <c r="HWK26" s="536"/>
      <c r="HWL26" s="533"/>
      <c r="HWM26" s="533"/>
      <c r="HWN26" s="534"/>
      <c r="HWO26" s="343"/>
      <c r="HWP26" s="535"/>
      <c r="HWQ26" s="536"/>
      <c r="HWR26" s="536"/>
      <c r="HWS26" s="536"/>
      <c r="HWT26" s="533"/>
      <c r="HWU26" s="533"/>
      <c r="HWV26" s="534"/>
      <c r="HWW26" s="343"/>
      <c r="HWX26" s="535"/>
      <c r="HWY26" s="536"/>
      <c r="HWZ26" s="536"/>
      <c r="HXA26" s="536"/>
      <c r="HXB26" s="533"/>
      <c r="HXC26" s="533"/>
      <c r="HXD26" s="534"/>
      <c r="HXE26" s="343"/>
      <c r="HXF26" s="535"/>
      <c r="HXG26" s="536"/>
      <c r="HXH26" s="536"/>
      <c r="HXI26" s="536"/>
      <c r="HXJ26" s="533"/>
      <c r="HXK26" s="533"/>
      <c r="HXL26" s="534"/>
      <c r="HXM26" s="343"/>
      <c r="HXN26" s="535"/>
      <c r="HXO26" s="536"/>
      <c r="HXP26" s="536"/>
      <c r="HXQ26" s="536"/>
      <c r="HXR26" s="533"/>
      <c r="HXS26" s="533"/>
      <c r="HXT26" s="534"/>
      <c r="HXU26" s="343"/>
      <c r="HXV26" s="535"/>
      <c r="HXW26" s="536"/>
      <c r="HXX26" s="536"/>
      <c r="HXY26" s="536"/>
      <c r="HXZ26" s="533"/>
      <c r="HYA26" s="533"/>
      <c r="HYB26" s="534"/>
      <c r="HYC26" s="343"/>
      <c r="HYD26" s="535"/>
      <c r="HYE26" s="536"/>
      <c r="HYF26" s="536"/>
      <c r="HYG26" s="536"/>
      <c r="HYH26" s="533"/>
      <c r="HYI26" s="533"/>
      <c r="HYJ26" s="534"/>
      <c r="HYK26" s="343"/>
      <c r="HYL26" s="535"/>
      <c r="HYM26" s="536"/>
      <c r="HYN26" s="536"/>
      <c r="HYO26" s="536"/>
      <c r="HYP26" s="533"/>
      <c r="HYQ26" s="533"/>
      <c r="HYR26" s="534"/>
      <c r="HYS26" s="343"/>
      <c r="HYT26" s="535"/>
      <c r="HYU26" s="536"/>
      <c r="HYV26" s="536"/>
      <c r="HYW26" s="536"/>
      <c r="HYX26" s="533"/>
      <c r="HYY26" s="533"/>
      <c r="HYZ26" s="534"/>
      <c r="HZA26" s="343"/>
      <c r="HZB26" s="535"/>
      <c r="HZC26" s="536"/>
      <c r="HZD26" s="536"/>
      <c r="HZE26" s="536"/>
      <c r="HZF26" s="533"/>
      <c r="HZG26" s="533"/>
      <c r="HZH26" s="534"/>
      <c r="HZI26" s="343"/>
      <c r="HZJ26" s="535"/>
      <c r="HZK26" s="536"/>
      <c r="HZL26" s="536"/>
      <c r="HZM26" s="536"/>
      <c r="HZN26" s="533"/>
      <c r="HZO26" s="533"/>
      <c r="HZP26" s="534"/>
      <c r="HZQ26" s="343"/>
      <c r="HZR26" s="535"/>
      <c r="HZS26" s="536"/>
      <c r="HZT26" s="536"/>
      <c r="HZU26" s="536"/>
      <c r="HZV26" s="533"/>
      <c r="HZW26" s="533"/>
      <c r="HZX26" s="534"/>
      <c r="HZY26" s="343"/>
      <c r="HZZ26" s="535"/>
      <c r="IAA26" s="536"/>
      <c r="IAB26" s="536"/>
      <c r="IAC26" s="536"/>
      <c r="IAD26" s="533"/>
      <c r="IAE26" s="533"/>
      <c r="IAF26" s="534"/>
      <c r="IAG26" s="343"/>
      <c r="IAH26" s="535"/>
      <c r="IAI26" s="536"/>
      <c r="IAJ26" s="536"/>
      <c r="IAK26" s="536"/>
      <c r="IAL26" s="533"/>
      <c r="IAM26" s="533"/>
      <c r="IAN26" s="534"/>
      <c r="IAO26" s="343"/>
      <c r="IAP26" s="535"/>
      <c r="IAQ26" s="536"/>
      <c r="IAR26" s="536"/>
      <c r="IAS26" s="536"/>
      <c r="IAT26" s="533"/>
      <c r="IAU26" s="533"/>
      <c r="IAV26" s="534"/>
      <c r="IAW26" s="343"/>
      <c r="IAX26" s="535"/>
      <c r="IAY26" s="536"/>
      <c r="IAZ26" s="536"/>
      <c r="IBA26" s="536"/>
      <c r="IBB26" s="533"/>
      <c r="IBC26" s="533"/>
      <c r="IBD26" s="534"/>
      <c r="IBE26" s="343"/>
      <c r="IBF26" s="535"/>
      <c r="IBG26" s="536"/>
      <c r="IBH26" s="536"/>
      <c r="IBI26" s="536"/>
      <c r="IBJ26" s="533"/>
      <c r="IBK26" s="533"/>
      <c r="IBL26" s="534"/>
      <c r="IBM26" s="343"/>
      <c r="IBN26" s="535"/>
      <c r="IBO26" s="536"/>
      <c r="IBP26" s="536"/>
      <c r="IBQ26" s="536"/>
      <c r="IBR26" s="533"/>
      <c r="IBS26" s="533"/>
      <c r="IBT26" s="534"/>
      <c r="IBU26" s="343"/>
      <c r="IBV26" s="535"/>
      <c r="IBW26" s="536"/>
      <c r="IBX26" s="536"/>
      <c r="IBY26" s="536"/>
      <c r="IBZ26" s="533"/>
      <c r="ICA26" s="533"/>
      <c r="ICB26" s="534"/>
      <c r="ICC26" s="343"/>
      <c r="ICD26" s="535"/>
      <c r="ICE26" s="536"/>
      <c r="ICF26" s="536"/>
      <c r="ICG26" s="536"/>
      <c r="ICH26" s="533"/>
      <c r="ICI26" s="533"/>
      <c r="ICJ26" s="534"/>
      <c r="ICK26" s="343"/>
      <c r="ICL26" s="535"/>
      <c r="ICM26" s="536"/>
      <c r="ICN26" s="536"/>
      <c r="ICO26" s="536"/>
      <c r="ICP26" s="533"/>
      <c r="ICQ26" s="533"/>
      <c r="ICR26" s="534"/>
      <c r="ICS26" s="343"/>
      <c r="ICT26" s="535"/>
      <c r="ICU26" s="536"/>
      <c r="ICV26" s="536"/>
      <c r="ICW26" s="536"/>
      <c r="ICX26" s="533"/>
      <c r="ICY26" s="533"/>
      <c r="ICZ26" s="534"/>
      <c r="IDA26" s="343"/>
      <c r="IDB26" s="535"/>
      <c r="IDC26" s="536"/>
      <c r="IDD26" s="536"/>
      <c r="IDE26" s="536"/>
      <c r="IDF26" s="533"/>
      <c r="IDG26" s="533"/>
      <c r="IDH26" s="534"/>
      <c r="IDI26" s="343"/>
      <c r="IDJ26" s="535"/>
      <c r="IDK26" s="536"/>
      <c r="IDL26" s="536"/>
      <c r="IDM26" s="536"/>
      <c r="IDN26" s="533"/>
      <c r="IDO26" s="533"/>
      <c r="IDP26" s="534"/>
      <c r="IDQ26" s="343"/>
      <c r="IDR26" s="535"/>
      <c r="IDS26" s="536"/>
      <c r="IDT26" s="536"/>
      <c r="IDU26" s="536"/>
      <c r="IDV26" s="533"/>
      <c r="IDW26" s="533"/>
      <c r="IDX26" s="534"/>
      <c r="IDY26" s="343"/>
      <c r="IDZ26" s="535"/>
      <c r="IEA26" s="536"/>
      <c r="IEB26" s="536"/>
      <c r="IEC26" s="536"/>
      <c r="IED26" s="533"/>
      <c r="IEE26" s="533"/>
      <c r="IEF26" s="534"/>
      <c r="IEG26" s="343"/>
      <c r="IEH26" s="535"/>
      <c r="IEI26" s="536"/>
      <c r="IEJ26" s="536"/>
      <c r="IEK26" s="536"/>
      <c r="IEL26" s="533"/>
      <c r="IEM26" s="533"/>
      <c r="IEN26" s="534"/>
      <c r="IEO26" s="343"/>
      <c r="IEP26" s="535"/>
      <c r="IEQ26" s="536"/>
      <c r="IER26" s="536"/>
      <c r="IES26" s="536"/>
      <c r="IET26" s="533"/>
      <c r="IEU26" s="533"/>
      <c r="IEV26" s="534"/>
      <c r="IEW26" s="343"/>
      <c r="IEX26" s="535"/>
      <c r="IEY26" s="536"/>
      <c r="IEZ26" s="536"/>
      <c r="IFA26" s="536"/>
      <c r="IFB26" s="533"/>
      <c r="IFC26" s="533"/>
      <c r="IFD26" s="534"/>
      <c r="IFE26" s="343"/>
      <c r="IFF26" s="535"/>
      <c r="IFG26" s="536"/>
      <c r="IFH26" s="536"/>
      <c r="IFI26" s="536"/>
      <c r="IFJ26" s="533"/>
      <c r="IFK26" s="533"/>
      <c r="IFL26" s="534"/>
      <c r="IFM26" s="343"/>
      <c r="IFN26" s="535"/>
      <c r="IFO26" s="536"/>
      <c r="IFP26" s="536"/>
      <c r="IFQ26" s="536"/>
      <c r="IFR26" s="533"/>
      <c r="IFS26" s="533"/>
      <c r="IFT26" s="534"/>
      <c r="IFU26" s="343"/>
      <c r="IFV26" s="535"/>
      <c r="IFW26" s="536"/>
      <c r="IFX26" s="536"/>
      <c r="IFY26" s="536"/>
      <c r="IFZ26" s="533"/>
      <c r="IGA26" s="533"/>
      <c r="IGB26" s="534"/>
      <c r="IGC26" s="343"/>
      <c r="IGD26" s="535"/>
      <c r="IGE26" s="536"/>
      <c r="IGF26" s="536"/>
      <c r="IGG26" s="536"/>
      <c r="IGH26" s="533"/>
      <c r="IGI26" s="533"/>
      <c r="IGJ26" s="534"/>
      <c r="IGK26" s="343"/>
      <c r="IGL26" s="535"/>
      <c r="IGM26" s="536"/>
      <c r="IGN26" s="536"/>
      <c r="IGO26" s="536"/>
      <c r="IGP26" s="533"/>
      <c r="IGQ26" s="533"/>
      <c r="IGR26" s="534"/>
      <c r="IGS26" s="343"/>
      <c r="IGT26" s="535"/>
      <c r="IGU26" s="536"/>
      <c r="IGV26" s="536"/>
      <c r="IGW26" s="536"/>
      <c r="IGX26" s="533"/>
      <c r="IGY26" s="533"/>
      <c r="IGZ26" s="534"/>
      <c r="IHA26" s="343"/>
      <c r="IHB26" s="535"/>
      <c r="IHC26" s="536"/>
      <c r="IHD26" s="536"/>
      <c r="IHE26" s="536"/>
      <c r="IHF26" s="533"/>
      <c r="IHG26" s="533"/>
      <c r="IHH26" s="534"/>
      <c r="IHI26" s="343"/>
      <c r="IHJ26" s="535"/>
      <c r="IHK26" s="536"/>
      <c r="IHL26" s="536"/>
      <c r="IHM26" s="536"/>
      <c r="IHN26" s="533"/>
      <c r="IHO26" s="533"/>
      <c r="IHP26" s="534"/>
      <c r="IHQ26" s="343"/>
      <c r="IHR26" s="535"/>
      <c r="IHS26" s="536"/>
      <c r="IHT26" s="536"/>
      <c r="IHU26" s="536"/>
      <c r="IHV26" s="533"/>
      <c r="IHW26" s="533"/>
      <c r="IHX26" s="534"/>
      <c r="IHY26" s="343"/>
      <c r="IHZ26" s="535"/>
      <c r="IIA26" s="536"/>
      <c r="IIB26" s="536"/>
      <c r="IIC26" s="536"/>
      <c r="IID26" s="533"/>
      <c r="IIE26" s="533"/>
      <c r="IIF26" s="534"/>
      <c r="IIG26" s="343"/>
      <c r="IIH26" s="535"/>
      <c r="III26" s="536"/>
      <c r="IIJ26" s="536"/>
      <c r="IIK26" s="536"/>
      <c r="IIL26" s="533"/>
      <c r="IIM26" s="533"/>
      <c r="IIN26" s="534"/>
      <c r="IIO26" s="343"/>
      <c r="IIP26" s="535"/>
      <c r="IIQ26" s="536"/>
      <c r="IIR26" s="536"/>
      <c r="IIS26" s="536"/>
      <c r="IIT26" s="533"/>
      <c r="IIU26" s="533"/>
      <c r="IIV26" s="534"/>
      <c r="IIW26" s="343"/>
      <c r="IIX26" s="535"/>
      <c r="IIY26" s="536"/>
      <c r="IIZ26" s="536"/>
      <c r="IJA26" s="536"/>
      <c r="IJB26" s="533"/>
      <c r="IJC26" s="533"/>
      <c r="IJD26" s="534"/>
      <c r="IJE26" s="343"/>
      <c r="IJF26" s="535"/>
      <c r="IJG26" s="536"/>
      <c r="IJH26" s="536"/>
      <c r="IJI26" s="536"/>
      <c r="IJJ26" s="533"/>
      <c r="IJK26" s="533"/>
      <c r="IJL26" s="534"/>
      <c r="IJM26" s="343"/>
      <c r="IJN26" s="535"/>
      <c r="IJO26" s="536"/>
      <c r="IJP26" s="536"/>
      <c r="IJQ26" s="536"/>
      <c r="IJR26" s="533"/>
      <c r="IJS26" s="533"/>
      <c r="IJT26" s="534"/>
      <c r="IJU26" s="343"/>
      <c r="IJV26" s="535"/>
      <c r="IJW26" s="536"/>
      <c r="IJX26" s="536"/>
      <c r="IJY26" s="536"/>
      <c r="IJZ26" s="533"/>
      <c r="IKA26" s="533"/>
      <c r="IKB26" s="534"/>
      <c r="IKC26" s="343"/>
      <c r="IKD26" s="535"/>
      <c r="IKE26" s="536"/>
      <c r="IKF26" s="536"/>
      <c r="IKG26" s="536"/>
      <c r="IKH26" s="533"/>
      <c r="IKI26" s="533"/>
      <c r="IKJ26" s="534"/>
      <c r="IKK26" s="343"/>
      <c r="IKL26" s="535"/>
      <c r="IKM26" s="536"/>
      <c r="IKN26" s="536"/>
      <c r="IKO26" s="536"/>
      <c r="IKP26" s="533"/>
      <c r="IKQ26" s="533"/>
      <c r="IKR26" s="534"/>
      <c r="IKS26" s="343"/>
      <c r="IKT26" s="535"/>
      <c r="IKU26" s="536"/>
      <c r="IKV26" s="536"/>
      <c r="IKW26" s="536"/>
      <c r="IKX26" s="533"/>
      <c r="IKY26" s="533"/>
      <c r="IKZ26" s="534"/>
      <c r="ILA26" s="343"/>
      <c r="ILB26" s="535"/>
      <c r="ILC26" s="536"/>
      <c r="ILD26" s="536"/>
      <c r="ILE26" s="536"/>
      <c r="ILF26" s="533"/>
      <c r="ILG26" s="533"/>
      <c r="ILH26" s="534"/>
      <c r="ILI26" s="343"/>
      <c r="ILJ26" s="535"/>
      <c r="ILK26" s="536"/>
      <c r="ILL26" s="536"/>
      <c r="ILM26" s="536"/>
      <c r="ILN26" s="533"/>
      <c r="ILO26" s="533"/>
      <c r="ILP26" s="534"/>
      <c r="ILQ26" s="343"/>
      <c r="ILR26" s="535"/>
      <c r="ILS26" s="536"/>
      <c r="ILT26" s="536"/>
      <c r="ILU26" s="536"/>
      <c r="ILV26" s="533"/>
      <c r="ILW26" s="533"/>
      <c r="ILX26" s="534"/>
      <c r="ILY26" s="343"/>
      <c r="ILZ26" s="535"/>
      <c r="IMA26" s="536"/>
      <c r="IMB26" s="536"/>
      <c r="IMC26" s="536"/>
      <c r="IMD26" s="533"/>
      <c r="IME26" s="533"/>
      <c r="IMF26" s="534"/>
      <c r="IMG26" s="343"/>
      <c r="IMH26" s="535"/>
      <c r="IMI26" s="536"/>
      <c r="IMJ26" s="536"/>
      <c r="IMK26" s="536"/>
      <c r="IML26" s="533"/>
      <c r="IMM26" s="533"/>
      <c r="IMN26" s="534"/>
      <c r="IMO26" s="343"/>
      <c r="IMP26" s="535"/>
      <c r="IMQ26" s="536"/>
      <c r="IMR26" s="536"/>
      <c r="IMS26" s="536"/>
      <c r="IMT26" s="533"/>
      <c r="IMU26" s="533"/>
      <c r="IMV26" s="534"/>
      <c r="IMW26" s="343"/>
      <c r="IMX26" s="535"/>
      <c r="IMY26" s="536"/>
      <c r="IMZ26" s="536"/>
      <c r="INA26" s="536"/>
      <c r="INB26" s="533"/>
      <c r="INC26" s="533"/>
      <c r="IND26" s="534"/>
      <c r="INE26" s="343"/>
      <c r="INF26" s="535"/>
      <c r="ING26" s="536"/>
      <c r="INH26" s="536"/>
      <c r="INI26" s="536"/>
      <c r="INJ26" s="533"/>
      <c r="INK26" s="533"/>
      <c r="INL26" s="534"/>
      <c r="INM26" s="343"/>
      <c r="INN26" s="535"/>
      <c r="INO26" s="536"/>
      <c r="INP26" s="536"/>
      <c r="INQ26" s="536"/>
      <c r="INR26" s="533"/>
      <c r="INS26" s="533"/>
      <c r="INT26" s="534"/>
      <c r="INU26" s="343"/>
      <c r="INV26" s="535"/>
      <c r="INW26" s="536"/>
      <c r="INX26" s="536"/>
      <c r="INY26" s="536"/>
      <c r="INZ26" s="533"/>
      <c r="IOA26" s="533"/>
      <c r="IOB26" s="534"/>
      <c r="IOC26" s="343"/>
      <c r="IOD26" s="535"/>
      <c r="IOE26" s="536"/>
      <c r="IOF26" s="536"/>
      <c r="IOG26" s="536"/>
      <c r="IOH26" s="533"/>
      <c r="IOI26" s="533"/>
      <c r="IOJ26" s="534"/>
      <c r="IOK26" s="343"/>
      <c r="IOL26" s="535"/>
      <c r="IOM26" s="536"/>
      <c r="ION26" s="536"/>
      <c r="IOO26" s="536"/>
      <c r="IOP26" s="533"/>
      <c r="IOQ26" s="533"/>
      <c r="IOR26" s="534"/>
      <c r="IOS26" s="343"/>
      <c r="IOT26" s="535"/>
      <c r="IOU26" s="536"/>
      <c r="IOV26" s="536"/>
      <c r="IOW26" s="536"/>
      <c r="IOX26" s="533"/>
      <c r="IOY26" s="533"/>
      <c r="IOZ26" s="534"/>
      <c r="IPA26" s="343"/>
      <c r="IPB26" s="535"/>
      <c r="IPC26" s="536"/>
      <c r="IPD26" s="536"/>
      <c r="IPE26" s="536"/>
      <c r="IPF26" s="533"/>
      <c r="IPG26" s="533"/>
      <c r="IPH26" s="534"/>
      <c r="IPI26" s="343"/>
      <c r="IPJ26" s="535"/>
      <c r="IPK26" s="536"/>
      <c r="IPL26" s="536"/>
      <c r="IPM26" s="536"/>
      <c r="IPN26" s="533"/>
      <c r="IPO26" s="533"/>
      <c r="IPP26" s="534"/>
      <c r="IPQ26" s="343"/>
      <c r="IPR26" s="535"/>
      <c r="IPS26" s="536"/>
      <c r="IPT26" s="536"/>
      <c r="IPU26" s="536"/>
      <c r="IPV26" s="533"/>
      <c r="IPW26" s="533"/>
      <c r="IPX26" s="534"/>
      <c r="IPY26" s="343"/>
      <c r="IPZ26" s="535"/>
      <c r="IQA26" s="536"/>
      <c r="IQB26" s="536"/>
      <c r="IQC26" s="536"/>
      <c r="IQD26" s="533"/>
      <c r="IQE26" s="533"/>
      <c r="IQF26" s="534"/>
      <c r="IQG26" s="343"/>
      <c r="IQH26" s="535"/>
      <c r="IQI26" s="536"/>
      <c r="IQJ26" s="536"/>
      <c r="IQK26" s="536"/>
      <c r="IQL26" s="533"/>
      <c r="IQM26" s="533"/>
      <c r="IQN26" s="534"/>
      <c r="IQO26" s="343"/>
      <c r="IQP26" s="535"/>
      <c r="IQQ26" s="536"/>
      <c r="IQR26" s="536"/>
      <c r="IQS26" s="536"/>
      <c r="IQT26" s="533"/>
      <c r="IQU26" s="533"/>
      <c r="IQV26" s="534"/>
      <c r="IQW26" s="343"/>
      <c r="IQX26" s="535"/>
      <c r="IQY26" s="536"/>
      <c r="IQZ26" s="536"/>
      <c r="IRA26" s="536"/>
      <c r="IRB26" s="533"/>
      <c r="IRC26" s="533"/>
      <c r="IRD26" s="534"/>
      <c r="IRE26" s="343"/>
      <c r="IRF26" s="535"/>
      <c r="IRG26" s="536"/>
      <c r="IRH26" s="536"/>
      <c r="IRI26" s="536"/>
      <c r="IRJ26" s="533"/>
      <c r="IRK26" s="533"/>
      <c r="IRL26" s="534"/>
      <c r="IRM26" s="343"/>
      <c r="IRN26" s="535"/>
      <c r="IRO26" s="536"/>
      <c r="IRP26" s="536"/>
      <c r="IRQ26" s="536"/>
      <c r="IRR26" s="533"/>
      <c r="IRS26" s="533"/>
      <c r="IRT26" s="534"/>
      <c r="IRU26" s="343"/>
      <c r="IRV26" s="535"/>
      <c r="IRW26" s="536"/>
      <c r="IRX26" s="536"/>
      <c r="IRY26" s="536"/>
      <c r="IRZ26" s="533"/>
      <c r="ISA26" s="533"/>
      <c r="ISB26" s="534"/>
      <c r="ISC26" s="343"/>
      <c r="ISD26" s="535"/>
      <c r="ISE26" s="536"/>
      <c r="ISF26" s="536"/>
      <c r="ISG26" s="536"/>
      <c r="ISH26" s="533"/>
      <c r="ISI26" s="533"/>
      <c r="ISJ26" s="534"/>
      <c r="ISK26" s="343"/>
      <c r="ISL26" s="535"/>
      <c r="ISM26" s="536"/>
      <c r="ISN26" s="536"/>
      <c r="ISO26" s="536"/>
      <c r="ISP26" s="533"/>
      <c r="ISQ26" s="533"/>
      <c r="ISR26" s="534"/>
      <c r="ISS26" s="343"/>
      <c r="IST26" s="535"/>
      <c r="ISU26" s="536"/>
      <c r="ISV26" s="536"/>
      <c r="ISW26" s="536"/>
      <c r="ISX26" s="533"/>
      <c r="ISY26" s="533"/>
      <c r="ISZ26" s="534"/>
      <c r="ITA26" s="343"/>
      <c r="ITB26" s="535"/>
      <c r="ITC26" s="536"/>
      <c r="ITD26" s="536"/>
      <c r="ITE26" s="536"/>
      <c r="ITF26" s="533"/>
      <c r="ITG26" s="533"/>
      <c r="ITH26" s="534"/>
      <c r="ITI26" s="343"/>
      <c r="ITJ26" s="535"/>
      <c r="ITK26" s="536"/>
      <c r="ITL26" s="536"/>
      <c r="ITM26" s="536"/>
      <c r="ITN26" s="533"/>
      <c r="ITO26" s="533"/>
      <c r="ITP26" s="534"/>
      <c r="ITQ26" s="343"/>
      <c r="ITR26" s="535"/>
      <c r="ITS26" s="536"/>
      <c r="ITT26" s="536"/>
      <c r="ITU26" s="536"/>
      <c r="ITV26" s="533"/>
      <c r="ITW26" s="533"/>
      <c r="ITX26" s="534"/>
      <c r="ITY26" s="343"/>
      <c r="ITZ26" s="535"/>
      <c r="IUA26" s="536"/>
      <c r="IUB26" s="536"/>
      <c r="IUC26" s="536"/>
      <c r="IUD26" s="533"/>
      <c r="IUE26" s="533"/>
      <c r="IUF26" s="534"/>
      <c r="IUG26" s="343"/>
      <c r="IUH26" s="535"/>
      <c r="IUI26" s="536"/>
      <c r="IUJ26" s="536"/>
      <c r="IUK26" s="536"/>
      <c r="IUL26" s="533"/>
      <c r="IUM26" s="533"/>
      <c r="IUN26" s="534"/>
      <c r="IUO26" s="343"/>
      <c r="IUP26" s="535"/>
      <c r="IUQ26" s="536"/>
      <c r="IUR26" s="536"/>
      <c r="IUS26" s="536"/>
      <c r="IUT26" s="533"/>
      <c r="IUU26" s="533"/>
      <c r="IUV26" s="534"/>
      <c r="IUW26" s="343"/>
      <c r="IUX26" s="535"/>
      <c r="IUY26" s="536"/>
      <c r="IUZ26" s="536"/>
      <c r="IVA26" s="536"/>
      <c r="IVB26" s="533"/>
      <c r="IVC26" s="533"/>
      <c r="IVD26" s="534"/>
      <c r="IVE26" s="343"/>
      <c r="IVF26" s="535"/>
      <c r="IVG26" s="536"/>
      <c r="IVH26" s="536"/>
      <c r="IVI26" s="536"/>
      <c r="IVJ26" s="533"/>
      <c r="IVK26" s="533"/>
      <c r="IVL26" s="534"/>
      <c r="IVM26" s="343"/>
      <c r="IVN26" s="535"/>
      <c r="IVO26" s="536"/>
      <c r="IVP26" s="536"/>
      <c r="IVQ26" s="536"/>
      <c r="IVR26" s="533"/>
      <c r="IVS26" s="533"/>
      <c r="IVT26" s="534"/>
      <c r="IVU26" s="343"/>
      <c r="IVV26" s="535"/>
      <c r="IVW26" s="536"/>
      <c r="IVX26" s="536"/>
      <c r="IVY26" s="536"/>
      <c r="IVZ26" s="533"/>
      <c r="IWA26" s="533"/>
      <c r="IWB26" s="534"/>
      <c r="IWC26" s="343"/>
      <c r="IWD26" s="535"/>
      <c r="IWE26" s="536"/>
      <c r="IWF26" s="536"/>
      <c r="IWG26" s="536"/>
      <c r="IWH26" s="533"/>
      <c r="IWI26" s="533"/>
      <c r="IWJ26" s="534"/>
      <c r="IWK26" s="343"/>
      <c r="IWL26" s="535"/>
      <c r="IWM26" s="536"/>
      <c r="IWN26" s="536"/>
      <c r="IWO26" s="536"/>
      <c r="IWP26" s="533"/>
      <c r="IWQ26" s="533"/>
      <c r="IWR26" s="534"/>
      <c r="IWS26" s="343"/>
      <c r="IWT26" s="535"/>
      <c r="IWU26" s="536"/>
      <c r="IWV26" s="536"/>
      <c r="IWW26" s="536"/>
      <c r="IWX26" s="533"/>
      <c r="IWY26" s="533"/>
      <c r="IWZ26" s="534"/>
      <c r="IXA26" s="343"/>
      <c r="IXB26" s="535"/>
      <c r="IXC26" s="536"/>
      <c r="IXD26" s="536"/>
      <c r="IXE26" s="536"/>
      <c r="IXF26" s="533"/>
      <c r="IXG26" s="533"/>
      <c r="IXH26" s="534"/>
      <c r="IXI26" s="343"/>
      <c r="IXJ26" s="535"/>
      <c r="IXK26" s="536"/>
      <c r="IXL26" s="536"/>
      <c r="IXM26" s="536"/>
      <c r="IXN26" s="533"/>
      <c r="IXO26" s="533"/>
      <c r="IXP26" s="534"/>
      <c r="IXQ26" s="343"/>
      <c r="IXR26" s="535"/>
      <c r="IXS26" s="536"/>
      <c r="IXT26" s="536"/>
      <c r="IXU26" s="536"/>
      <c r="IXV26" s="533"/>
      <c r="IXW26" s="533"/>
      <c r="IXX26" s="534"/>
      <c r="IXY26" s="343"/>
      <c r="IXZ26" s="535"/>
      <c r="IYA26" s="536"/>
      <c r="IYB26" s="536"/>
      <c r="IYC26" s="536"/>
      <c r="IYD26" s="533"/>
      <c r="IYE26" s="533"/>
      <c r="IYF26" s="534"/>
      <c r="IYG26" s="343"/>
      <c r="IYH26" s="535"/>
      <c r="IYI26" s="536"/>
      <c r="IYJ26" s="536"/>
      <c r="IYK26" s="536"/>
      <c r="IYL26" s="533"/>
      <c r="IYM26" s="533"/>
      <c r="IYN26" s="534"/>
      <c r="IYO26" s="343"/>
      <c r="IYP26" s="535"/>
      <c r="IYQ26" s="536"/>
      <c r="IYR26" s="536"/>
      <c r="IYS26" s="536"/>
      <c r="IYT26" s="533"/>
      <c r="IYU26" s="533"/>
      <c r="IYV26" s="534"/>
      <c r="IYW26" s="343"/>
      <c r="IYX26" s="535"/>
      <c r="IYY26" s="536"/>
      <c r="IYZ26" s="536"/>
      <c r="IZA26" s="536"/>
      <c r="IZB26" s="533"/>
      <c r="IZC26" s="533"/>
      <c r="IZD26" s="534"/>
      <c r="IZE26" s="343"/>
      <c r="IZF26" s="535"/>
      <c r="IZG26" s="536"/>
      <c r="IZH26" s="536"/>
      <c r="IZI26" s="536"/>
      <c r="IZJ26" s="533"/>
      <c r="IZK26" s="533"/>
      <c r="IZL26" s="534"/>
      <c r="IZM26" s="343"/>
      <c r="IZN26" s="535"/>
      <c r="IZO26" s="536"/>
      <c r="IZP26" s="536"/>
      <c r="IZQ26" s="536"/>
      <c r="IZR26" s="533"/>
      <c r="IZS26" s="533"/>
      <c r="IZT26" s="534"/>
      <c r="IZU26" s="343"/>
      <c r="IZV26" s="535"/>
      <c r="IZW26" s="536"/>
      <c r="IZX26" s="536"/>
      <c r="IZY26" s="536"/>
      <c r="IZZ26" s="533"/>
      <c r="JAA26" s="533"/>
      <c r="JAB26" s="534"/>
      <c r="JAC26" s="343"/>
      <c r="JAD26" s="535"/>
      <c r="JAE26" s="536"/>
      <c r="JAF26" s="536"/>
      <c r="JAG26" s="536"/>
      <c r="JAH26" s="533"/>
      <c r="JAI26" s="533"/>
      <c r="JAJ26" s="534"/>
      <c r="JAK26" s="343"/>
      <c r="JAL26" s="535"/>
      <c r="JAM26" s="536"/>
      <c r="JAN26" s="536"/>
      <c r="JAO26" s="536"/>
      <c r="JAP26" s="533"/>
      <c r="JAQ26" s="533"/>
      <c r="JAR26" s="534"/>
      <c r="JAS26" s="343"/>
      <c r="JAT26" s="535"/>
      <c r="JAU26" s="536"/>
      <c r="JAV26" s="536"/>
      <c r="JAW26" s="536"/>
      <c r="JAX26" s="533"/>
      <c r="JAY26" s="533"/>
      <c r="JAZ26" s="534"/>
      <c r="JBA26" s="343"/>
      <c r="JBB26" s="535"/>
      <c r="JBC26" s="536"/>
      <c r="JBD26" s="536"/>
      <c r="JBE26" s="536"/>
      <c r="JBF26" s="533"/>
      <c r="JBG26" s="533"/>
      <c r="JBH26" s="534"/>
      <c r="JBI26" s="343"/>
      <c r="JBJ26" s="535"/>
      <c r="JBK26" s="536"/>
      <c r="JBL26" s="536"/>
      <c r="JBM26" s="536"/>
      <c r="JBN26" s="533"/>
      <c r="JBO26" s="533"/>
      <c r="JBP26" s="534"/>
      <c r="JBQ26" s="343"/>
      <c r="JBR26" s="535"/>
      <c r="JBS26" s="536"/>
      <c r="JBT26" s="536"/>
      <c r="JBU26" s="536"/>
      <c r="JBV26" s="533"/>
      <c r="JBW26" s="533"/>
      <c r="JBX26" s="534"/>
      <c r="JBY26" s="343"/>
      <c r="JBZ26" s="535"/>
      <c r="JCA26" s="536"/>
      <c r="JCB26" s="536"/>
      <c r="JCC26" s="536"/>
      <c r="JCD26" s="533"/>
      <c r="JCE26" s="533"/>
      <c r="JCF26" s="534"/>
      <c r="JCG26" s="343"/>
      <c r="JCH26" s="535"/>
      <c r="JCI26" s="536"/>
      <c r="JCJ26" s="536"/>
      <c r="JCK26" s="536"/>
      <c r="JCL26" s="533"/>
      <c r="JCM26" s="533"/>
      <c r="JCN26" s="534"/>
      <c r="JCO26" s="343"/>
      <c r="JCP26" s="535"/>
      <c r="JCQ26" s="536"/>
      <c r="JCR26" s="536"/>
      <c r="JCS26" s="536"/>
      <c r="JCT26" s="533"/>
      <c r="JCU26" s="533"/>
      <c r="JCV26" s="534"/>
      <c r="JCW26" s="343"/>
      <c r="JCX26" s="535"/>
      <c r="JCY26" s="536"/>
      <c r="JCZ26" s="536"/>
      <c r="JDA26" s="536"/>
      <c r="JDB26" s="533"/>
      <c r="JDC26" s="533"/>
      <c r="JDD26" s="534"/>
      <c r="JDE26" s="343"/>
      <c r="JDF26" s="535"/>
      <c r="JDG26" s="536"/>
      <c r="JDH26" s="536"/>
      <c r="JDI26" s="536"/>
      <c r="JDJ26" s="533"/>
      <c r="JDK26" s="533"/>
      <c r="JDL26" s="534"/>
      <c r="JDM26" s="343"/>
      <c r="JDN26" s="535"/>
      <c r="JDO26" s="536"/>
      <c r="JDP26" s="536"/>
      <c r="JDQ26" s="536"/>
      <c r="JDR26" s="533"/>
      <c r="JDS26" s="533"/>
      <c r="JDT26" s="534"/>
      <c r="JDU26" s="343"/>
      <c r="JDV26" s="535"/>
      <c r="JDW26" s="536"/>
      <c r="JDX26" s="536"/>
      <c r="JDY26" s="536"/>
      <c r="JDZ26" s="533"/>
      <c r="JEA26" s="533"/>
      <c r="JEB26" s="534"/>
      <c r="JEC26" s="343"/>
      <c r="JED26" s="535"/>
      <c r="JEE26" s="536"/>
      <c r="JEF26" s="536"/>
      <c r="JEG26" s="536"/>
      <c r="JEH26" s="533"/>
      <c r="JEI26" s="533"/>
      <c r="JEJ26" s="534"/>
      <c r="JEK26" s="343"/>
      <c r="JEL26" s="535"/>
      <c r="JEM26" s="536"/>
      <c r="JEN26" s="536"/>
      <c r="JEO26" s="536"/>
      <c r="JEP26" s="533"/>
      <c r="JEQ26" s="533"/>
      <c r="JER26" s="534"/>
      <c r="JES26" s="343"/>
      <c r="JET26" s="535"/>
      <c r="JEU26" s="536"/>
      <c r="JEV26" s="536"/>
      <c r="JEW26" s="536"/>
      <c r="JEX26" s="533"/>
      <c r="JEY26" s="533"/>
      <c r="JEZ26" s="534"/>
      <c r="JFA26" s="343"/>
      <c r="JFB26" s="535"/>
      <c r="JFC26" s="536"/>
      <c r="JFD26" s="536"/>
      <c r="JFE26" s="536"/>
      <c r="JFF26" s="533"/>
      <c r="JFG26" s="533"/>
      <c r="JFH26" s="534"/>
      <c r="JFI26" s="343"/>
      <c r="JFJ26" s="535"/>
      <c r="JFK26" s="536"/>
      <c r="JFL26" s="536"/>
      <c r="JFM26" s="536"/>
      <c r="JFN26" s="533"/>
      <c r="JFO26" s="533"/>
      <c r="JFP26" s="534"/>
      <c r="JFQ26" s="343"/>
      <c r="JFR26" s="535"/>
      <c r="JFS26" s="536"/>
      <c r="JFT26" s="536"/>
      <c r="JFU26" s="536"/>
      <c r="JFV26" s="533"/>
      <c r="JFW26" s="533"/>
      <c r="JFX26" s="534"/>
      <c r="JFY26" s="343"/>
      <c r="JFZ26" s="535"/>
      <c r="JGA26" s="536"/>
      <c r="JGB26" s="536"/>
      <c r="JGC26" s="536"/>
      <c r="JGD26" s="533"/>
      <c r="JGE26" s="533"/>
      <c r="JGF26" s="534"/>
      <c r="JGG26" s="343"/>
      <c r="JGH26" s="535"/>
      <c r="JGI26" s="536"/>
      <c r="JGJ26" s="536"/>
      <c r="JGK26" s="536"/>
      <c r="JGL26" s="533"/>
      <c r="JGM26" s="533"/>
      <c r="JGN26" s="534"/>
      <c r="JGO26" s="343"/>
      <c r="JGP26" s="535"/>
      <c r="JGQ26" s="536"/>
      <c r="JGR26" s="536"/>
      <c r="JGS26" s="536"/>
      <c r="JGT26" s="533"/>
      <c r="JGU26" s="533"/>
      <c r="JGV26" s="534"/>
      <c r="JGW26" s="343"/>
      <c r="JGX26" s="535"/>
      <c r="JGY26" s="536"/>
      <c r="JGZ26" s="536"/>
      <c r="JHA26" s="536"/>
      <c r="JHB26" s="533"/>
      <c r="JHC26" s="533"/>
      <c r="JHD26" s="534"/>
      <c r="JHE26" s="343"/>
      <c r="JHF26" s="535"/>
      <c r="JHG26" s="536"/>
      <c r="JHH26" s="536"/>
      <c r="JHI26" s="536"/>
      <c r="JHJ26" s="533"/>
      <c r="JHK26" s="533"/>
      <c r="JHL26" s="534"/>
      <c r="JHM26" s="343"/>
      <c r="JHN26" s="535"/>
      <c r="JHO26" s="536"/>
      <c r="JHP26" s="536"/>
      <c r="JHQ26" s="536"/>
      <c r="JHR26" s="533"/>
      <c r="JHS26" s="533"/>
      <c r="JHT26" s="534"/>
      <c r="JHU26" s="343"/>
      <c r="JHV26" s="535"/>
      <c r="JHW26" s="536"/>
      <c r="JHX26" s="536"/>
      <c r="JHY26" s="536"/>
      <c r="JHZ26" s="533"/>
      <c r="JIA26" s="533"/>
      <c r="JIB26" s="534"/>
      <c r="JIC26" s="343"/>
      <c r="JID26" s="535"/>
      <c r="JIE26" s="536"/>
      <c r="JIF26" s="536"/>
      <c r="JIG26" s="536"/>
      <c r="JIH26" s="533"/>
      <c r="JII26" s="533"/>
      <c r="JIJ26" s="534"/>
      <c r="JIK26" s="343"/>
      <c r="JIL26" s="535"/>
      <c r="JIM26" s="536"/>
      <c r="JIN26" s="536"/>
      <c r="JIO26" s="536"/>
      <c r="JIP26" s="533"/>
      <c r="JIQ26" s="533"/>
      <c r="JIR26" s="534"/>
      <c r="JIS26" s="343"/>
      <c r="JIT26" s="535"/>
      <c r="JIU26" s="536"/>
      <c r="JIV26" s="536"/>
      <c r="JIW26" s="536"/>
      <c r="JIX26" s="533"/>
      <c r="JIY26" s="533"/>
      <c r="JIZ26" s="534"/>
      <c r="JJA26" s="343"/>
      <c r="JJB26" s="535"/>
      <c r="JJC26" s="536"/>
      <c r="JJD26" s="536"/>
      <c r="JJE26" s="536"/>
      <c r="JJF26" s="533"/>
      <c r="JJG26" s="533"/>
      <c r="JJH26" s="534"/>
      <c r="JJI26" s="343"/>
      <c r="JJJ26" s="535"/>
      <c r="JJK26" s="536"/>
      <c r="JJL26" s="536"/>
      <c r="JJM26" s="536"/>
      <c r="JJN26" s="533"/>
      <c r="JJO26" s="533"/>
      <c r="JJP26" s="534"/>
      <c r="JJQ26" s="343"/>
      <c r="JJR26" s="535"/>
      <c r="JJS26" s="536"/>
      <c r="JJT26" s="536"/>
      <c r="JJU26" s="536"/>
      <c r="JJV26" s="533"/>
      <c r="JJW26" s="533"/>
      <c r="JJX26" s="534"/>
      <c r="JJY26" s="343"/>
      <c r="JJZ26" s="535"/>
      <c r="JKA26" s="536"/>
      <c r="JKB26" s="536"/>
      <c r="JKC26" s="536"/>
      <c r="JKD26" s="533"/>
      <c r="JKE26" s="533"/>
      <c r="JKF26" s="534"/>
      <c r="JKG26" s="343"/>
      <c r="JKH26" s="535"/>
      <c r="JKI26" s="536"/>
      <c r="JKJ26" s="536"/>
      <c r="JKK26" s="536"/>
      <c r="JKL26" s="533"/>
      <c r="JKM26" s="533"/>
      <c r="JKN26" s="534"/>
      <c r="JKO26" s="343"/>
      <c r="JKP26" s="535"/>
      <c r="JKQ26" s="536"/>
      <c r="JKR26" s="536"/>
      <c r="JKS26" s="536"/>
      <c r="JKT26" s="533"/>
      <c r="JKU26" s="533"/>
      <c r="JKV26" s="534"/>
      <c r="JKW26" s="343"/>
      <c r="JKX26" s="535"/>
      <c r="JKY26" s="536"/>
      <c r="JKZ26" s="536"/>
      <c r="JLA26" s="536"/>
      <c r="JLB26" s="533"/>
      <c r="JLC26" s="533"/>
      <c r="JLD26" s="534"/>
      <c r="JLE26" s="343"/>
      <c r="JLF26" s="535"/>
      <c r="JLG26" s="536"/>
      <c r="JLH26" s="536"/>
      <c r="JLI26" s="536"/>
      <c r="JLJ26" s="533"/>
      <c r="JLK26" s="533"/>
      <c r="JLL26" s="534"/>
      <c r="JLM26" s="343"/>
      <c r="JLN26" s="535"/>
      <c r="JLO26" s="536"/>
      <c r="JLP26" s="536"/>
      <c r="JLQ26" s="536"/>
      <c r="JLR26" s="533"/>
      <c r="JLS26" s="533"/>
      <c r="JLT26" s="534"/>
      <c r="JLU26" s="343"/>
      <c r="JLV26" s="535"/>
      <c r="JLW26" s="536"/>
      <c r="JLX26" s="536"/>
      <c r="JLY26" s="536"/>
      <c r="JLZ26" s="533"/>
      <c r="JMA26" s="533"/>
      <c r="JMB26" s="534"/>
      <c r="JMC26" s="343"/>
      <c r="JMD26" s="535"/>
      <c r="JME26" s="536"/>
      <c r="JMF26" s="536"/>
      <c r="JMG26" s="536"/>
      <c r="JMH26" s="533"/>
      <c r="JMI26" s="533"/>
      <c r="JMJ26" s="534"/>
      <c r="JMK26" s="343"/>
      <c r="JML26" s="535"/>
      <c r="JMM26" s="536"/>
      <c r="JMN26" s="536"/>
      <c r="JMO26" s="536"/>
      <c r="JMP26" s="533"/>
      <c r="JMQ26" s="533"/>
      <c r="JMR26" s="534"/>
      <c r="JMS26" s="343"/>
      <c r="JMT26" s="535"/>
      <c r="JMU26" s="536"/>
      <c r="JMV26" s="536"/>
      <c r="JMW26" s="536"/>
      <c r="JMX26" s="533"/>
      <c r="JMY26" s="533"/>
      <c r="JMZ26" s="534"/>
      <c r="JNA26" s="343"/>
      <c r="JNB26" s="535"/>
      <c r="JNC26" s="536"/>
      <c r="JND26" s="536"/>
      <c r="JNE26" s="536"/>
      <c r="JNF26" s="533"/>
      <c r="JNG26" s="533"/>
      <c r="JNH26" s="534"/>
      <c r="JNI26" s="343"/>
      <c r="JNJ26" s="535"/>
      <c r="JNK26" s="536"/>
      <c r="JNL26" s="536"/>
      <c r="JNM26" s="536"/>
      <c r="JNN26" s="533"/>
      <c r="JNO26" s="533"/>
      <c r="JNP26" s="534"/>
      <c r="JNQ26" s="343"/>
      <c r="JNR26" s="535"/>
      <c r="JNS26" s="536"/>
      <c r="JNT26" s="536"/>
      <c r="JNU26" s="536"/>
      <c r="JNV26" s="533"/>
      <c r="JNW26" s="533"/>
      <c r="JNX26" s="534"/>
      <c r="JNY26" s="343"/>
      <c r="JNZ26" s="535"/>
      <c r="JOA26" s="536"/>
      <c r="JOB26" s="536"/>
      <c r="JOC26" s="536"/>
      <c r="JOD26" s="533"/>
      <c r="JOE26" s="533"/>
      <c r="JOF26" s="534"/>
      <c r="JOG26" s="343"/>
      <c r="JOH26" s="535"/>
      <c r="JOI26" s="536"/>
      <c r="JOJ26" s="536"/>
      <c r="JOK26" s="536"/>
      <c r="JOL26" s="533"/>
      <c r="JOM26" s="533"/>
      <c r="JON26" s="534"/>
      <c r="JOO26" s="343"/>
      <c r="JOP26" s="535"/>
      <c r="JOQ26" s="536"/>
      <c r="JOR26" s="536"/>
      <c r="JOS26" s="536"/>
      <c r="JOT26" s="533"/>
      <c r="JOU26" s="533"/>
      <c r="JOV26" s="534"/>
      <c r="JOW26" s="343"/>
      <c r="JOX26" s="535"/>
      <c r="JOY26" s="536"/>
      <c r="JOZ26" s="536"/>
      <c r="JPA26" s="536"/>
      <c r="JPB26" s="533"/>
      <c r="JPC26" s="533"/>
      <c r="JPD26" s="534"/>
      <c r="JPE26" s="343"/>
      <c r="JPF26" s="535"/>
      <c r="JPG26" s="536"/>
      <c r="JPH26" s="536"/>
      <c r="JPI26" s="536"/>
      <c r="JPJ26" s="533"/>
      <c r="JPK26" s="533"/>
      <c r="JPL26" s="534"/>
      <c r="JPM26" s="343"/>
      <c r="JPN26" s="535"/>
      <c r="JPO26" s="536"/>
      <c r="JPP26" s="536"/>
      <c r="JPQ26" s="536"/>
      <c r="JPR26" s="533"/>
      <c r="JPS26" s="533"/>
      <c r="JPT26" s="534"/>
      <c r="JPU26" s="343"/>
      <c r="JPV26" s="535"/>
      <c r="JPW26" s="536"/>
      <c r="JPX26" s="536"/>
      <c r="JPY26" s="536"/>
      <c r="JPZ26" s="533"/>
      <c r="JQA26" s="533"/>
      <c r="JQB26" s="534"/>
      <c r="JQC26" s="343"/>
      <c r="JQD26" s="535"/>
      <c r="JQE26" s="536"/>
      <c r="JQF26" s="536"/>
      <c r="JQG26" s="536"/>
      <c r="JQH26" s="533"/>
      <c r="JQI26" s="533"/>
      <c r="JQJ26" s="534"/>
      <c r="JQK26" s="343"/>
      <c r="JQL26" s="535"/>
      <c r="JQM26" s="536"/>
      <c r="JQN26" s="536"/>
      <c r="JQO26" s="536"/>
      <c r="JQP26" s="533"/>
      <c r="JQQ26" s="533"/>
      <c r="JQR26" s="534"/>
      <c r="JQS26" s="343"/>
      <c r="JQT26" s="535"/>
      <c r="JQU26" s="536"/>
      <c r="JQV26" s="536"/>
      <c r="JQW26" s="536"/>
      <c r="JQX26" s="533"/>
      <c r="JQY26" s="533"/>
      <c r="JQZ26" s="534"/>
      <c r="JRA26" s="343"/>
      <c r="JRB26" s="535"/>
      <c r="JRC26" s="536"/>
      <c r="JRD26" s="536"/>
      <c r="JRE26" s="536"/>
      <c r="JRF26" s="533"/>
      <c r="JRG26" s="533"/>
      <c r="JRH26" s="534"/>
      <c r="JRI26" s="343"/>
      <c r="JRJ26" s="535"/>
      <c r="JRK26" s="536"/>
      <c r="JRL26" s="536"/>
      <c r="JRM26" s="536"/>
      <c r="JRN26" s="533"/>
      <c r="JRO26" s="533"/>
      <c r="JRP26" s="534"/>
      <c r="JRQ26" s="343"/>
      <c r="JRR26" s="535"/>
      <c r="JRS26" s="536"/>
      <c r="JRT26" s="536"/>
      <c r="JRU26" s="536"/>
      <c r="JRV26" s="533"/>
      <c r="JRW26" s="533"/>
      <c r="JRX26" s="534"/>
      <c r="JRY26" s="343"/>
      <c r="JRZ26" s="535"/>
      <c r="JSA26" s="536"/>
      <c r="JSB26" s="536"/>
      <c r="JSC26" s="536"/>
      <c r="JSD26" s="533"/>
      <c r="JSE26" s="533"/>
      <c r="JSF26" s="534"/>
      <c r="JSG26" s="343"/>
      <c r="JSH26" s="535"/>
      <c r="JSI26" s="536"/>
      <c r="JSJ26" s="536"/>
      <c r="JSK26" s="536"/>
      <c r="JSL26" s="533"/>
      <c r="JSM26" s="533"/>
      <c r="JSN26" s="534"/>
      <c r="JSO26" s="343"/>
      <c r="JSP26" s="535"/>
      <c r="JSQ26" s="536"/>
      <c r="JSR26" s="536"/>
      <c r="JSS26" s="536"/>
      <c r="JST26" s="533"/>
      <c r="JSU26" s="533"/>
      <c r="JSV26" s="534"/>
      <c r="JSW26" s="343"/>
      <c r="JSX26" s="535"/>
      <c r="JSY26" s="536"/>
      <c r="JSZ26" s="536"/>
      <c r="JTA26" s="536"/>
      <c r="JTB26" s="533"/>
      <c r="JTC26" s="533"/>
      <c r="JTD26" s="534"/>
      <c r="JTE26" s="343"/>
      <c r="JTF26" s="535"/>
      <c r="JTG26" s="536"/>
      <c r="JTH26" s="536"/>
      <c r="JTI26" s="536"/>
      <c r="JTJ26" s="533"/>
      <c r="JTK26" s="533"/>
      <c r="JTL26" s="534"/>
      <c r="JTM26" s="343"/>
      <c r="JTN26" s="535"/>
      <c r="JTO26" s="536"/>
      <c r="JTP26" s="536"/>
      <c r="JTQ26" s="536"/>
      <c r="JTR26" s="533"/>
      <c r="JTS26" s="533"/>
      <c r="JTT26" s="534"/>
      <c r="JTU26" s="343"/>
      <c r="JTV26" s="535"/>
      <c r="JTW26" s="536"/>
      <c r="JTX26" s="536"/>
      <c r="JTY26" s="536"/>
      <c r="JTZ26" s="533"/>
      <c r="JUA26" s="533"/>
      <c r="JUB26" s="534"/>
      <c r="JUC26" s="343"/>
      <c r="JUD26" s="535"/>
      <c r="JUE26" s="536"/>
      <c r="JUF26" s="536"/>
      <c r="JUG26" s="536"/>
      <c r="JUH26" s="533"/>
      <c r="JUI26" s="533"/>
      <c r="JUJ26" s="534"/>
      <c r="JUK26" s="343"/>
      <c r="JUL26" s="535"/>
      <c r="JUM26" s="536"/>
      <c r="JUN26" s="536"/>
      <c r="JUO26" s="536"/>
      <c r="JUP26" s="533"/>
      <c r="JUQ26" s="533"/>
      <c r="JUR26" s="534"/>
      <c r="JUS26" s="343"/>
      <c r="JUT26" s="535"/>
      <c r="JUU26" s="536"/>
      <c r="JUV26" s="536"/>
      <c r="JUW26" s="536"/>
      <c r="JUX26" s="533"/>
      <c r="JUY26" s="533"/>
      <c r="JUZ26" s="534"/>
      <c r="JVA26" s="343"/>
      <c r="JVB26" s="535"/>
      <c r="JVC26" s="536"/>
      <c r="JVD26" s="536"/>
      <c r="JVE26" s="536"/>
      <c r="JVF26" s="533"/>
      <c r="JVG26" s="533"/>
      <c r="JVH26" s="534"/>
      <c r="JVI26" s="343"/>
      <c r="JVJ26" s="535"/>
      <c r="JVK26" s="536"/>
      <c r="JVL26" s="536"/>
      <c r="JVM26" s="536"/>
      <c r="JVN26" s="533"/>
      <c r="JVO26" s="533"/>
      <c r="JVP26" s="534"/>
      <c r="JVQ26" s="343"/>
      <c r="JVR26" s="535"/>
      <c r="JVS26" s="536"/>
      <c r="JVT26" s="536"/>
      <c r="JVU26" s="536"/>
      <c r="JVV26" s="533"/>
      <c r="JVW26" s="533"/>
      <c r="JVX26" s="534"/>
      <c r="JVY26" s="343"/>
      <c r="JVZ26" s="535"/>
      <c r="JWA26" s="536"/>
      <c r="JWB26" s="536"/>
      <c r="JWC26" s="536"/>
      <c r="JWD26" s="533"/>
      <c r="JWE26" s="533"/>
      <c r="JWF26" s="534"/>
      <c r="JWG26" s="343"/>
      <c r="JWH26" s="535"/>
      <c r="JWI26" s="536"/>
      <c r="JWJ26" s="536"/>
      <c r="JWK26" s="536"/>
      <c r="JWL26" s="533"/>
      <c r="JWM26" s="533"/>
      <c r="JWN26" s="534"/>
      <c r="JWO26" s="343"/>
      <c r="JWP26" s="535"/>
      <c r="JWQ26" s="536"/>
      <c r="JWR26" s="536"/>
      <c r="JWS26" s="536"/>
      <c r="JWT26" s="533"/>
      <c r="JWU26" s="533"/>
      <c r="JWV26" s="534"/>
      <c r="JWW26" s="343"/>
      <c r="JWX26" s="535"/>
      <c r="JWY26" s="536"/>
      <c r="JWZ26" s="536"/>
      <c r="JXA26" s="536"/>
      <c r="JXB26" s="533"/>
      <c r="JXC26" s="533"/>
      <c r="JXD26" s="534"/>
      <c r="JXE26" s="343"/>
      <c r="JXF26" s="535"/>
      <c r="JXG26" s="536"/>
      <c r="JXH26" s="536"/>
      <c r="JXI26" s="536"/>
      <c r="JXJ26" s="533"/>
      <c r="JXK26" s="533"/>
      <c r="JXL26" s="534"/>
      <c r="JXM26" s="343"/>
      <c r="JXN26" s="535"/>
      <c r="JXO26" s="536"/>
      <c r="JXP26" s="536"/>
      <c r="JXQ26" s="536"/>
      <c r="JXR26" s="533"/>
      <c r="JXS26" s="533"/>
      <c r="JXT26" s="534"/>
      <c r="JXU26" s="343"/>
      <c r="JXV26" s="535"/>
      <c r="JXW26" s="536"/>
      <c r="JXX26" s="536"/>
      <c r="JXY26" s="536"/>
      <c r="JXZ26" s="533"/>
      <c r="JYA26" s="533"/>
      <c r="JYB26" s="534"/>
      <c r="JYC26" s="343"/>
      <c r="JYD26" s="535"/>
      <c r="JYE26" s="536"/>
      <c r="JYF26" s="536"/>
      <c r="JYG26" s="536"/>
      <c r="JYH26" s="533"/>
      <c r="JYI26" s="533"/>
      <c r="JYJ26" s="534"/>
      <c r="JYK26" s="343"/>
      <c r="JYL26" s="535"/>
      <c r="JYM26" s="536"/>
      <c r="JYN26" s="536"/>
      <c r="JYO26" s="536"/>
      <c r="JYP26" s="533"/>
      <c r="JYQ26" s="533"/>
      <c r="JYR26" s="534"/>
      <c r="JYS26" s="343"/>
      <c r="JYT26" s="535"/>
      <c r="JYU26" s="536"/>
      <c r="JYV26" s="536"/>
      <c r="JYW26" s="536"/>
      <c r="JYX26" s="533"/>
      <c r="JYY26" s="533"/>
      <c r="JYZ26" s="534"/>
      <c r="JZA26" s="343"/>
      <c r="JZB26" s="535"/>
      <c r="JZC26" s="536"/>
      <c r="JZD26" s="536"/>
      <c r="JZE26" s="536"/>
      <c r="JZF26" s="533"/>
      <c r="JZG26" s="533"/>
      <c r="JZH26" s="534"/>
      <c r="JZI26" s="343"/>
      <c r="JZJ26" s="535"/>
      <c r="JZK26" s="536"/>
      <c r="JZL26" s="536"/>
      <c r="JZM26" s="536"/>
      <c r="JZN26" s="533"/>
      <c r="JZO26" s="533"/>
      <c r="JZP26" s="534"/>
      <c r="JZQ26" s="343"/>
      <c r="JZR26" s="535"/>
      <c r="JZS26" s="536"/>
      <c r="JZT26" s="536"/>
      <c r="JZU26" s="536"/>
      <c r="JZV26" s="533"/>
      <c r="JZW26" s="533"/>
      <c r="JZX26" s="534"/>
      <c r="JZY26" s="343"/>
      <c r="JZZ26" s="535"/>
      <c r="KAA26" s="536"/>
      <c r="KAB26" s="536"/>
      <c r="KAC26" s="536"/>
      <c r="KAD26" s="533"/>
      <c r="KAE26" s="533"/>
      <c r="KAF26" s="534"/>
      <c r="KAG26" s="343"/>
      <c r="KAH26" s="535"/>
      <c r="KAI26" s="536"/>
      <c r="KAJ26" s="536"/>
      <c r="KAK26" s="536"/>
      <c r="KAL26" s="533"/>
      <c r="KAM26" s="533"/>
      <c r="KAN26" s="534"/>
      <c r="KAO26" s="343"/>
      <c r="KAP26" s="535"/>
      <c r="KAQ26" s="536"/>
      <c r="KAR26" s="536"/>
      <c r="KAS26" s="536"/>
      <c r="KAT26" s="533"/>
      <c r="KAU26" s="533"/>
      <c r="KAV26" s="534"/>
      <c r="KAW26" s="343"/>
      <c r="KAX26" s="535"/>
      <c r="KAY26" s="536"/>
      <c r="KAZ26" s="536"/>
      <c r="KBA26" s="536"/>
      <c r="KBB26" s="533"/>
      <c r="KBC26" s="533"/>
      <c r="KBD26" s="534"/>
      <c r="KBE26" s="343"/>
      <c r="KBF26" s="535"/>
      <c r="KBG26" s="536"/>
      <c r="KBH26" s="536"/>
      <c r="KBI26" s="536"/>
      <c r="KBJ26" s="533"/>
      <c r="KBK26" s="533"/>
      <c r="KBL26" s="534"/>
      <c r="KBM26" s="343"/>
      <c r="KBN26" s="535"/>
      <c r="KBO26" s="536"/>
      <c r="KBP26" s="536"/>
      <c r="KBQ26" s="536"/>
      <c r="KBR26" s="533"/>
      <c r="KBS26" s="533"/>
      <c r="KBT26" s="534"/>
      <c r="KBU26" s="343"/>
      <c r="KBV26" s="535"/>
      <c r="KBW26" s="536"/>
      <c r="KBX26" s="536"/>
      <c r="KBY26" s="536"/>
      <c r="KBZ26" s="533"/>
      <c r="KCA26" s="533"/>
      <c r="KCB26" s="534"/>
      <c r="KCC26" s="343"/>
      <c r="KCD26" s="535"/>
      <c r="KCE26" s="536"/>
      <c r="KCF26" s="536"/>
      <c r="KCG26" s="536"/>
      <c r="KCH26" s="533"/>
      <c r="KCI26" s="533"/>
      <c r="KCJ26" s="534"/>
      <c r="KCK26" s="343"/>
      <c r="KCL26" s="535"/>
      <c r="KCM26" s="536"/>
      <c r="KCN26" s="536"/>
      <c r="KCO26" s="536"/>
      <c r="KCP26" s="533"/>
      <c r="KCQ26" s="533"/>
      <c r="KCR26" s="534"/>
      <c r="KCS26" s="343"/>
      <c r="KCT26" s="535"/>
      <c r="KCU26" s="536"/>
      <c r="KCV26" s="536"/>
      <c r="KCW26" s="536"/>
      <c r="KCX26" s="533"/>
      <c r="KCY26" s="533"/>
      <c r="KCZ26" s="534"/>
      <c r="KDA26" s="343"/>
      <c r="KDB26" s="535"/>
      <c r="KDC26" s="536"/>
      <c r="KDD26" s="536"/>
      <c r="KDE26" s="536"/>
      <c r="KDF26" s="533"/>
      <c r="KDG26" s="533"/>
      <c r="KDH26" s="534"/>
      <c r="KDI26" s="343"/>
      <c r="KDJ26" s="535"/>
      <c r="KDK26" s="536"/>
      <c r="KDL26" s="536"/>
      <c r="KDM26" s="536"/>
      <c r="KDN26" s="533"/>
      <c r="KDO26" s="533"/>
      <c r="KDP26" s="534"/>
      <c r="KDQ26" s="343"/>
      <c r="KDR26" s="535"/>
      <c r="KDS26" s="536"/>
      <c r="KDT26" s="536"/>
      <c r="KDU26" s="536"/>
      <c r="KDV26" s="533"/>
      <c r="KDW26" s="533"/>
      <c r="KDX26" s="534"/>
      <c r="KDY26" s="343"/>
      <c r="KDZ26" s="535"/>
      <c r="KEA26" s="536"/>
      <c r="KEB26" s="536"/>
      <c r="KEC26" s="536"/>
      <c r="KED26" s="533"/>
      <c r="KEE26" s="533"/>
      <c r="KEF26" s="534"/>
      <c r="KEG26" s="343"/>
      <c r="KEH26" s="535"/>
      <c r="KEI26" s="536"/>
      <c r="KEJ26" s="536"/>
      <c r="KEK26" s="536"/>
      <c r="KEL26" s="533"/>
      <c r="KEM26" s="533"/>
      <c r="KEN26" s="534"/>
      <c r="KEO26" s="343"/>
      <c r="KEP26" s="535"/>
      <c r="KEQ26" s="536"/>
      <c r="KER26" s="536"/>
      <c r="KES26" s="536"/>
      <c r="KET26" s="533"/>
      <c r="KEU26" s="533"/>
      <c r="KEV26" s="534"/>
      <c r="KEW26" s="343"/>
      <c r="KEX26" s="535"/>
      <c r="KEY26" s="536"/>
      <c r="KEZ26" s="536"/>
      <c r="KFA26" s="536"/>
      <c r="KFB26" s="533"/>
      <c r="KFC26" s="533"/>
      <c r="KFD26" s="534"/>
      <c r="KFE26" s="343"/>
      <c r="KFF26" s="535"/>
      <c r="KFG26" s="536"/>
      <c r="KFH26" s="536"/>
      <c r="KFI26" s="536"/>
      <c r="KFJ26" s="533"/>
      <c r="KFK26" s="533"/>
      <c r="KFL26" s="534"/>
      <c r="KFM26" s="343"/>
      <c r="KFN26" s="535"/>
      <c r="KFO26" s="536"/>
      <c r="KFP26" s="536"/>
      <c r="KFQ26" s="536"/>
      <c r="KFR26" s="533"/>
      <c r="KFS26" s="533"/>
      <c r="KFT26" s="534"/>
      <c r="KFU26" s="343"/>
      <c r="KFV26" s="535"/>
      <c r="KFW26" s="536"/>
      <c r="KFX26" s="536"/>
      <c r="KFY26" s="536"/>
      <c r="KFZ26" s="533"/>
      <c r="KGA26" s="533"/>
      <c r="KGB26" s="534"/>
      <c r="KGC26" s="343"/>
      <c r="KGD26" s="535"/>
      <c r="KGE26" s="536"/>
      <c r="KGF26" s="536"/>
      <c r="KGG26" s="536"/>
      <c r="KGH26" s="533"/>
      <c r="KGI26" s="533"/>
      <c r="KGJ26" s="534"/>
      <c r="KGK26" s="343"/>
      <c r="KGL26" s="535"/>
      <c r="KGM26" s="536"/>
      <c r="KGN26" s="536"/>
      <c r="KGO26" s="536"/>
      <c r="KGP26" s="533"/>
      <c r="KGQ26" s="533"/>
      <c r="KGR26" s="534"/>
      <c r="KGS26" s="343"/>
      <c r="KGT26" s="535"/>
      <c r="KGU26" s="536"/>
      <c r="KGV26" s="536"/>
      <c r="KGW26" s="536"/>
      <c r="KGX26" s="533"/>
      <c r="KGY26" s="533"/>
      <c r="KGZ26" s="534"/>
      <c r="KHA26" s="343"/>
      <c r="KHB26" s="535"/>
      <c r="KHC26" s="536"/>
      <c r="KHD26" s="536"/>
      <c r="KHE26" s="536"/>
      <c r="KHF26" s="533"/>
      <c r="KHG26" s="533"/>
      <c r="KHH26" s="534"/>
      <c r="KHI26" s="343"/>
      <c r="KHJ26" s="535"/>
      <c r="KHK26" s="536"/>
      <c r="KHL26" s="536"/>
      <c r="KHM26" s="536"/>
      <c r="KHN26" s="533"/>
      <c r="KHO26" s="533"/>
      <c r="KHP26" s="534"/>
      <c r="KHQ26" s="343"/>
      <c r="KHR26" s="535"/>
      <c r="KHS26" s="536"/>
      <c r="KHT26" s="536"/>
      <c r="KHU26" s="536"/>
      <c r="KHV26" s="533"/>
      <c r="KHW26" s="533"/>
      <c r="KHX26" s="534"/>
      <c r="KHY26" s="343"/>
      <c r="KHZ26" s="535"/>
      <c r="KIA26" s="536"/>
      <c r="KIB26" s="536"/>
      <c r="KIC26" s="536"/>
      <c r="KID26" s="533"/>
      <c r="KIE26" s="533"/>
      <c r="KIF26" s="534"/>
      <c r="KIG26" s="343"/>
      <c r="KIH26" s="535"/>
      <c r="KII26" s="536"/>
      <c r="KIJ26" s="536"/>
      <c r="KIK26" s="536"/>
      <c r="KIL26" s="533"/>
      <c r="KIM26" s="533"/>
      <c r="KIN26" s="534"/>
      <c r="KIO26" s="343"/>
      <c r="KIP26" s="535"/>
      <c r="KIQ26" s="536"/>
      <c r="KIR26" s="536"/>
      <c r="KIS26" s="536"/>
      <c r="KIT26" s="533"/>
      <c r="KIU26" s="533"/>
      <c r="KIV26" s="534"/>
      <c r="KIW26" s="343"/>
      <c r="KIX26" s="535"/>
      <c r="KIY26" s="536"/>
      <c r="KIZ26" s="536"/>
      <c r="KJA26" s="536"/>
      <c r="KJB26" s="533"/>
      <c r="KJC26" s="533"/>
      <c r="KJD26" s="534"/>
      <c r="KJE26" s="343"/>
      <c r="KJF26" s="535"/>
      <c r="KJG26" s="536"/>
      <c r="KJH26" s="536"/>
      <c r="KJI26" s="536"/>
      <c r="KJJ26" s="533"/>
      <c r="KJK26" s="533"/>
      <c r="KJL26" s="534"/>
      <c r="KJM26" s="343"/>
      <c r="KJN26" s="535"/>
      <c r="KJO26" s="536"/>
      <c r="KJP26" s="536"/>
      <c r="KJQ26" s="536"/>
      <c r="KJR26" s="533"/>
      <c r="KJS26" s="533"/>
      <c r="KJT26" s="534"/>
      <c r="KJU26" s="343"/>
      <c r="KJV26" s="535"/>
      <c r="KJW26" s="536"/>
      <c r="KJX26" s="536"/>
      <c r="KJY26" s="536"/>
      <c r="KJZ26" s="533"/>
      <c r="KKA26" s="533"/>
      <c r="KKB26" s="534"/>
      <c r="KKC26" s="343"/>
      <c r="KKD26" s="535"/>
      <c r="KKE26" s="536"/>
      <c r="KKF26" s="536"/>
      <c r="KKG26" s="536"/>
      <c r="KKH26" s="533"/>
      <c r="KKI26" s="533"/>
      <c r="KKJ26" s="534"/>
      <c r="KKK26" s="343"/>
      <c r="KKL26" s="535"/>
      <c r="KKM26" s="536"/>
      <c r="KKN26" s="536"/>
      <c r="KKO26" s="536"/>
      <c r="KKP26" s="533"/>
      <c r="KKQ26" s="533"/>
      <c r="KKR26" s="534"/>
      <c r="KKS26" s="343"/>
      <c r="KKT26" s="535"/>
      <c r="KKU26" s="536"/>
      <c r="KKV26" s="536"/>
      <c r="KKW26" s="536"/>
      <c r="KKX26" s="533"/>
      <c r="KKY26" s="533"/>
      <c r="KKZ26" s="534"/>
      <c r="KLA26" s="343"/>
      <c r="KLB26" s="535"/>
      <c r="KLC26" s="536"/>
      <c r="KLD26" s="536"/>
      <c r="KLE26" s="536"/>
      <c r="KLF26" s="533"/>
      <c r="KLG26" s="533"/>
      <c r="KLH26" s="534"/>
      <c r="KLI26" s="343"/>
      <c r="KLJ26" s="535"/>
      <c r="KLK26" s="536"/>
      <c r="KLL26" s="536"/>
      <c r="KLM26" s="536"/>
      <c r="KLN26" s="533"/>
      <c r="KLO26" s="533"/>
      <c r="KLP26" s="534"/>
      <c r="KLQ26" s="343"/>
      <c r="KLR26" s="535"/>
      <c r="KLS26" s="536"/>
      <c r="KLT26" s="536"/>
      <c r="KLU26" s="536"/>
      <c r="KLV26" s="533"/>
      <c r="KLW26" s="533"/>
      <c r="KLX26" s="534"/>
      <c r="KLY26" s="343"/>
      <c r="KLZ26" s="535"/>
      <c r="KMA26" s="536"/>
      <c r="KMB26" s="536"/>
      <c r="KMC26" s="536"/>
      <c r="KMD26" s="533"/>
      <c r="KME26" s="533"/>
      <c r="KMF26" s="534"/>
      <c r="KMG26" s="343"/>
      <c r="KMH26" s="535"/>
      <c r="KMI26" s="536"/>
      <c r="KMJ26" s="536"/>
      <c r="KMK26" s="536"/>
      <c r="KML26" s="533"/>
      <c r="KMM26" s="533"/>
      <c r="KMN26" s="534"/>
      <c r="KMO26" s="343"/>
      <c r="KMP26" s="535"/>
      <c r="KMQ26" s="536"/>
      <c r="KMR26" s="536"/>
      <c r="KMS26" s="536"/>
      <c r="KMT26" s="533"/>
      <c r="KMU26" s="533"/>
      <c r="KMV26" s="534"/>
      <c r="KMW26" s="343"/>
      <c r="KMX26" s="535"/>
      <c r="KMY26" s="536"/>
      <c r="KMZ26" s="536"/>
      <c r="KNA26" s="536"/>
      <c r="KNB26" s="533"/>
      <c r="KNC26" s="533"/>
      <c r="KND26" s="534"/>
      <c r="KNE26" s="343"/>
      <c r="KNF26" s="535"/>
      <c r="KNG26" s="536"/>
      <c r="KNH26" s="536"/>
      <c r="KNI26" s="536"/>
      <c r="KNJ26" s="533"/>
      <c r="KNK26" s="533"/>
      <c r="KNL26" s="534"/>
      <c r="KNM26" s="343"/>
      <c r="KNN26" s="535"/>
      <c r="KNO26" s="536"/>
      <c r="KNP26" s="536"/>
      <c r="KNQ26" s="536"/>
      <c r="KNR26" s="533"/>
      <c r="KNS26" s="533"/>
      <c r="KNT26" s="534"/>
      <c r="KNU26" s="343"/>
      <c r="KNV26" s="535"/>
      <c r="KNW26" s="536"/>
      <c r="KNX26" s="536"/>
      <c r="KNY26" s="536"/>
      <c r="KNZ26" s="533"/>
      <c r="KOA26" s="533"/>
      <c r="KOB26" s="534"/>
      <c r="KOC26" s="343"/>
      <c r="KOD26" s="535"/>
      <c r="KOE26" s="536"/>
      <c r="KOF26" s="536"/>
      <c r="KOG26" s="536"/>
      <c r="KOH26" s="533"/>
      <c r="KOI26" s="533"/>
      <c r="KOJ26" s="534"/>
      <c r="KOK26" s="343"/>
      <c r="KOL26" s="535"/>
      <c r="KOM26" s="536"/>
      <c r="KON26" s="536"/>
      <c r="KOO26" s="536"/>
      <c r="KOP26" s="533"/>
      <c r="KOQ26" s="533"/>
      <c r="KOR26" s="534"/>
      <c r="KOS26" s="343"/>
      <c r="KOT26" s="535"/>
      <c r="KOU26" s="536"/>
      <c r="KOV26" s="536"/>
      <c r="KOW26" s="536"/>
      <c r="KOX26" s="533"/>
      <c r="KOY26" s="533"/>
      <c r="KOZ26" s="534"/>
      <c r="KPA26" s="343"/>
      <c r="KPB26" s="535"/>
      <c r="KPC26" s="536"/>
      <c r="KPD26" s="536"/>
      <c r="KPE26" s="536"/>
      <c r="KPF26" s="533"/>
      <c r="KPG26" s="533"/>
      <c r="KPH26" s="534"/>
      <c r="KPI26" s="343"/>
      <c r="KPJ26" s="535"/>
      <c r="KPK26" s="536"/>
      <c r="KPL26" s="536"/>
      <c r="KPM26" s="536"/>
      <c r="KPN26" s="533"/>
      <c r="KPO26" s="533"/>
      <c r="KPP26" s="534"/>
      <c r="KPQ26" s="343"/>
      <c r="KPR26" s="535"/>
      <c r="KPS26" s="536"/>
      <c r="KPT26" s="536"/>
      <c r="KPU26" s="536"/>
      <c r="KPV26" s="533"/>
      <c r="KPW26" s="533"/>
      <c r="KPX26" s="534"/>
      <c r="KPY26" s="343"/>
      <c r="KPZ26" s="535"/>
      <c r="KQA26" s="536"/>
      <c r="KQB26" s="536"/>
      <c r="KQC26" s="536"/>
      <c r="KQD26" s="533"/>
      <c r="KQE26" s="533"/>
      <c r="KQF26" s="534"/>
      <c r="KQG26" s="343"/>
      <c r="KQH26" s="535"/>
      <c r="KQI26" s="536"/>
      <c r="KQJ26" s="536"/>
      <c r="KQK26" s="536"/>
      <c r="KQL26" s="533"/>
      <c r="KQM26" s="533"/>
      <c r="KQN26" s="534"/>
      <c r="KQO26" s="343"/>
      <c r="KQP26" s="535"/>
      <c r="KQQ26" s="536"/>
      <c r="KQR26" s="536"/>
      <c r="KQS26" s="536"/>
      <c r="KQT26" s="533"/>
      <c r="KQU26" s="533"/>
      <c r="KQV26" s="534"/>
      <c r="KQW26" s="343"/>
      <c r="KQX26" s="535"/>
      <c r="KQY26" s="536"/>
      <c r="KQZ26" s="536"/>
      <c r="KRA26" s="536"/>
      <c r="KRB26" s="533"/>
      <c r="KRC26" s="533"/>
      <c r="KRD26" s="534"/>
      <c r="KRE26" s="343"/>
      <c r="KRF26" s="535"/>
      <c r="KRG26" s="536"/>
      <c r="KRH26" s="536"/>
      <c r="KRI26" s="536"/>
      <c r="KRJ26" s="533"/>
      <c r="KRK26" s="533"/>
      <c r="KRL26" s="534"/>
      <c r="KRM26" s="343"/>
      <c r="KRN26" s="535"/>
      <c r="KRO26" s="536"/>
      <c r="KRP26" s="536"/>
      <c r="KRQ26" s="536"/>
      <c r="KRR26" s="533"/>
      <c r="KRS26" s="533"/>
      <c r="KRT26" s="534"/>
      <c r="KRU26" s="343"/>
      <c r="KRV26" s="535"/>
      <c r="KRW26" s="536"/>
      <c r="KRX26" s="536"/>
      <c r="KRY26" s="536"/>
      <c r="KRZ26" s="533"/>
      <c r="KSA26" s="533"/>
      <c r="KSB26" s="534"/>
      <c r="KSC26" s="343"/>
      <c r="KSD26" s="535"/>
      <c r="KSE26" s="536"/>
      <c r="KSF26" s="536"/>
      <c r="KSG26" s="536"/>
      <c r="KSH26" s="533"/>
      <c r="KSI26" s="533"/>
      <c r="KSJ26" s="534"/>
      <c r="KSK26" s="343"/>
      <c r="KSL26" s="535"/>
      <c r="KSM26" s="536"/>
      <c r="KSN26" s="536"/>
      <c r="KSO26" s="536"/>
      <c r="KSP26" s="533"/>
      <c r="KSQ26" s="533"/>
      <c r="KSR26" s="534"/>
      <c r="KSS26" s="343"/>
      <c r="KST26" s="535"/>
      <c r="KSU26" s="536"/>
      <c r="KSV26" s="536"/>
      <c r="KSW26" s="536"/>
      <c r="KSX26" s="533"/>
      <c r="KSY26" s="533"/>
      <c r="KSZ26" s="534"/>
      <c r="KTA26" s="343"/>
      <c r="KTB26" s="535"/>
      <c r="KTC26" s="536"/>
      <c r="KTD26" s="536"/>
      <c r="KTE26" s="536"/>
      <c r="KTF26" s="533"/>
      <c r="KTG26" s="533"/>
      <c r="KTH26" s="534"/>
      <c r="KTI26" s="343"/>
      <c r="KTJ26" s="535"/>
      <c r="KTK26" s="536"/>
      <c r="KTL26" s="536"/>
      <c r="KTM26" s="536"/>
      <c r="KTN26" s="533"/>
      <c r="KTO26" s="533"/>
      <c r="KTP26" s="534"/>
      <c r="KTQ26" s="343"/>
      <c r="KTR26" s="535"/>
      <c r="KTS26" s="536"/>
      <c r="KTT26" s="536"/>
      <c r="KTU26" s="536"/>
      <c r="KTV26" s="533"/>
      <c r="KTW26" s="533"/>
      <c r="KTX26" s="534"/>
      <c r="KTY26" s="343"/>
      <c r="KTZ26" s="535"/>
      <c r="KUA26" s="536"/>
      <c r="KUB26" s="536"/>
      <c r="KUC26" s="536"/>
      <c r="KUD26" s="533"/>
      <c r="KUE26" s="533"/>
      <c r="KUF26" s="534"/>
      <c r="KUG26" s="343"/>
      <c r="KUH26" s="535"/>
      <c r="KUI26" s="536"/>
      <c r="KUJ26" s="536"/>
      <c r="KUK26" s="536"/>
      <c r="KUL26" s="533"/>
      <c r="KUM26" s="533"/>
      <c r="KUN26" s="534"/>
      <c r="KUO26" s="343"/>
      <c r="KUP26" s="535"/>
      <c r="KUQ26" s="536"/>
      <c r="KUR26" s="536"/>
      <c r="KUS26" s="536"/>
      <c r="KUT26" s="533"/>
      <c r="KUU26" s="533"/>
      <c r="KUV26" s="534"/>
      <c r="KUW26" s="343"/>
      <c r="KUX26" s="535"/>
      <c r="KUY26" s="536"/>
      <c r="KUZ26" s="536"/>
      <c r="KVA26" s="536"/>
      <c r="KVB26" s="533"/>
      <c r="KVC26" s="533"/>
      <c r="KVD26" s="534"/>
      <c r="KVE26" s="343"/>
      <c r="KVF26" s="535"/>
      <c r="KVG26" s="536"/>
      <c r="KVH26" s="536"/>
      <c r="KVI26" s="536"/>
      <c r="KVJ26" s="533"/>
      <c r="KVK26" s="533"/>
      <c r="KVL26" s="534"/>
      <c r="KVM26" s="343"/>
      <c r="KVN26" s="535"/>
      <c r="KVO26" s="536"/>
      <c r="KVP26" s="536"/>
      <c r="KVQ26" s="536"/>
      <c r="KVR26" s="533"/>
      <c r="KVS26" s="533"/>
      <c r="KVT26" s="534"/>
      <c r="KVU26" s="343"/>
      <c r="KVV26" s="535"/>
      <c r="KVW26" s="536"/>
      <c r="KVX26" s="536"/>
      <c r="KVY26" s="536"/>
      <c r="KVZ26" s="533"/>
      <c r="KWA26" s="533"/>
      <c r="KWB26" s="534"/>
      <c r="KWC26" s="343"/>
      <c r="KWD26" s="535"/>
      <c r="KWE26" s="536"/>
      <c r="KWF26" s="536"/>
      <c r="KWG26" s="536"/>
      <c r="KWH26" s="533"/>
      <c r="KWI26" s="533"/>
      <c r="KWJ26" s="534"/>
      <c r="KWK26" s="343"/>
      <c r="KWL26" s="535"/>
      <c r="KWM26" s="536"/>
      <c r="KWN26" s="536"/>
      <c r="KWO26" s="536"/>
      <c r="KWP26" s="533"/>
      <c r="KWQ26" s="533"/>
      <c r="KWR26" s="534"/>
      <c r="KWS26" s="343"/>
      <c r="KWT26" s="535"/>
      <c r="KWU26" s="536"/>
      <c r="KWV26" s="536"/>
      <c r="KWW26" s="536"/>
      <c r="KWX26" s="533"/>
      <c r="KWY26" s="533"/>
      <c r="KWZ26" s="534"/>
      <c r="KXA26" s="343"/>
      <c r="KXB26" s="535"/>
      <c r="KXC26" s="536"/>
      <c r="KXD26" s="536"/>
      <c r="KXE26" s="536"/>
      <c r="KXF26" s="533"/>
      <c r="KXG26" s="533"/>
      <c r="KXH26" s="534"/>
      <c r="KXI26" s="343"/>
      <c r="KXJ26" s="535"/>
      <c r="KXK26" s="536"/>
      <c r="KXL26" s="536"/>
      <c r="KXM26" s="536"/>
      <c r="KXN26" s="533"/>
      <c r="KXO26" s="533"/>
      <c r="KXP26" s="534"/>
      <c r="KXQ26" s="343"/>
      <c r="KXR26" s="535"/>
      <c r="KXS26" s="536"/>
      <c r="KXT26" s="536"/>
      <c r="KXU26" s="536"/>
      <c r="KXV26" s="533"/>
      <c r="KXW26" s="533"/>
      <c r="KXX26" s="534"/>
      <c r="KXY26" s="343"/>
      <c r="KXZ26" s="535"/>
      <c r="KYA26" s="536"/>
      <c r="KYB26" s="536"/>
      <c r="KYC26" s="536"/>
      <c r="KYD26" s="533"/>
      <c r="KYE26" s="533"/>
      <c r="KYF26" s="534"/>
      <c r="KYG26" s="343"/>
      <c r="KYH26" s="535"/>
      <c r="KYI26" s="536"/>
      <c r="KYJ26" s="536"/>
      <c r="KYK26" s="536"/>
      <c r="KYL26" s="533"/>
      <c r="KYM26" s="533"/>
      <c r="KYN26" s="534"/>
      <c r="KYO26" s="343"/>
      <c r="KYP26" s="535"/>
      <c r="KYQ26" s="536"/>
      <c r="KYR26" s="536"/>
      <c r="KYS26" s="536"/>
      <c r="KYT26" s="533"/>
      <c r="KYU26" s="533"/>
      <c r="KYV26" s="534"/>
      <c r="KYW26" s="343"/>
      <c r="KYX26" s="535"/>
      <c r="KYY26" s="536"/>
      <c r="KYZ26" s="536"/>
      <c r="KZA26" s="536"/>
      <c r="KZB26" s="533"/>
      <c r="KZC26" s="533"/>
      <c r="KZD26" s="534"/>
      <c r="KZE26" s="343"/>
      <c r="KZF26" s="535"/>
      <c r="KZG26" s="536"/>
      <c r="KZH26" s="536"/>
      <c r="KZI26" s="536"/>
      <c r="KZJ26" s="533"/>
      <c r="KZK26" s="533"/>
      <c r="KZL26" s="534"/>
      <c r="KZM26" s="343"/>
      <c r="KZN26" s="535"/>
      <c r="KZO26" s="536"/>
      <c r="KZP26" s="536"/>
      <c r="KZQ26" s="536"/>
      <c r="KZR26" s="533"/>
      <c r="KZS26" s="533"/>
      <c r="KZT26" s="534"/>
      <c r="KZU26" s="343"/>
      <c r="KZV26" s="535"/>
      <c r="KZW26" s="536"/>
      <c r="KZX26" s="536"/>
      <c r="KZY26" s="536"/>
      <c r="KZZ26" s="533"/>
      <c r="LAA26" s="533"/>
      <c r="LAB26" s="534"/>
      <c r="LAC26" s="343"/>
      <c r="LAD26" s="535"/>
      <c r="LAE26" s="536"/>
      <c r="LAF26" s="536"/>
      <c r="LAG26" s="536"/>
      <c r="LAH26" s="533"/>
      <c r="LAI26" s="533"/>
      <c r="LAJ26" s="534"/>
      <c r="LAK26" s="343"/>
      <c r="LAL26" s="535"/>
      <c r="LAM26" s="536"/>
      <c r="LAN26" s="536"/>
      <c r="LAO26" s="536"/>
      <c r="LAP26" s="533"/>
      <c r="LAQ26" s="533"/>
      <c r="LAR26" s="534"/>
      <c r="LAS26" s="343"/>
      <c r="LAT26" s="535"/>
      <c r="LAU26" s="536"/>
      <c r="LAV26" s="536"/>
      <c r="LAW26" s="536"/>
      <c r="LAX26" s="533"/>
      <c r="LAY26" s="533"/>
      <c r="LAZ26" s="534"/>
      <c r="LBA26" s="343"/>
      <c r="LBB26" s="535"/>
      <c r="LBC26" s="536"/>
      <c r="LBD26" s="536"/>
      <c r="LBE26" s="536"/>
      <c r="LBF26" s="533"/>
      <c r="LBG26" s="533"/>
      <c r="LBH26" s="534"/>
      <c r="LBI26" s="343"/>
      <c r="LBJ26" s="535"/>
      <c r="LBK26" s="536"/>
      <c r="LBL26" s="536"/>
      <c r="LBM26" s="536"/>
      <c r="LBN26" s="533"/>
      <c r="LBO26" s="533"/>
      <c r="LBP26" s="534"/>
      <c r="LBQ26" s="343"/>
      <c r="LBR26" s="535"/>
      <c r="LBS26" s="536"/>
      <c r="LBT26" s="536"/>
      <c r="LBU26" s="536"/>
      <c r="LBV26" s="533"/>
      <c r="LBW26" s="533"/>
      <c r="LBX26" s="534"/>
      <c r="LBY26" s="343"/>
      <c r="LBZ26" s="535"/>
      <c r="LCA26" s="536"/>
      <c r="LCB26" s="536"/>
      <c r="LCC26" s="536"/>
      <c r="LCD26" s="533"/>
      <c r="LCE26" s="533"/>
      <c r="LCF26" s="534"/>
      <c r="LCG26" s="343"/>
      <c r="LCH26" s="535"/>
      <c r="LCI26" s="536"/>
      <c r="LCJ26" s="536"/>
      <c r="LCK26" s="536"/>
      <c r="LCL26" s="533"/>
      <c r="LCM26" s="533"/>
      <c r="LCN26" s="534"/>
      <c r="LCO26" s="343"/>
      <c r="LCP26" s="535"/>
      <c r="LCQ26" s="536"/>
      <c r="LCR26" s="536"/>
      <c r="LCS26" s="536"/>
      <c r="LCT26" s="533"/>
      <c r="LCU26" s="533"/>
      <c r="LCV26" s="534"/>
      <c r="LCW26" s="343"/>
      <c r="LCX26" s="535"/>
      <c r="LCY26" s="536"/>
      <c r="LCZ26" s="536"/>
      <c r="LDA26" s="536"/>
      <c r="LDB26" s="533"/>
      <c r="LDC26" s="533"/>
      <c r="LDD26" s="534"/>
      <c r="LDE26" s="343"/>
      <c r="LDF26" s="535"/>
      <c r="LDG26" s="536"/>
      <c r="LDH26" s="536"/>
      <c r="LDI26" s="536"/>
      <c r="LDJ26" s="533"/>
      <c r="LDK26" s="533"/>
      <c r="LDL26" s="534"/>
      <c r="LDM26" s="343"/>
      <c r="LDN26" s="535"/>
      <c r="LDO26" s="536"/>
      <c r="LDP26" s="536"/>
      <c r="LDQ26" s="536"/>
      <c r="LDR26" s="533"/>
      <c r="LDS26" s="533"/>
      <c r="LDT26" s="534"/>
      <c r="LDU26" s="343"/>
      <c r="LDV26" s="535"/>
      <c r="LDW26" s="536"/>
      <c r="LDX26" s="536"/>
      <c r="LDY26" s="536"/>
      <c r="LDZ26" s="533"/>
      <c r="LEA26" s="533"/>
      <c r="LEB26" s="534"/>
      <c r="LEC26" s="343"/>
      <c r="LED26" s="535"/>
      <c r="LEE26" s="536"/>
      <c r="LEF26" s="536"/>
      <c r="LEG26" s="536"/>
      <c r="LEH26" s="533"/>
      <c r="LEI26" s="533"/>
      <c r="LEJ26" s="534"/>
      <c r="LEK26" s="343"/>
      <c r="LEL26" s="535"/>
      <c r="LEM26" s="536"/>
      <c r="LEN26" s="536"/>
      <c r="LEO26" s="536"/>
      <c r="LEP26" s="533"/>
      <c r="LEQ26" s="533"/>
      <c r="LER26" s="534"/>
      <c r="LES26" s="343"/>
      <c r="LET26" s="535"/>
      <c r="LEU26" s="536"/>
      <c r="LEV26" s="536"/>
      <c r="LEW26" s="536"/>
      <c r="LEX26" s="533"/>
      <c r="LEY26" s="533"/>
      <c r="LEZ26" s="534"/>
      <c r="LFA26" s="343"/>
      <c r="LFB26" s="535"/>
      <c r="LFC26" s="536"/>
      <c r="LFD26" s="536"/>
      <c r="LFE26" s="536"/>
      <c r="LFF26" s="533"/>
      <c r="LFG26" s="533"/>
      <c r="LFH26" s="534"/>
      <c r="LFI26" s="343"/>
      <c r="LFJ26" s="535"/>
      <c r="LFK26" s="536"/>
      <c r="LFL26" s="536"/>
      <c r="LFM26" s="536"/>
      <c r="LFN26" s="533"/>
      <c r="LFO26" s="533"/>
      <c r="LFP26" s="534"/>
      <c r="LFQ26" s="343"/>
      <c r="LFR26" s="535"/>
      <c r="LFS26" s="536"/>
      <c r="LFT26" s="536"/>
      <c r="LFU26" s="536"/>
      <c r="LFV26" s="533"/>
      <c r="LFW26" s="533"/>
      <c r="LFX26" s="534"/>
      <c r="LFY26" s="343"/>
      <c r="LFZ26" s="535"/>
      <c r="LGA26" s="536"/>
      <c r="LGB26" s="536"/>
      <c r="LGC26" s="536"/>
      <c r="LGD26" s="533"/>
      <c r="LGE26" s="533"/>
      <c r="LGF26" s="534"/>
      <c r="LGG26" s="343"/>
      <c r="LGH26" s="535"/>
      <c r="LGI26" s="536"/>
      <c r="LGJ26" s="536"/>
      <c r="LGK26" s="536"/>
      <c r="LGL26" s="533"/>
      <c r="LGM26" s="533"/>
      <c r="LGN26" s="534"/>
      <c r="LGO26" s="343"/>
      <c r="LGP26" s="535"/>
      <c r="LGQ26" s="536"/>
      <c r="LGR26" s="536"/>
      <c r="LGS26" s="536"/>
      <c r="LGT26" s="533"/>
      <c r="LGU26" s="533"/>
      <c r="LGV26" s="534"/>
      <c r="LGW26" s="343"/>
      <c r="LGX26" s="535"/>
      <c r="LGY26" s="536"/>
      <c r="LGZ26" s="536"/>
      <c r="LHA26" s="536"/>
      <c r="LHB26" s="533"/>
      <c r="LHC26" s="533"/>
      <c r="LHD26" s="534"/>
      <c r="LHE26" s="343"/>
      <c r="LHF26" s="535"/>
      <c r="LHG26" s="536"/>
      <c r="LHH26" s="536"/>
      <c r="LHI26" s="536"/>
      <c r="LHJ26" s="533"/>
      <c r="LHK26" s="533"/>
      <c r="LHL26" s="534"/>
      <c r="LHM26" s="343"/>
      <c r="LHN26" s="535"/>
      <c r="LHO26" s="536"/>
      <c r="LHP26" s="536"/>
      <c r="LHQ26" s="536"/>
      <c r="LHR26" s="533"/>
      <c r="LHS26" s="533"/>
      <c r="LHT26" s="534"/>
      <c r="LHU26" s="343"/>
      <c r="LHV26" s="535"/>
      <c r="LHW26" s="536"/>
      <c r="LHX26" s="536"/>
      <c r="LHY26" s="536"/>
      <c r="LHZ26" s="533"/>
      <c r="LIA26" s="533"/>
      <c r="LIB26" s="534"/>
      <c r="LIC26" s="343"/>
      <c r="LID26" s="535"/>
      <c r="LIE26" s="536"/>
      <c r="LIF26" s="536"/>
      <c r="LIG26" s="536"/>
      <c r="LIH26" s="533"/>
      <c r="LII26" s="533"/>
      <c r="LIJ26" s="534"/>
      <c r="LIK26" s="343"/>
      <c r="LIL26" s="535"/>
      <c r="LIM26" s="536"/>
      <c r="LIN26" s="536"/>
      <c r="LIO26" s="536"/>
      <c r="LIP26" s="533"/>
      <c r="LIQ26" s="533"/>
      <c r="LIR26" s="534"/>
      <c r="LIS26" s="343"/>
      <c r="LIT26" s="535"/>
      <c r="LIU26" s="536"/>
      <c r="LIV26" s="536"/>
      <c r="LIW26" s="536"/>
      <c r="LIX26" s="533"/>
      <c r="LIY26" s="533"/>
      <c r="LIZ26" s="534"/>
      <c r="LJA26" s="343"/>
      <c r="LJB26" s="535"/>
      <c r="LJC26" s="536"/>
      <c r="LJD26" s="536"/>
      <c r="LJE26" s="536"/>
      <c r="LJF26" s="533"/>
      <c r="LJG26" s="533"/>
      <c r="LJH26" s="534"/>
      <c r="LJI26" s="343"/>
      <c r="LJJ26" s="535"/>
      <c r="LJK26" s="536"/>
      <c r="LJL26" s="536"/>
      <c r="LJM26" s="536"/>
      <c r="LJN26" s="533"/>
      <c r="LJO26" s="533"/>
      <c r="LJP26" s="534"/>
      <c r="LJQ26" s="343"/>
      <c r="LJR26" s="535"/>
      <c r="LJS26" s="536"/>
      <c r="LJT26" s="536"/>
      <c r="LJU26" s="536"/>
      <c r="LJV26" s="533"/>
      <c r="LJW26" s="533"/>
      <c r="LJX26" s="534"/>
      <c r="LJY26" s="343"/>
      <c r="LJZ26" s="535"/>
      <c r="LKA26" s="536"/>
      <c r="LKB26" s="536"/>
      <c r="LKC26" s="536"/>
      <c r="LKD26" s="533"/>
      <c r="LKE26" s="533"/>
      <c r="LKF26" s="534"/>
      <c r="LKG26" s="343"/>
      <c r="LKH26" s="535"/>
      <c r="LKI26" s="536"/>
      <c r="LKJ26" s="536"/>
      <c r="LKK26" s="536"/>
      <c r="LKL26" s="533"/>
      <c r="LKM26" s="533"/>
      <c r="LKN26" s="534"/>
      <c r="LKO26" s="343"/>
      <c r="LKP26" s="535"/>
      <c r="LKQ26" s="536"/>
      <c r="LKR26" s="536"/>
      <c r="LKS26" s="536"/>
      <c r="LKT26" s="533"/>
      <c r="LKU26" s="533"/>
      <c r="LKV26" s="534"/>
      <c r="LKW26" s="343"/>
      <c r="LKX26" s="535"/>
      <c r="LKY26" s="536"/>
      <c r="LKZ26" s="536"/>
      <c r="LLA26" s="536"/>
      <c r="LLB26" s="533"/>
      <c r="LLC26" s="533"/>
      <c r="LLD26" s="534"/>
      <c r="LLE26" s="343"/>
      <c r="LLF26" s="535"/>
      <c r="LLG26" s="536"/>
      <c r="LLH26" s="536"/>
      <c r="LLI26" s="536"/>
      <c r="LLJ26" s="533"/>
      <c r="LLK26" s="533"/>
      <c r="LLL26" s="534"/>
      <c r="LLM26" s="343"/>
      <c r="LLN26" s="535"/>
      <c r="LLO26" s="536"/>
      <c r="LLP26" s="536"/>
      <c r="LLQ26" s="536"/>
      <c r="LLR26" s="533"/>
      <c r="LLS26" s="533"/>
      <c r="LLT26" s="534"/>
      <c r="LLU26" s="343"/>
      <c r="LLV26" s="535"/>
      <c r="LLW26" s="536"/>
      <c r="LLX26" s="536"/>
      <c r="LLY26" s="536"/>
      <c r="LLZ26" s="533"/>
      <c r="LMA26" s="533"/>
      <c r="LMB26" s="534"/>
      <c r="LMC26" s="343"/>
      <c r="LMD26" s="535"/>
      <c r="LME26" s="536"/>
      <c r="LMF26" s="536"/>
      <c r="LMG26" s="536"/>
      <c r="LMH26" s="533"/>
      <c r="LMI26" s="533"/>
      <c r="LMJ26" s="534"/>
      <c r="LMK26" s="343"/>
      <c r="LML26" s="535"/>
      <c r="LMM26" s="536"/>
      <c r="LMN26" s="536"/>
      <c r="LMO26" s="536"/>
      <c r="LMP26" s="533"/>
      <c r="LMQ26" s="533"/>
      <c r="LMR26" s="534"/>
      <c r="LMS26" s="343"/>
      <c r="LMT26" s="535"/>
      <c r="LMU26" s="536"/>
      <c r="LMV26" s="536"/>
      <c r="LMW26" s="536"/>
      <c r="LMX26" s="533"/>
      <c r="LMY26" s="533"/>
      <c r="LMZ26" s="534"/>
      <c r="LNA26" s="343"/>
      <c r="LNB26" s="535"/>
      <c r="LNC26" s="536"/>
      <c r="LND26" s="536"/>
      <c r="LNE26" s="536"/>
      <c r="LNF26" s="533"/>
      <c r="LNG26" s="533"/>
      <c r="LNH26" s="534"/>
      <c r="LNI26" s="343"/>
      <c r="LNJ26" s="535"/>
      <c r="LNK26" s="536"/>
      <c r="LNL26" s="536"/>
      <c r="LNM26" s="536"/>
      <c r="LNN26" s="533"/>
      <c r="LNO26" s="533"/>
      <c r="LNP26" s="534"/>
      <c r="LNQ26" s="343"/>
      <c r="LNR26" s="535"/>
      <c r="LNS26" s="536"/>
      <c r="LNT26" s="536"/>
      <c r="LNU26" s="536"/>
      <c r="LNV26" s="533"/>
      <c r="LNW26" s="533"/>
      <c r="LNX26" s="534"/>
      <c r="LNY26" s="343"/>
      <c r="LNZ26" s="535"/>
      <c r="LOA26" s="536"/>
      <c r="LOB26" s="536"/>
      <c r="LOC26" s="536"/>
      <c r="LOD26" s="533"/>
      <c r="LOE26" s="533"/>
      <c r="LOF26" s="534"/>
      <c r="LOG26" s="343"/>
      <c r="LOH26" s="535"/>
      <c r="LOI26" s="536"/>
      <c r="LOJ26" s="536"/>
      <c r="LOK26" s="536"/>
      <c r="LOL26" s="533"/>
      <c r="LOM26" s="533"/>
      <c r="LON26" s="534"/>
      <c r="LOO26" s="343"/>
      <c r="LOP26" s="535"/>
      <c r="LOQ26" s="536"/>
      <c r="LOR26" s="536"/>
      <c r="LOS26" s="536"/>
      <c r="LOT26" s="533"/>
      <c r="LOU26" s="533"/>
      <c r="LOV26" s="534"/>
      <c r="LOW26" s="343"/>
      <c r="LOX26" s="535"/>
      <c r="LOY26" s="536"/>
      <c r="LOZ26" s="536"/>
      <c r="LPA26" s="536"/>
      <c r="LPB26" s="533"/>
      <c r="LPC26" s="533"/>
      <c r="LPD26" s="534"/>
      <c r="LPE26" s="343"/>
      <c r="LPF26" s="535"/>
      <c r="LPG26" s="536"/>
      <c r="LPH26" s="536"/>
      <c r="LPI26" s="536"/>
      <c r="LPJ26" s="533"/>
      <c r="LPK26" s="533"/>
      <c r="LPL26" s="534"/>
      <c r="LPM26" s="343"/>
      <c r="LPN26" s="535"/>
      <c r="LPO26" s="536"/>
      <c r="LPP26" s="536"/>
      <c r="LPQ26" s="536"/>
      <c r="LPR26" s="533"/>
      <c r="LPS26" s="533"/>
      <c r="LPT26" s="534"/>
      <c r="LPU26" s="343"/>
      <c r="LPV26" s="535"/>
      <c r="LPW26" s="536"/>
      <c r="LPX26" s="536"/>
      <c r="LPY26" s="536"/>
      <c r="LPZ26" s="533"/>
      <c r="LQA26" s="533"/>
      <c r="LQB26" s="534"/>
      <c r="LQC26" s="343"/>
      <c r="LQD26" s="535"/>
      <c r="LQE26" s="536"/>
      <c r="LQF26" s="536"/>
      <c r="LQG26" s="536"/>
      <c r="LQH26" s="533"/>
      <c r="LQI26" s="533"/>
      <c r="LQJ26" s="534"/>
      <c r="LQK26" s="343"/>
      <c r="LQL26" s="535"/>
      <c r="LQM26" s="536"/>
      <c r="LQN26" s="536"/>
      <c r="LQO26" s="536"/>
      <c r="LQP26" s="533"/>
      <c r="LQQ26" s="533"/>
      <c r="LQR26" s="534"/>
      <c r="LQS26" s="343"/>
      <c r="LQT26" s="535"/>
      <c r="LQU26" s="536"/>
      <c r="LQV26" s="536"/>
      <c r="LQW26" s="536"/>
      <c r="LQX26" s="533"/>
      <c r="LQY26" s="533"/>
      <c r="LQZ26" s="534"/>
      <c r="LRA26" s="343"/>
      <c r="LRB26" s="535"/>
      <c r="LRC26" s="536"/>
      <c r="LRD26" s="536"/>
      <c r="LRE26" s="536"/>
      <c r="LRF26" s="533"/>
      <c r="LRG26" s="533"/>
      <c r="LRH26" s="534"/>
      <c r="LRI26" s="343"/>
      <c r="LRJ26" s="535"/>
      <c r="LRK26" s="536"/>
      <c r="LRL26" s="536"/>
      <c r="LRM26" s="536"/>
      <c r="LRN26" s="533"/>
      <c r="LRO26" s="533"/>
      <c r="LRP26" s="534"/>
      <c r="LRQ26" s="343"/>
      <c r="LRR26" s="535"/>
      <c r="LRS26" s="536"/>
      <c r="LRT26" s="536"/>
      <c r="LRU26" s="536"/>
      <c r="LRV26" s="533"/>
      <c r="LRW26" s="533"/>
      <c r="LRX26" s="534"/>
      <c r="LRY26" s="343"/>
      <c r="LRZ26" s="535"/>
      <c r="LSA26" s="536"/>
      <c r="LSB26" s="536"/>
      <c r="LSC26" s="536"/>
      <c r="LSD26" s="533"/>
      <c r="LSE26" s="533"/>
      <c r="LSF26" s="534"/>
      <c r="LSG26" s="343"/>
      <c r="LSH26" s="535"/>
      <c r="LSI26" s="536"/>
      <c r="LSJ26" s="536"/>
      <c r="LSK26" s="536"/>
      <c r="LSL26" s="533"/>
      <c r="LSM26" s="533"/>
      <c r="LSN26" s="534"/>
      <c r="LSO26" s="343"/>
      <c r="LSP26" s="535"/>
      <c r="LSQ26" s="536"/>
      <c r="LSR26" s="536"/>
      <c r="LSS26" s="536"/>
      <c r="LST26" s="533"/>
      <c r="LSU26" s="533"/>
      <c r="LSV26" s="534"/>
      <c r="LSW26" s="343"/>
      <c r="LSX26" s="535"/>
      <c r="LSY26" s="536"/>
      <c r="LSZ26" s="536"/>
      <c r="LTA26" s="536"/>
      <c r="LTB26" s="533"/>
      <c r="LTC26" s="533"/>
      <c r="LTD26" s="534"/>
      <c r="LTE26" s="343"/>
      <c r="LTF26" s="535"/>
      <c r="LTG26" s="536"/>
      <c r="LTH26" s="536"/>
      <c r="LTI26" s="536"/>
      <c r="LTJ26" s="533"/>
      <c r="LTK26" s="533"/>
      <c r="LTL26" s="534"/>
      <c r="LTM26" s="343"/>
      <c r="LTN26" s="535"/>
      <c r="LTO26" s="536"/>
      <c r="LTP26" s="536"/>
      <c r="LTQ26" s="536"/>
      <c r="LTR26" s="533"/>
      <c r="LTS26" s="533"/>
      <c r="LTT26" s="534"/>
      <c r="LTU26" s="343"/>
      <c r="LTV26" s="535"/>
      <c r="LTW26" s="536"/>
      <c r="LTX26" s="536"/>
      <c r="LTY26" s="536"/>
      <c r="LTZ26" s="533"/>
      <c r="LUA26" s="533"/>
      <c r="LUB26" s="534"/>
      <c r="LUC26" s="343"/>
      <c r="LUD26" s="535"/>
      <c r="LUE26" s="536"/>
      <c r="LUF26" s="536"/>
      <c r="LUG26" s="536"/>
      <c r="LUH26" s="533"/>
      <c r="LUI26" s="533"/>
      <c r="LUJ26" s="534"/>
      <c r="LUK26" s="343"/>
      <c r="LUL26" s="535"/>
      <c r="LUM26" s="536"/>
      <c r="LUN26" s="536"/>
      <c r="LUO26" s="536"/>
      <c r="LUP26" s="533"/>
      <c r="LUQ26" s="533"/>
      <c r="LUR26" s="534"/>
      <c r="LUS26" s="343"/>
      <c r="LUT26" s="535"/>
      <c r="LUU26" s="536"/>
      <c r="LUV26" s="536"/>
      <c r="LUW26" s="536"/>
      <c r="LUX26" s="533"/>
      <c r="LUY26" s="533"/>
      <c r="LUZ26" s="534"/>
      <c r="LVA26" s="343"/>
      <c r="LVB26" s="535"/>
      <c r="LVC26" s="536"/>
      <c r="LVD26" s="536"/>
      <c r="LVE26" s="536"/>
      <c r="LVF26" s="533"/>
      <c r="LVG26" s="533"/>
      <c r="LVH26" s="534"/>
      <c r="LVI26" s="343"/>
      <c r="LVJ26" s="535"/>
      <c r="LVK26" s="536"/>
      <c r="LVL26" s="536"/>
      <c r="LVM26" s="536"/>
      <c r="LVN26" s="533"/>
      <c r="LVO26" s="533"/>
      <c r="LVP26" s="534"/>
      <c r="LVQ26" s="343"/>
      <c r="LVR26" s="535"/>
      <c r="LVS26" s="536"/>
      <c r="LVT26" s="536"/>
      <c r="LVU26" s="536"/>
      <c r="LVV26" s="533"/>
      <c r="LVW26" s="533"/>
      <c r="LVX26" s="534"/>
      <c r="LVY26" s="343"/>
      <c r="LVZ26" s="535"/>
      <c r="LWA26" s="536"/>
      <c r="LWB26" s="536"/>
      <c r="LWC26" s="536"/>
      <c r="LWD26" s="533"/>
      <c r="LWE26" s="533"/>
      <c r="LWF26" s="534"/>
      <c r="LWG26" s="343"/>
      <c r="LWH26" s="535"/>
      <c r="LWI26" s="536"/>
      <c r="LWJ26" s="536"/>
      <c r="LWK26" s="536"/>
      <c r="LWL26" s="533"/>
      <c r="LWM26" s="533"/>
      <c r="LWN26" s="534"/>
      <c r="LWO26" s="343"/>
      <c r="LWP26" s="535"/>
      <c r="LWQ26" s="536"/>
      <c r="LWR26" s="536"/>
      <c r="LWS26" s="536"/>
      <c r="LWT26" s="533"/>
      <c r="LWU26" s="533"/>
      <c r="LWV26" s="534"/>
      <c r="LWW26" s="343"/>
      <c r="LWX26" s="535"/>
      <c r="LWY26" s="536"/>
      <c r="LWZ26" s="536"/>
      <c r="LXA26" s="536"/>
      <c r="LXB26" s="533"/>
      <c r="LXC26" s="533"/>
      <c r="LXD26" s="534"/>
      <c r="LXE26" s="343"/>
      <c r="LXF26" s="535"/>
      <c r="LXG26" s="536"/>
      <c r="LXH26" s="536"/>
      <c r="LXI26" s="536"/>
      <c r="LXJ26" s="533"/>
      <c r="LXK26" s="533"/>
      <c r="LXL26" s="534"/>
      <c r="LXM26" s="343"/>
      <c r="LXN26" s="535"/>
      <c r="LXO26" s="536"/>
      <c r="LXP26" s="536"/>
      <c r="LXQ26" s="536"/>
      <c r="LXR26" s="533"/>
      <c r="LXS26" s="533"/>
      <c r="LXT26" s="534"/>
      <c r="LXU26" s="343"/>
      <c r="LXV26" s="535"/>
      <c r="LXW26" s="536"/>
      <c r="LXX26" s="536"/>
      <c r="LXY26" s="536"/>
      <c r="LXZ26" s="533"/>
      <c r="LYA26" s="533"/>
      <c r="LYB26" s="534"/>
      <c r="LYC26" s="343"/>
      <c r="LYD26" s="535"/>
      <c r="LYE26" s="536"/>
      <c r="LYF26" s="536"/>
      <c r="LYG26" s="536"/>
      <c r="LYH26" s="533"/>
      <c r="LYI26" s="533"/>
      <c r="LYJ26" s="534"/>
      <c r="LYK26" s="343"/>
      <c r="LYL26" s="535"/>
      <c r="LYM26" s="536"/>
      <c r="LYN26" s="536"/>
      <c r="LYO26" s="536"/>
      <c r="LYP26" s="533"/>
      <c r="LYQ26" s="533"/>
      <c r="LYR26" s="534"/>
      <c r="LYS26" s="343"/>
      <c r="LYT26" s="535"/>
      <c r="LYU26" s="536"/>
      <c r="LYV26" s="536"/>
      <c r="LYW26" s="536"/>
      <c r="LYX26" s="533"/>
      <c r="LYY26" s="533"/>
      <c r="LYZ26" s="534"/>
      <c r="LZA26" s="343"/>
      <c r="LZB26" s="535"/>
      <c r="LZC26" s="536"/>
      <c r="LZD26" s="536"/>
      <c r="LZE26" s="536"/>
      <c r="LZF26" s="533"/>
      <c r="LZG26" s="533"/>
      <c r="LZH26" s="534"/>
      <c r="LZI26" s="343"/>
      <c r="LZJ26" s="535"/>
      <c r="LZK26" s="536"/>
      <c r="LZL26" s="536"/>
      <c r="LZM26" s="536"/>
      <c r="LZN26" s="533"/>
      <c r="LZO26" s="533"/>
      <c r="LZP26" s="534"/>
      <c r="LZQ26" s="343"/>
      <c r="LZR26" s="535"/>
      <c r="LZS26" s="536"/>
      <c r="LZT26" s="536"/>
      <c r="LZU26" s="536"/>
      <c r="LZV26" s="533"/>
      <c r="LZW26" s="533"/>
      <c r="LZX26" s="534"/>
      <c r="LZY26" s="343"/>
      <c r="LZZ26" s="535"/>
      <c r="MAA26" s="536"/>
      <c r="MAB26" s="536"/>
      <c r="MAC26" s="536"/>
      <c r="MAD26" s="533"/>
      <c r="MAE26" s="533"/>
      <c r="MAF26" s="534"/>
      <c r="MAG26" s="343"/>
      <c r="MAH26" s="535"/>
      <c r="MAI26" s="536"/>
      <c r="MAJ26" s="536"/>
      <c r="MAK26" s="536"/>
      <c r="MAL26" s="533"/>
      <c r="MAM26" s="533"/>
      <c r="MAN26" s="534"/>
      <c r="MAO26" s="343"/>
      <c r="MAP26" s="535"/>
      <c r="MAQ26" s="536"/>
      <c r="MAR26" s="536"/>
      <c r="MAS26" s="536"/>
      <c r="MAT26" s="533"/>
      <c r="MAU26" s="533"/>
      <c r="MAV26" s="534"/>
      <c r="MAW26" s="343"/>
      <c r="MAX26" s="535"/>
      <c r="MAY26" s="536"/>
      <c r="MAZ26" s="536"/>
      <c r="MBA26" s="536"/>
      <c r="MBB26" s="533"/>
      <c r="MBC26" s="533"/>
      <c r="MBD26" s="534"/>
      <c r="MBE26" s="343"/>
      <c r="MBF26" s="535"/>
      <c r="MBG26" s="536"/>
      <c r="MBH26" s="536"/>
      <c r="MBI26" s="536"/>
      <c r="MBJ26" s="533"/>
      <c r="MBK26" s="533"/>
      <c r="MBL26" s="534"/>
      <c r="MBM26" s="343"/>
      <c r="MBN26" s="535"/>
      <c r="MBO26" s="536"/>
      <c r="MBP26" s="536"/>
      <c r="MBQ26" s="536"/>
      <c r="MBR26" s="533"/>
      <c r="MBS26" s="533"/>
      <c r="MBT26" s="534"/>
      <c r="MBU26" s="343"/>
      <c r="MBV26" s="535"/>
      <c r="MBW26" s="536"/>
      <c r="MBX26" s="536"/>
      <c r="MBY26" s="536"/>
      <c r="MBZ26" s="533"/>
      <c r="MCA26" s="533"/>
      <c r="MCB26" s="534"/>
      <c r="MCC26" s="343"/>
      <c r="MCD26" s="535"/>
      <c r="MCE26" s="536"/>
      <c r="MCF26" s="536"/>
      <c r="MCG26" s="536"/>
      <c r="MCH26" s="533"/>
      <c r="MCI26" s="533"/>
      <c r="MCJ26" s="534"/>
      <c r="MCK26" s="343"/>
      <c r="MCL26" s="535"/>
      <c r="MCM26" s="536"/>
      <c r="MCN26" s="536"/>
      <c r="MCO26" s="536"/>
      <c r="MCP26" s="533"/>
      <c r="MCQ26" s="533"/>
      <c r="MCR26" s="534"/>
      <c r="MCS26" s="343"/>
      <c r="MCT26" s="535"/>
      <c r="MCU26" s="536"/>
      <c r="MCV26" s="536"/>
      <c r="MCW26" s="536"/>
      <c r="MCX26" s="533"/>
      <c r="MCY26" s="533"/>
      <c r="MCZ26" s="534"/>
      <c r="MDA26" s="343"/>
      <c r="MDB26" s="535"/>
      <c r="MDC26" s="536"/>
      <c r="MDD26" s="536"/>
      <c r="MDE26" s="536"/>
      <c r="MDF26" s="533"/>
      <c r="MDG26" s="533"/>
      <c r="MDH26" s="534"/>
      <c r="MDI26" s="343"/>
      <c r="MDJ26" s="535"/>
      <c r="MDK26" s="536"/>
      <c r="MDL26" s="536"/>
      <c r="MDM26" s="536"/>
      <c r="MDN26" s="533"/>
      <c r="MDO26" s="533"/>
      <c r="MDP26" s="534"/>
      <c r="MDQ26" s="343"/>
      <c r="MDR26" s="535"/>
      <c r="MDS26" s="536"/>
      <c r="MDT26" s="536"/>
      <c r="MDU26" s="536"/>
      <c r="MDV26" s="533"/>
      <c r="MDW26" s="533"/>
      <c r="MDX26" s="534"/>
      <c r="MDY26" s="343"/>
      <c r="MDZ26" s="535"/>
      <c r="MEA26" s="536"/>
      <c r="MEB26" s="536"/>
      <c r="MEC26" s="536"/>
      <c r="MED26" s="533"/>
      <c r="MEE26" s="533"/>
      <c r="MEF26" s="534"/>
      <c r="MEG26" s="343"/>
      <c r="MEH26" s="535"/>
      <c r="MEI26" s="536"/>
      <c r="MEJ26" s="536"/>
      <c r="MEK26" s="536"/>
      <c r="MEL26" s="533"/>
      <c r="MEM26" s="533"/>
      <c r="MEN26" s="534"/>
      <c r="MEO26" s="343"/>
      <c r="MEP26" s="535"/>
      <c r="MEQ26" s="536"/>
      <c r="MER26" s="536"/>
      <c r="MES26" s="536"/>
      <c r="MET26" s="533"/>
      <c r="MEU26" s="533"/>
      <c r="MEV26" s="534"/>
      <c r="MEW26" s="343"/>
      <c r="MEX26" s="535"/>
      <c r="MEY26" s="536"/>
      <c r="MEZ26" s="536"/>
      <c r="MFA26" s="536"/>
      <c r="MFB26" s="533"/>
      <c r="MFC26" s="533"/>
      <c r="MFD26" s="534"/>
      <c r="MFE26" s="343"/>
      <c r="MFF26" s="535"/>
      <c r="MFG26" s="536"/>
      <c r="MFH26" s="536"/>
      <c r="MFI26" s="536"/>
      <c r="MFJ26" s="533"/>
      <c r="MFK26" s="533"/>
      <c r="MFL26" s="534"/>
      <c r="MFM26" s="343"/>
      <c r="MFN26" s="535"/>
      <c r="MFO26" s="536"/>
      <c r="MFP26" s="536"/>
      <c r="MFQ26" s="536"/>
      <c r="MFR26" s="533"/>
      <c r="MFS26" s="533"/>
      <c r="MFT26" s="534"/>
      <c r="MFU26" s="343"/>
      <c r="MFV26" s="535"/>
      <c r="MFW26" s="536"/>
      <c r="MFX26" s="536"/>
      <c r="MFY26" s="536"/>
      <c r="MFZ26" s="533"/>
      <c r="MGA26" s="533"/>
      <c r="MGB26" s="534"/>
      <c r="MGC26" s="343"/>
      <c r="MGD26" s="535"/>
      <c r="MGE26" s="536"/>
      <c r="MGF26" s="536"/>
      <c r="MGG26" s="536"/>
      <c r="MGH26" s="533"/>
      <c r="MGI26" s="533"/>
      <c r="MGJ26" s="534"/>
      <c r="MGK26" s="343"/>
      <c r="MGL26" s="535"/>
      <c r="MGM26" s="536"/>
      <c r="MGN26" s="536"/>
      <c r="MGO26" s="536"/>
      <c r="MGP26" s="533"/>
      <c r="MGQ26" s="533"/>
      <c r="MGR26" s="534"/>
      <c r="MGS26" s="343"/>
      <c r="MGT26" s="535"/>
      <c r="MGU26" s="536"/>
      <c r="MGV26" s="536"/>
      <c r="MGW26" s="536"/>
      <c r="MGX26" s="533"/>
      <c r="MGY26" s="533"/>
      <c r="MGZ26" s="534"/>
      <c r="MHA26" s="343"/>
      <c r="MHB26" s="535"/>
      <c r="MHC26" s="536"/>
      <c r="MHD26" s="536"/>
      <c r="MHE26" s="536"/>
      <c r="MHF26" s="533"/>
      <c r="MHG26" s="533"/>
      <c r="MHH26" s="534"/>
      <c r="MHI26" s="343"/>
      <c r="MHJ26" s="535"/>
      <c r="MHK26" s="536"/>
      <c r="MHL26" s="536"/>
      <c r="MHM26" s="536"/>
      <c r="MHN26" s="533"/>
      <c r="MHO26" s="533"/>
      <c r="MHP26" s="534"/>
      <c r="MHQ26" s="343"/>
      <c r="MHR26" s="535"/>
      <c r="MHS26" s="536"/>
      <c r="MHT26" s="536"/>
      <c r="MHU26" s="536"/>
      <c r="MHV26" s="533"/>
      <c r="MHW26" s="533"/>
      <c r="MHX26" s="534"/>
      <c r="MHY26" s="343"/>
      <c r="MHZ26" s="535"/>
      <c r="MIA26" s="536"/>
      <c r="MIB26" s="536"/>
      <c r="MIC26" s="536"/>
      <c r="MID26" s="533"/>
      <c r="MIE26" s="533"/>
      <c r="MIF26" s="534"/>
      <c r="MIG26" s="343"/>
      <c r="MIH26" s="535"/>
      <c r="MII26" s="536"/>
      <c r="MIJ26" s="536"/>
      <c r="MIK26" s="536"/>
      <c r="MIL26" s="533"/>
      <c r="MIM26" s="533"/>
      <c r="MIN26" s="534"/>
      <c r="MIO26" s="343"/>
      <c r="MIP26" s="535"/>
      <c r="MIQ26" s="536"/>
      <c r="MIR26" s="536"/>
      <c r="MIS26" s="536"/>
      <c r="MIT26" s="533"/>
      <c r="MIU26" s="533"/>
      <c r="MIV26" s="534"/>
      <c r="MIW26" s="343"/>
      <c r="MIX26" s="535"/>
      <c r="MIY26" s="536"/>
      <c r="MIZ26" s="536"/>
      <c r="MJA26" s="536"/>
      <c r="MJB26" s="533"/>
      <c r="MJC26" s="533"/>
      <c r="MJD26" s="534"/>
      <c r="MJE26" s="343"/>
      <c r="MJF26" s="535"/>
      <c r="MJG26" s="536"/>
      <c r="MJH26" s="536"/>
      <c r="MJI26" s="536"/>
      <c r="MJJ26" s="533"/>
      <c r="MJK26" s="533"/>
      <c r="MJL26" s="534"/>
      <c r="MJM26" s="343"/>
      <c r="MJN26" s="535"/>
      <c r="MJO26" s="536"/>
      <c r="MJP26" s="536"/>
      <c r="MJQ26" s="536"/>
      <c r="MJR26" s="533"/>
      <c r="MJS26" s="533"/>
      <c r="MJT26" s="534"/>
      <c r="MJU26" s="343"/>
      <c r="MJV26" s="535"/>
      <c r="MJW26" s="536"/>
      <c r="MJX26" s="536"/>
      <c r="MJY26" s="536"/>
      <c r="MJZ26" s="533"/>
      <c r="MKA26" s="533"/>
      <c r="MKB26" s="534"/>
      <c r="MKC26" s="343"/>
      <c r="MKD26" s="535"/>
      <c r="MKE26" s="536"/>
      <c r="MKF26" s="536"/>
      <c r="MKG26" s="536"/>
      <c r="MKH26" s="533"/>
      <c r="MKI26" s="533"/>
      <c r="MKJ26" s="534"/>
      <c r="MKK26" s="343"/>
      <c r="MKL26" s="535"/>
      <c r="MKM26" s="536"/>
      <c r="MKN26" s="536"/>
      <c r="MKO26" s="536"/>
      <c r="MKP26" s="533"/>
      <c r="MKQ26" s="533"/>
      <c r="MKR26" s="534"/>
      <c r="MKS26" s="343"/>
      <c r="MKT26" s="535"/>
      <c r="MKU26" s="536"/>
      <c r="MKV26" s="536"/>
      <c r="MKW26" s="536"/>
      <c r="MKX26" s="533"/>
      <c r="MKY26" s="533"/>
      <c r="MKZ26" s="534"/>
      <c r="MLA26" s="343"/>
      <c r="MLB26" s="535"/>
      <c r="MLC26" s="536"/>
      <c r="MLD26" s="536"/>
      <c r="MLE26" s="536"/>
      <c r="MLF26" s="533"/>
      <c r="MLG26" s="533"/>
      <c r="MLH26" s="534"/>
      <c r="MLI26" s="343"/>
      <c r="MLJ26" s="535"/>
      <c r="MLK26" s="536"/>
      <c r="MLL26" s="536"/>
      <c r="MLM26" s="536"/>
      <c r="MLN26" s="533"/>
      <c r="MLO26" s="533"/>
      <c r="MLP26" s="534"/>
      <c r="MLQ26" s="343"/>
      <c r="MLR26" s="535"/>
      <c r="MLS26" s="536"/>
      <c r="MLT26" s="536"/>
      <c r="MLU26" s="536"/>
      <c r="MLV26" s="533"/>
      <c r="MLW26" s="533"/>
      <c r="MLX26" s="534"/>
      <c r="MLY26" s="343"/>
      <c r="MLZ26" s="535"/>
      <c r="MMA26" s="536"/>
      <c r="MMB26" s="536"/>
      <c r="MMC26" s="536"/>
      <c r="MMD26" s="533"/>
      <c r="MME26" s="533"/>
      <c r="MMF26" s="534"/>
      <c r="MMG26" s="343"/>
      <c r="MMH26" s="535"/>
      <c r="MMI26" s="536"/>
      <c r="MMJ26" s="536"/>
      <c r="MMK26" s="536"/>
      <c r="MML26" s="533"/>
      <c r="MMM26" s="533"/>
      <c r="MMN26" s="534"/>
      <c r="MMO26" s="343"/>
      <c r="MMP26" s="535"/>
      <c r="MMQ26" s="536"/>
      <c r="MMR26" s="536"/>
      <c r="MMS26" s="536"/>
      <c r="MMT26" s="533"/>
      <c r="MMU26" s="533"/>
      <c r="MMV26" s="534"/>
      <c r="MMW26" s="343"/>
      <c r="MMX26" s="535"/>
      <c r="MMY26" s="536"/>
      <c r="MMZ26" s="536"/>
      <c r="MNA26" s="536"/>
      <c r="MNB26" s="533"/>
      <c r="MNC26" s="533"/>
      <c r="MND26" s="534"/>
      <c r="MNE26" s="343"/>
      <c r="MNF26" s="535"/>
      <c r="MNG26" s="536"/>
      <c r="MNH26" s="536"/>
      <c r="MNI26" s="536"/>
      <c r="MNJ26" s="533"/>
      <c r="MNK26" s="533"/>
      <c r="MNL26" s="534"/>
      <c r="MNM26" s="343"/>
      <c r="MNN26" s="535"/>
      <c r="MNO26" s="536"/>
      <c r="MNP26" s="536"/>
      <c r="MNQ26" s="536"/>
      <c r="MNR26" s="533"/>
      <c r="MNS26" s="533"/>
      <c r="MNT26" s="534"/>
      <c r="MNU26" s="343"/>
      <c r="MNV26" s="535"/>
      <c r="MNW26" s="536"/>
      <c r="MNX26" s="536"/>
      <c r="MNY26" s="536"/>
      <c r="MNZ26" s="533"/>
      <c r="MOA26" s="533"/>
      <c r="MOB26" s="534"/>
      <c r="MOC26" s="343"/>
      <c r="MOD26" s="535"/>
      <c r="MOE26" s="536"/>
      <c r="MOF26" s="536"/>
      <c r="MOG26" s="536"/>
      <c r="MOH26" s="533"/>
      <c r="MOI26" s="533"/>
      <c r="MOJ26" s="534"/>
      <c r="MOK26" s="343"/>
      <c r="MOL26" s="535"/>
      <c r="MOM26" s="536"/>
      <c r="MON26" s="536"/>
      <c r="MOO26" s="536"/>
      <c r="MOP26" s="533"/>
      <c r="MOQ26" s="533"/>
      <c r="MOR26" s="534"/>
      <c r="MOS26" s="343"/>
      <c r="MOT26" s="535"/>
      <c r="MOU26" s="536"/>
      <c r="MOV26" s="536"/>
      <c r="MOW26" s="536"/>
      <c r="MOX26" s="533"/>
      <c r="MOY26" s="533"/>
      <c r="MOZ26" s="534"/>
      <c r="MPA26" s="343"/>
      <c r="MPB26" s="535"/>
      <c r="MPC26" s="536"/>
      <c r="MPD26" s="536"/>
      <c r="MPE26" s="536"/>
      <c r="MPF26" s="533"/>
      <c r="MPG26" s="533"/>
      <c r="MPH26" s="534"/>
      <c r="MPI26" s="343"/>
      <c r="MPJ26" s="535"/>
      <c r="MPK26" s="536"/>
      <c r="MPL26" s="536"/>
      <c r="MPM26" s="536"/>
      <c r="MPN26" s="533"/>
      <c r="MPO26" s="533"/>
      <c r="MPP26" s="534"/>
      <c r="MPQ26" s="343"/>
      <c r="MPR26" s="535"/>
      <c r="MPS26" s="536"/>
      <c r="MPT26" s="536"/>
      <c r="MPU26" s="536"/>
      <c r="MPV26" s="533"/>
      <c r="MPW26" s="533"/>
      <c r="MPX26" s="534"/>
      <c r="MPY26" s="343"/>
      <c r="MPZ26" s="535"/>
      <c r="MQA26" s="536"/>
      <c r="MQB26" s="536"/>
      <c r="MQC26" s="536"/>
      <c r="MQD26" s="533"/>
      <c r="MQE26" s="533"/>
      <c r="MQF26" s="534"/>
      <c r="MQG26" s="343"/>
      <c r="MQH26" s="535"/>
      <c r="MQI26" s="536"/>
      <c r="MQJ26" s="536"/>
      <c r="MQK26" s="536"/>
      <c r="MQL26" s="533"/>
      <c r="MQM26" s="533"/>
      <c r="MQN26" s="534"/>
      <c r="MQO26" s="343"/>
      <c r="MQP26" s="535"/>
      <c r="MQQ26" s="536"/>
      <c r="MQR26" s="536"/>
      <c r="MQS26" s="536"/>
      <c r="MQT26" s="533"/>
      <c r="MQU26" s="533"/>
      <c r="MQV26" s="534"/>
      <c r="MQW26" s="343"/>
      <c r="MQX26" s="535"/>
      <c r="MQY26" s="536"/>
      <c r="MQZ26" s="536"/>
      <c r="MRA26" s="536"/>
      <c r="MRB26" s="533"/>
      <c r="MRC26" s="533"/>
      <c r="MRD26" s="534"/>
      <c r="MRE26" s="343"/>
      <c r="MRF26" s="535"/>
      <c r="MRG26" s="536"/>
      <c r="MRH26" s="536"/>
      <c r="MRI26" s="536"/>
      <c r="MRJ26" s="533"/>
      <c r="MRK26" s="533"/>
      <c r="MRL26" s="534"/>
      <c r="MRM26" s="343"/>
      <c r="MRN26" s="535"/>
      <c r="MRO26" s="536"/>
      <c r="MRP26" s="536"/>
      <c r="MRQ26" s="536"/>
      <c r="MRR26" s="533"/>
      <c r="MRS26" s="533"/>
      <c r="MRT26" s="534"/>
      <c r="MRU26" s="343"/>
      <c r="MRV26" s="535"/>
      <c r="MRW26" s="536"/>
      <c r="MRX26" s="536"/>
      <c r="MRY26" s="536"/>
      <c r="MRZ26" s="533"/>
      <c r="MSA26" s="533"/>
      <c r="MSB26" s="534"/>
      <c r="MSC26" s="343"/>
      <c r="MSD26" s="535"/>
      <c r="MSE26" s="536"/>
      <c r="MSF26" s="536"/>
      <c r="MSG26" s="536"/>
      <c r="MSH26" s="533"/>
      <c r="MSI26" s="533"/>
      <c r="MSJ26" s="534"/>
      <c r="MSK26" s="343"/>
      <c r="MSL26" s="535"/>
      <c r="MSM26" s="536"/>
      <c r="MSN26" s="536"/>
      <c r="MSO26" s="536"/>
      <c r="MSP26" s="533"/>
      <c r="MSQ26" s="533"/>
      <c r="MSR26" s="534"/>
      <c r="MSS26" s="343"/>
      <c r="MST26" s="535"/>
      <c r="MSU26" s="536"/>
      <c r="MSV26" s="536"/>
      <c r="MSW26" s="536"/>
      <c r="MSX26" s="533"/>
      <c r="MSY26" s="533"/>
      <c r="MSZ26" s="534"/>
      <c r="MTA26" s="343"/>
      <c r="MTB26" s="535"/>
      <c r="MTC26" s="536"/>
      <c r="MTD26" s="536"/>
      <c r="MTE26" s="536"/>
      <c r="MTF26" s="533"/>
      <c r="MTG26" s="533"/>
      <c r="MTH26" s="534"/>
      <c r="MTI26" s="343"/>
      <c r="MTJ26" s="535"/>
      <c r="MTK26" s="536"/>
      <c r="MTL26" s="536"/>
      <c r="MTM26" s="536"/>
      <c r="MTN26" s="533"/>
      <c r="MTO26" s="533"/>
      <c r="MTP26" s="534"/>
      <c r="MTQ26" s="343"/>
      <c r="MTR26" s="535"/>
      <c r="MTS26" s="536"/>
      <c r="MTT26" s="536"/>
      <c r="MTU26" s="536"/>
      <c r="MTV26" s="533"/>
      <c r="MTW26" s="533"/>
      <c r="MTX26" s="534"/>
      <c r="MTY26" s="343"/>
      <c r="MTZ26" s="535"/>
      <c r="MUA26" s="536"/>
      <c r="MUB26" s="536"/>
      <c r="MUC26" s="536"/>
      <c r="MUD26" s="533"/>
      <c r="MUE26" s="533"/>
      <c r="MUF26" s="534"/>
      <c r="MUG26" s="343"/>
      <c r="MUH26" s="535"/>
      <c r="MUI26" s="536"/>
      <c r="MUJ26" s="536"/>
      <c r="MUK26" s="536"/>
      <c r="MUL26" s="533"/>
      <c r="MUM26" s="533"/>
      <c r="MUN26" s="534"/>
      <c r="MUO26" s="343"/>
      <c r="MUP26" s="535"/>
      <c r="MUQ26" s="536"/>
      <c r="MUR26" s="536"/>
      <c r="MUS26" s="536"/>
      <c r="MUT26" s="533"/>
      <c r="MUU26" s="533"/>
      <c r="MUV26" s="534"/>
      <c r="MUW26" s="343"/>
      <c r="MUX26" s="535"/>
      <c r="MUY26" s="536"/>
      <c r="MUZ26" s="536"/>
      <c r="MVA26" s="536"/>
      <c r="MVB26" s="533"/>
      <c r="MVC26" s="533"/>
      <c r="MVD26" s="534"/>
      <c r="MVE26" s="343"/>
      <c r="MVF26" s="535"/>
      <c r="MVG26" s="536"/>
      <c r="MVH26" s="536"/>
      <c r="MVI26" s="536"/>
      <c r="MVJ26" s="533"/>
      <c r="MVK26" s="533"/>
      <c r="MVL26" s="534"/>
      <c r="MVM26" s="343"/>
      <c r="MVN26" s="535"/>
      <c r="MVO26" s="536"/>
      <c r="MVP26" s="536"/>
      <c r="MVQ26" s="536"/>
      <c r="MVR26" s="533"/>
      <c r="MVS26" s="533"/>
      <c r="MVT26" s="534"/>
      <c r="MVU26" s="343"/>
      <c r="MVV26" s="535"/>
      <c r="MVW26" s="536"/>
      <c r="MVX26" s="536"/>
      <c r="MVY26" s="536"/>
      <c r="MVZ26" s="533"/>
      <c r="MWA26" s="533"/>
      <c r="MWB26" s="534"/>
      <c r="MWC26" s="343"/>
      <c r="MWD26" s="535"/>
      <c r="MWE26" s="536"/>
      <c r="MWF26" s="536"/>
      <c r="MWG26" s="536"/>
      <c r="MWH26" s="533"/>
      <c r="MWI26" s="533"/>
      <c r="MWJ26" s="534"/>
      <c r="MWK26" s="343"/>
      <c r="MWL26" s="535"/>
      <c r="MWM26" s="536"/>
      <c r="MWN26" s="536"/>
      <c r="MWO26" s="536"/>
      <c r="MWP26" s="533"/>
      <c r="MWQ26" s="533"/>
      <c r="MWR26" s="534"/>
      <c r="MWS26" s="343"/>
      <c r="MWT26" s="535"/>
      <c r="MWU26" s="536"/>
      <c r="MWV26" s="536"/>
      <c r="MWW26" s="536"/>
      <c r="MWX26" s="533"/>
      <c r="MWY26" s="533"/>
      <c r="MWZ26" s="534"/>
      <c r="MXA26" s="343"/>
      <c r="MXB26" s="535"/>
      <c r="MXC26" s="536"/>
      <c r="MXD26" s="536"/>
      <c r="MXE26" s="536"/>
      <c r="MXF26" s="533"/>
      <c r="MXG26" s="533"/>
      <c r="MXH26" s="534"/>
      <c r="MXI26" s="343"/>
      <c r="MXJ26" s="535"/>
      <c r="MXK26" s="536"/>
      <c r="MXL26" s="536"/>
      <c r="MXM26" s="536"/>
      <c r="MXN26" s="533"/>
      <c r="MXO26" s="533"/>
      <c r="MXP26" s="534"/>
      <c r="MXQ26" s="343"/>
      <c r="MXR26" s="535"/>
      <c r="MXS26" s="536"/>
      <c r="MXT26" s="536"/>
      <c r="MXU26" s="536"/>
      <c r="MXV26" s="533"/>
      <c r="MXW26" s="533"/>
      <c r="MXX26" s="534"/>
      <c r="MXY26" s="343"/>
      <c r="MXZ26" s="535"/>
      <c r="MYA26" s="536"/>
      <c r="MYB26" s="536"/>
      <c r="MYC26" s="536"/>
      <c r="MYD26" s="533"/>
      <c r="MYE26" s="533"/>
      <c r="MYF26" s="534"/>
      <c r="MYG26" s="343"/>
      <c r="MYH26" s="535"/>
      <c r="MYI26" s="536"/>
      <c r="MYJ26" s="536"/>
      <c r="MYK26" s="536"/>
      <c r="MYL26" s="533"/>
      <c r="MYM26" s="533"/>
      <c r="MYN26" s="534"/>
      <c r="MYO26" s="343"/>
      <c r="MYP26" s="535"/>
      <c r="MYQ26" s="536"/>
      <c r="MYR26" s="536"/>
      <c r="MYS26" s="536"/>
      <c r="MYT26" s="533"/>
      <c r="MYU26" s="533"/>
      <c r="MYV26" s="534"/>
      <c r="MYW26" s="343"/>
      <c r="MYX26" s="535"/>
      <c r="MYY26" s="536"/>
      <c r="MYZ26" s="536"/>
      <c r="MZA26" s="536"/>
      <c r="MZB26" s="533"/>
      <c r="MZC26" s="533"/>
      <c r="MZD26" s="534"/>
      <c r="MZE26" s="343"/>
      <c r="MZF26" s="535"/>
      <c r="MZG26" s="536"/>
      <c r="MZH26" s="536"/>
      <c r="MZI26" s="536"/>
      <c r="MZJ26" s="533"/>
      <c r="MZK26" s="533"/>
      <c r="MZL26" s="534"/>
      <c r="MZM26" s="343"/>
      <c r="MZN26" s="535"/>
      <c r="MZO26" s="536"/>
      <c r="MZP26" s="536"/>
      <c r="MZQ26" s="536"/>
      <c r="MZR26" s="533"/>
      <c r="MZS26" s="533"/>
      <c r="MZT26" s="534"/>
      <c r="MZU26" s="343"/>
      <c r="MZV26" s="535"/>
      <c r="MZW26" s="536"/>
      <c r="MZX26" s="536"/>
      <c r="MZY26" s="536"/>
      <c r="MZZ26" s="533"/>
      <c r="NAA26" s="533"/>
      <c r="NAB26" s="534"/>
      <c r="NAC26" s="343"/>
      <c r="NAD26" s="535"/>
      <c r="NAE26" s="536"/>
      <c r="NAF26" s="536"/>
      <c r="NAG26" s="536"/>
      <c r="NAH26" s="533"/>
      <c r="NAI26" s="533"/>
      <c r="NAJ26" s="534"/>
      <c r="NAK26" s="343"/>
      <c r="NAL26" s="535"/>
      <c r="NAM26" s="536"/>
      <c r="NAN26" s="536"/>
      <c r="NAO26" s="536"/>
      <c r="NAP26" s="533"/>
      <c r="NAQ26" s="533"/>
      <c r="NAR26" s="534"/>
      <c r="NAS26" s="343"/>
      <c r="NAT26" s="535"/>
      <c r="NAU26" s="536"/>
      <c r="NAV26" s="536"/>
      <c r="NAW26" s="536"/>
      <c r="NAX26" s="533"/>
      <c r="NAY26" s="533"/>
      <c r="NAZ26" s="534"/>
      <c r="NBA26" s="343"/>
      <c r="NBB26" s="535"/>
      <c r="NBC26" s="536"/>
      <c r="NBD26" s="536"/>
      <c r="NBE26" s="536"/>
      <c r="NBF26" s="533"/>
      <c r="NBG26" s="533"/>
      <c r="NBH26" s="534"/>
      <c r="NBI26" s="343"/>
      <c r="NBJ26" s="535"/>
      <c r="NBK26" s="536"/>
      <c r="NBL26" s="536"/>
      <c r="NBM26" s="536"/>
      <c r="NBN26" s="533"/>
      <c r="NBO26" s="533"/>
      <c r="NBP26" s="534"/>
      <c r="NBQ26" s="343"/>
      <c r="NBR26" s="535"/>
      <c r="NBS26" s="536"/>
      <c r="NBT26" s="536"/>
      <c r="NBU26" s="536"/>
      <c r="NBV26" s="533"/>
      <c r="NBW26" s="533"/>
      <c r="NBX26" s="534"/>
      <c r="NBY26" s="343"/>
      <c r="NBZ26" s="535"/>
      <c r="NCA26" s="536"/>
      <c r="NCB26" s="536"/>
      <c r="NCC26" s="536"/>
      <c r="NCD26" s="533"/>
      <c r="NCE26" s="533"/>
      <c r="NCF26" s="534"/>
      <c r="NCG26" s="343"/>
      <c r="NCH26" s="535"/>
      <c r="NCI26" s="536"/>
      <c r="NCJ26" s="536"/>
      <c r="NCK26" s="536"/>
      <c r="NCL26" s="533"/>
      <c r="NCM26" s="533"/>
      <c r="NCN26" s="534"/>
      <c r="NCO26" s="343"/>
      <c r="NCP26" s="535"/>
      <c r="NCQ26" s="536"/>
      <c r="NCR26" s="536"/>
      <c r="NCS26" s="536"/>
      <c r="NCT26" s="533"/>
      <c r="NCU26" s="533"/>
      <c r="NCV26" s="534"/>
      <c r="NCW26" s="343"/>
      <c r="NCX26" s="535"/>
      <c r="NCY26" s="536"/>
      <c r="NCZ26" s="536"/>
      <c r="NDA26" s="536"/>
      <c r="NDB26" s="533"/>
      <c r="NDC26" s="533"/>
      <c r="NDD26" s="534"/>
      <c r="NDE26" s="343"/>
      <c r="NDF26" s="535"/>
      <c r="NDG26" s="536"/>
      <c r="NDH26" s="536"/>
      <c r="NDI26" s="536"/>
      <c r="NDJ26" s="533"/>
      <c r="NDK26" s="533"/>
      <c r="NDL26" s="534"/>
      <c r="NDM26" s="343"/>
      <c r="NDN26" s="535"/>
      <c r="NDO26" s="536"/>
      <c r="NDP26" s="536"/>
      <c r="NDQ26" s="536"/>
      <c r="NDR26" s="533"/>
      <c r="NDS26" s="533"/>
      <c r="NDT26" s="534"/>
      <c r="NDU26" s="343"/>
      <c r="NDV26" s="535"/>
      <c r="NDW26" s="536"/>
      <c r="NDX26" s="536"/>
      <c r="NDY26" s="536"/>
      <c r="NDZ26" s="533"/>
      <c r="NEA26" s="533"/>
      <c r="NEB26" s="534"/>
      <c r="NEC26" s="343"/>
      <c r="NED26" s="535"/>
      <c r="NEE26" s="536"/>
      <c r="NEF26" s="536"/>
      <c r="NEG26" s="536"/>
      <c r="NEH26" s="533"/>
      <c r="NEI26" s="533"/>
      <c r="NEJ26" s="534"/>
      <c r="NEK26" s="343"/>
      <c r="NEL26" s="535"/>
      <c r="NEM26" s="536"/>
      <c r="NEN26" s="536"/>
      <c r="NEO26" s="536"/>
      <c r="NEP26" s="533"/>
      <c r="NEQ26" s="533"/>
      <c r="NER26" s="534"/>
      <c r="NES26" s="343"/>
      <c r="NET26" s="535"/>
      <c r="NEU26" s="536"/>
      <c r="NEV26" s="536"/>
      <c r="NEW26" s="536"/>
      <c r="NEX26" s="533"/>
      <c r="NEY26" s="533"/>
      <c r="NEZ26" s="534"/>
      <c r="NFA26" s="343"/>
      <c r="NFB26" s="535"/>
      <c r="NFC26" s="536"/>
      <c r="NFD26" s="536"/>
      <c r="NFE26" s="536"/>
      <c r="NFF26" s="533"/>
      <c r="NFG26" s="533"/>
      <c r="NFH26" s="534"/>
      <c r="NFI26" s="343"/>
      <c r="NFJ26" s="535"/>
      <c r="NFK26" s="536"/>
      <c r="NFL26" s="536"/>
      <c r="NFM26" s="536"/>
      <c r="NFN26" s="533"/>
      <c r="NFO26" s="533"/>
      <c r="NFP26" s="534"/>
      <c r="NFQ26" s="343"/>
      <c r="NFR26" s="535"/>
      <c r="NFS26" s="536"/>
      <c r="NFT26" s="536"/>
      <c r="NFU26" s="536"/>
      <c r="NFV26" s="533"/>
      <c r="NFW26" s="533"/>
      <c r="NFX26" s="534"/>
      <c r="NFY26" s="343"/>
      <c r="NFZ26" s="535"/>
      <c r="NGA26" s="536"/>
      <c r="NGB26" s="536"/>
      <c r="NGC26" s="536"/>
      <c r="NGD26" s="533"/>
      <c r="NGE26" s="533"/>
      <c r="NGF26" s="534"/>
      <c r="NGG26" s="343"/>
      <c r="NGH26" s="535"/>
      <c r="NGI26" s="536"/>
      <c r="NGJ26" s="536"/>
      <c r="NGK26" s="536"/>
      <c r="NGL26" s="533"/>
      <c r="NGM26" s="533"/>
      <c r="NGN26" s="534"/>
      <c r="NGO26" s="343"/>
      <c r="NGP26" s="535"/>
      <c r="NGQ26" s="536"/>
      <c r="NGR26" s="536"/>
      <c r="NGS26" s="536"/>
      <c r="NGT26" s="533"/>
      <c r="NGU26" s="533"/>
      <c r="NGV26" s="534"/>
      <c r="NGW26" s="343"/>
      <c r="NGX26" s="535"/>
      <c r="NGY26" s="536"/>
      <c r="NGZ26" s="536"/>
      <c r="NHA26" s="536"/>
      <c r="NHB26" s="533"/>
      <c r="NHC26" s="533"/>
      <c r="NHD26" s="534"/>
      <c r="NHE26" s="343"/>
      <c r="NHF26" s="535"/>
      <c r="NHG26" s="536"/>
      <c r="NHH26" s="536"/>
      <c r="NHI26" s="536"/>
      <c r="NHJ26" s="533"/>
      <c r="NHK26" s="533"/>
      <c r="NHL26" s="534"/>
      <c r="NHM26" s="343"/>
      <c r="NHN26" s="535"/>
      <c r="NHO26" s="536"/>
      <c r="NHP26" s="536"/>
      <c r="NHQ26" s="536"/>
      <c r="NHR26" s="533"/>
      <c r="NHS26" s="533"/>
      <c r="NHT26" s="534"/>
      <c r="NHU26" s="343"/>
      <c r="NHV26" s="535"/>
      <c r="NHW26" s="536"/>
      <c r="NHX26" s="536"/>
      <c r="NHY26" s="536"/>
      <c r="NHZ26" s="533"/>
      <c r="NIA26" s="533"/>
      <c r="NIB26" s="534"/>
      <c r="NIC26" s="343"/>
      <c r="NID26" s="535"/>
      <c r="NIE26" s="536"/>
      <c r="NIF26" s="536"/>
      <c r="NIG26" s="536"/>
      <c r="NIH26" s="533"/>
      <c r="NII26" s="533"/>
      <c r="NIJ26" s="534"/>
      <c r="NIK26" s="343"/>
      <c r="NIL26" s="535"/>
      <c r="NIM26" s="536"/>
      <c r="NIN26" s="536"/>
      <c r="NIO26" s="536"/>
      <c r="NIP26" s="533"/>
      <c r="NIQ26" s="533"/>
      <c r="NIR26" s="534"/>
      <c r="NIS26" s="343"/>
      <c r="NIT26" s="535"/>
      <c r="NIU26" s="536"/>
      <c r="NIV26" s="536"/>
      <c r="NIW26" s="536"/>
      <c r="NIX26" s="533"/>
      <c r="NIY26" s="533"/>
      <c r="NIZ26" s="534"/>
      <c r="NJA26" s="343"/>
      <c r="NJB26" s="535"/>
      <c r="NJC26" s="536"/>
      <c r="NJD26" s="536"/>
      <c r="NJE26" s="536"/>
      <c r="NJF26" s="533"/>
      <c r="NJG26" s="533"/>
      <c r="NJH26" s="534"/>
      <c r="NJI26" s="343"/>
      <c r="NJJ26" s="535"/>
      <c r="NJK26" s="536"/>
      <c r="NJL26" s="536"/>
      <c r="NJM26" s="536"/>
      <c r="NJN26" s="533"/>
      <c r="NJO26" s="533"/>
      <c r="NJP26" s="534"/>
      <c r="NJQ26" s="343"/>
      <c r="NJR26" s="535"/>
      <c r="NJS26" s="536"/>
      <c r="NJT26" s="536"/>
      <c r="NJU26" s="536"/>
      <c r="NJV26" s="533"/>
      <c r="NJW26" s="533"/>
      <c r="NJX26" s="534"/>
      <c r="NJY26" s="343"/>
      <c r="NJZ26" s="535"/>
      <c r="NKA26" s="536"/>
      <c r="NKB26" s="536"/>
      <c r="NKC26" s="536"/>
      <c r="NKD26" s="533"/>
      <c r="NKE26" s="533"/>
      <c r="NKF26" s="534"/>
      <c r="NKG26" s="343"/>
      <c r="NKH26" s="535"/>
      <c r="NKI26" s="536"/>
      <c r="NKJ26" s="536"/>
      <c r="NKK26" s="536"/>
      <c r="NKL26" s="533"/>
      <c r="NKM26" s="533"/>
      <c r="NKN26" s="534"/>
      <c r="NKO26" s="343"/>
      <c r="NKP26" s="535"/>
      <c r="NKQ26" s="536"/>
      <c r="NKR26" s="536"/>
      <c r="NKS26" s="536"/>
      <c r="NKT26" s="533"/>
      <c r="NKU26" s="533"/>
      <c r="NKV26" s="534"/>
      <c r="NKW26" s="343"/>
      <c r="NKX26" s="535"/>
      <c r="NKY26" s="536"/>
      <c r="NKZ26" s="536"/>
      <c r="NLA26" s="536"/>
      <c r="NLB26" s="533"/>
      <c r="NLC26" s="533"/>
      <c r="NLD26" s="534"/>
      <c r="NLE26" s="343"/>
      <c r="NLF26" s="535"/>
      <c r="NLG26" s="536"/>
      <c r="NLH26" s="536"/>
      <c r="NLI26" s="536"/>
      <c r="NLJ26" s="533"/>
      <c r="NLK26" s="533"/>
      <c r="NLL26" s="534"/>
      <c r="NLM26" s="343"/>
      <c r="NLN26" s="535"/>
      <c r="NLO26" s="536"/>
      <c r="NLP26" s="536"/>
      <c r="NLQ26" s="536"/>
      <c r="NLR26" s="533"/>
      <c r="NLS26" s="533"/>
      <c r="NLT26" s="534"/>
      <c r="NLU26" s="343"/>
      <c r="NLV26" s="535"/>
      <c r="NLW26" s="536"/>
      <c r="NLX26" s="536"/>
      <c r="NLY26" s="536"/>
      <c r="NLZ26" s="533"/>
      <c r="NMA26" s="533"/>
      <c r="NMB26" s="534"/>
      <c r="NMC26" s="343"/>
      <c r="NMD26" s="535"/>
      <c r="NME26" s="536"/>
      <c r="NMF26" s="536"/>
      <c r="NMG26" s="536"/>
      <c r="NMH26" s="533"/>
      <c r="NMI26" s="533"/>
      <c r="NMJ26" s="534"/>
      <c r="NMK26" s="343"/>
      <c r="NML26" s="535"/>
      <c r="NMM26" s="536"/>
      <c r="NMN26" s="536"/>
      <c r="NMO26" s="536"/>
      <c r="NMP26" s="533"/>
      <c r="NMQ26" s="533"/>
      <c r="NMR26" s="534"/>
      <c r="NMS26" s="343"/>
      <c r="NMT26" s="535"/>
      <c r="NMU26" s="536"/>
      <c r="NMV26" s="536"/>
      <c r="NMW26" s="536"/>
      <c r="NMX26" s="533"/>
      <c r="NMY26" s="533"/>
      <c r="NMZ26" s="534"/>
      <c r="NNA26" s="343"/>
      <c r="NNB26" s="535"/>
      <c r="NNC26" s="536"/>
      <c r="NND26" s="536"/>
      <c r="NNE26" s="536"/>
      <c r="NNF26" s="533"/>
      <c r="NNG26" s="533"/>
      <c r="NNH26" s="534"/>
      <c r="NNI26" s="343"/>
      <c r="NNJ26" s="535"/>
      <c r="NNK26" s="536"/>
      <c r="NNL26" s="536"/>
      <c r="NNM26" s="536"/>
      <c r="NNN26" s="533"/>
      <c r="NNO26" s="533"/>
      <c r="NNP26" s="534"/>
      <c r="NNQ26" s="343"/>
      <c r="NNR26" s="535"/>
      <c r="NNS26" s="536"/>
      <c r="NNT26" s="536"/>
      <c r="NNU26" s="536"/>
      <c r="NNV26" s="533"/>
      <c r="NNW26" s="533"/>
      <c r="NNX26" s="534"/>
      <c r="NNY26" s="343"/>
      <c r="NNZ26" s="535"/>
      <c r="NOA26" s="536"/>
      <c r="NOB26" s="536"/>
      <c r="NOC26" s="536"/>
      <c r="NOD26" s="533"/>
      <c r="NOE26" s="533"/>
      <c r="NOF26" s="534"/>
      <c r="NOG26" s="343"/>
      <c r="NOH26" s="535"/>
      <c r="NOI26" s="536"/>
      <c r="NOJ26" s="536"/>
      <c r="NOK26" s="536"/>
      <c r="NOL26" s="533"/>
      <c r="NOM26" s="533"/>
      <c r="NON26" s="534"/>
      <c r="NOO26" s="343"/>
      <c r="NOP26" s="535"/>
      <c r="NOQ26" s="536"/>
      <c r="NOR26" s="536"/>
      <c r="NOS26" s="536"/>
      <c r="NOT26" s="533"/>
      <c r="NOU26" s="533"/>
      <c r="NOV26" s="534"/>
      <c r="NOW26" s="343"/>
      <c r="NOX26" s="535"/>
      <c r="NOY26" s="536"/>
      <c r="NOZ26" s="536"/>
      <c r="NPA26" s="536"/>
      <c r="NPB26" s="533"/>
      <c r="NPC26" s="533"/>
      <c r="NPD26" s="534"/>
      <c r="NPE26" s="343"/>
      <c r="NPF26" s="535"/>
      <c r="NPG26" s="536"/>
      <c r="NPH26" s="536"/>
      <c r="NPI26" s="536"/>
      <c r="NPJ26" s="533"/>
      <c r="NPK26" s="533"/>
      <c r="NPL26" s="534"/>
      <c r="NPM26" s="343"/>
      <c r="NPN26" s="535"/>
      <c r="NPO26" s="536"/>
      <c r="NPP26" s="536"/>
      <c r="NPQ26" s="536"/>
      <c r="NPR26" s="533"/>
      <c r="NPS26" s="533"/>
      <c r="NPT26" s="534"/>
      <c r="NPU26" s="343"/>
      <c r="NPV26" s="535"/>
      <c r="NPW26" s="536"/>
      <c r="NPX26" s="536"/>
      <c r="NPY26" s="536"/>
      <c r="NPZ26" s="533"/>
      <c r="NQA26" s="533"/>
      <c r="NQB26" s="534"/>
      <c r="NQC26" s="343"/>
      <c r="NQD26" s="535"/>
      <c r="NQE26" s="536"/>
      <c r="NQF26" s="536"/>
      <c r="NQG26" s="536"/>
      <c r="NQH26" s="533"/>
      <c r="NQI26" s="533"/>
      <c r="NQJ26" s="534"/>
      <c r="NQK26" s="343"/>
      <c r="NQL26" s="535"/>
      <c r="NQM26" s="536"/>
      <c r="NQN26" s="536"/>
      <c r="NQO26" s="536"/>
      <c r="NQP26" s="533"/>
      <c r="NQQ26" s="533"/>
      <c r="NQR26" s="534"/>
      <c r="NQS26" s="343"/>
      <c r="NQT26" s="535"/>
      <c r="NQU26" s="536"/>
      <c r="NQV26" s="536"/>
      <c r="NQW26" s="536"/>
      <c r="NQX26" s="533"/>
      <c r="NQY26" s="533"/>
      <c r="NQZ26" s="534"/>
      <c r="NRA26" s="343"/>
      <c r="NRB26" s="535"/>
      <c r="NRC26" s="536"/>
      <c r="NRD26" s="536"/>
      <c r="NRE26" s="536"/>
      <c r="NRF26" s="533"/>
      <c r="NRG26" s="533"/>
      <c r="NRH26" s="534"/>
      <c r="NRI26" s="343"/>
      <c r="NRJ26" s="535"/>
      <c r="NRK26" s="536"/>
      <c r="NRL26" s="536"/>
      <c r="NRM26" s="536"/>
      <c r="NRN26" s="533"/>
      <c r="NRO26" s="533"/>
      <c r="NRP26" s="534"/>
      <c r="NRQ26" s="343"/>
      <c r="NRR26" s="535"/>
      <c r="NRS26" s="536"/>
      <c r="NRT26" s="536"/>
      <c r="NRU26" s="536"/>
      <c r="NRV26" s="533"/>
      <c r="NRW26" s="533"/>
      <c r="NRX26" s="534"/>
      <c r="NRY26" s="343"/>
      <c r="NRZ26" s="535"/>
      <c r="NSA26" s="536"/>
      <c r="NSB26" s="536"/>
      <c r="NSC26" s="536"/>
      <c r="NSD26" s="533"/>
      <c r="NSE26" s="533"/>
      <c r="NSF26" s="534"/>
      <c r="NSG26" s="343"/>
      <c r="NSH26" s="535"/>
      <c r="NSI26" s="536"/>
      <c r="NSJ26" s="536"/>
      <c r="NSK26" s="536"/>
      <c r="NSL26" s="533"/>
      <c r="NSM26" s="533"/>
      <c r="NSN26" s="534"/>
      <c r="NSO26" s="343"/>
      <c r="NSP26" s="535"/>
      <c r="NSQ26" s="536"/>
      <c r="NSR26" s="536"/>
      <c r="NSS26" s="536"/>
      <c r="NST26" s="533"/>
      <c r="NSU26" s="533"/>
      <c r="NSV26" s="534"/>
      <c r="NSW26" s="343"/>
      <c r="NSX26" s="535"/>
      <c r="NSY26" s="536"/>
      <c r="NSZ26" s="536"/>
      <c r="NTA26" s="536"/>
      <c r="NTB26" s="533"/>
      <c r="NTC26" s="533"/>
      <c r="NTD26" s="534"/>
      <c r="NTE26" s="343"/>
      <c r="NTF26" s="535"/>
      <c r="NTG26" s="536"/>
      <c r="NTH26" s="536"/>
      <c r="NTI26" s="536"/>
      <c r="NTJ26" s="533"/>
      <c r="NTK26" s="533"/>
      <c r="NTL26" s="534"/>
      <c r="NTM26" s="343"/>
      <c r="NTN26" s="535"/>
      <c r="NTO26" s="536"/>
      <c r="NTP26" s="536"/>
      <c r="NTQ26" s="536"/>
      <c r="NTR26" s="533"/>
      <c r="NTS26" s="533"/>
      <c r="NTT26" s="534"/>
      <c r="NTU26" s="343"/>
      <c r="NTV26" s="535"/>
      <c r="NTW26" s="536"/>
      <c r="NTX26" s="536"/>
      <c r="NTY26" s="536"/>
      <c r="NTZ26" s="533"/>
      <c r="NUA26" s="533"/>
      <c r="NUB26" s="534"/>
      <c r="NUC26" s="343"/>
      <c r="NUD26" s="535"/>
      <c r="NUE26" s="536"/>
      <c r="NUF26" s="536"/>
      <c r="NUG26" s="536"/>
      <c r="NUH26" s="533"/>
      <c r="NUI26" s="533"/>
      <c r="NUJ26" s="534"/>
      <c r="NUK26" s="343"/>
      <c r="NUL26" s="535"/>
      <c r="NUM26" s="536"/>
      <c r="NUN26" s="536"/>
      <c r="NUO26" s="536"/>
      <c r="NUP26" s="533"/>
      <c r="NUQ26" s="533"/>
      <c r="NUR26" s="534"/>
      <c r="NUS26" s="343"/>
      <c r="NUT26" s="535"/>
      <c r="NUU26" s="536"/>
      <c r="NUV26" s="536"/>
      <c r="NUW26" s="536"/>
      <c r="NUX26" s="533"/>
      <c r="NUY26" s="533"/>
      <c r="NUZ26" s="534"/>
      <c r="NVA26" s="343"/>
      <c r="NVB26" s="535"/>
      <c r="NVC26" s="536"/>
      <c r="NVD26" s="536"/>
      <c r="NVE26" s="536"/>
      <c r="NVF26" s="533"/>
      <c r="NVG26" s="533"/>
      <c r="NVH26" s="534"/>
      <c r="NVI26" s="343"/>
      <c r="NVJ26" s="535"/>
      <c r="NVK26" s="536"/>
      <c r="NVL26" s="536"/>
      <c r="NVM26" s="536"/>
      <c r="NVN26" s="533"/>
      <c r="NVO26" s="533"/>
      <c r="NVP26" s="534"/>
      <c r="NVQ26" s="343"/>
      <c r="NVR26" s="535"/>
      <c r="NVS26" s="536"/>
      <c r="NVT26" s="536"/>
      <c r="NVU26" s="536"/>
      <c r="NVV26" s="533"/>
      <c r="NVW26" s="533"/>
      <c r="NVX26" s="534"/>
      <c r="NVY26" s="343"/>
      <c r="NVZ26" s="535"/>
      <c r="NWA26" s="536"/>
      <c r="NWB26" s="536"/>
      <c r="NWC26" s="536"/>
      <c r="NWD26" s="533"/>
      <c r="NWE26" s="533"/>
      <c r="NWF26" s="534"/>
      <c r="NWG26" s="343"/>
      <c r="NWH26" s="535"/>
      <c r="NWI26" s="536"/>
      <c r="NWJ26" s="536"/>
      <c r="NWK26" s="536"/>
      <c r="NWL26" s="533"/>
      <c r="NWM26" s="533"/>
      <c r="NWN26" s="534"/>
      <c r="NWO26" s="343"/>
      <c r="NWP26" s="535"/>
      <c r="NWQ26" s="536"/>
      <c r="NWR26" s="536"/>
      <c r="NWS26" s="536"/>
      <c r="NWT26" s="533"/>
      <c r="NWU26" s="533"/>
      <c r="NWV26" s="534"/>
      <c r="NWW26" s="343"/>
      <c r="NWX26" s="535"/>
      <c r="NWY26" s="536"/>
      <c r="NWZ26" s="536"/>
      <c r="NXA26" s="536"/>
      <c r="NXB26" s="533"/>
      <c r="NXC26" s="533"/>
      <c r="NXD26" s="534"/>
      <c r="NXE26" s="343"/>
      <c r="NXF26" s="535"/>
      <c r="NXG26" s="536"/>
      <c r="NXH26" s="536"/>
      <c r="NXI26" s="536"/>
      <c r="NXJ26" s="533"/>
      <c r="NXK26" s="533"/>
      <c r="NXL26" s="534"/>
      <c r="NXM26" s="343"/>
      <c r="NXN26" s="535"/>
      <c r="NXO26" s="536"/>
      <c r="NXP26" s="536"/>
      <c r="NXQ26" s="536"/>
      <c r="NXR26" s="533"/>
      <c r="NXS26" s="533"/>
      <c r="NXT26" s="534"/>
      <c r="NXU26" s="343"/>
      <c r="NXV26" s="535"/>
      <c r="NXW26" s="536"/>
      <c r="NXX26" s="536"/>
      <c r="NXY26" s="536"/>
      <c r="NXZ26" s="533"/>
      <c r="NYA26" s="533"/>
      <c r="NYB26" s="534"/>
      <c r="NYC26" s="343"/>
      <c r="NYD26" s="535"/>
      <c r="NYE26" s="536"/>
      <c r="NYF26" s="536"/>
      <c r="NYG26" s="536"/>
      <c r="NYH26" s="533"/>
      <c r="NYI26" s="533"/>
      <c r="NYJ26" s="534"/>
      <c r="NYK26" s="343"/>
      <c r="NYL26" s="535"/>
      <c r="NYM26" s="536"/>
      <c r="NYN26" s="536"/>
      <c r="NYO26" s="536"/>
      <c r="NYP26" s="533"/>
      <c r="NYQ26" s="533"/>
      <c r="NYR26" s="534"/>
      <c r="NYS26" s="343"/>
      <c r="NYT26" s="535"/>
      <c r="NYU26" s="536"/>
      <c r="NYV26" s="536"/>
      <c r="NYW26" s="536"/>
      <c r="NYX26" s="533"/>
      <c r="NYY26" s="533"/>
      <c r="NYZ26" s="534"/>
      <c r="NZA26" s="343"/>
      <c r="NZB26" s="535"/>
      <c r="NZC26" s="536"/>
      <c r="NZD26" s="536"/>
      <c r="NZE26" s="536"/>
      <c r="NZF26" s="533"/>
      <c r="NZG26" s="533"/>
      <c r="NZH26" s="534"/>
      <c r="NZI26" s="343"/>
      <c r="NZJ26" s="535"/>
      <c r="NZK26" s="536"/>
      <c r="NZL26" s="536"/>
      <c r="NZM26" s="536"/>
      <c r="NZN26" s="533"/>
      <c r="NZO26" s="533"/>
      <c r="NZP26" s="534"/>
      <c r="NZQ26" s="343"/>
      <c r="NZR26" s="535"/>
      <c r="NZS26" s="536"/>
      <c r="NZT26" s="536"/>
      <c r="NZU26" s="536"/>
      <c r="NZV26" s="533"/>
      <c r="NZW26" s="533"/>
      <c r="NZX26" s="534"/>
      <c r="NZY26" s="343"/>
      <c r="NZZ26" s="535"/>
      <c r="OAA26" s="536"/>
      <c r="OAB26" s="536"/>
      <c r="OAC26" s="536"/>
      <c r="OAD26" s="533"/>
      <c r="OAE26" s="533"/>
      <c r="OAF26" s="534"/>
      <c r="OAG26" s="343"/>
      <c r="OAH26" s="535"/>
      <c r="OAI26" s="536"/>
      <c r="OAJ26" s="536"/>
      <c r="OAK26" s="536"/>
      <c r="OAL26" s="533"/>
      <c r="OAM26" s="533"/>
      <c r="OAN26" s="534"/>
      <c r="OAO26" s="343"/>
      <c r="OAP26" s="535"/>
      <c r="OAQ26" s="536"/>
      <c r="OAR26" s="536"/>
      <c r="OAS26" s="536"/>
      <c r="OAT26" s="533"/>
      <c r="OAU26" s="533"/>
      <c r="OAV26" s="534"/>
      <c r="OAW26" s="343"/>
      <c r="OAX26" s="535"/>
      <c r="OAY26" s="536"/>
      <c r="OAZ26" s="536"/>
      <c r="OBA26" s="536"/>
      <c r="OBB26" s="533"/>
      <c r="OBC26" s="533"/>
      <c r="OBD26" s="534"/>
      <c r="OBE26" s="343"/>
      <c r="OBF26" s="535"/>
      <c r="OBG26" s="536"/>
      <c r="OBH26" s="536"/>
      <c r="OBI26" s="536"/>
      <c r="OBJ26" s="533"/>
      <c r="OBK26" s="533"/>
      <c r="OBL26" s="534"/>
      <c r="OBM26" s="343"/>
      <c r="OBN26" s="535"/>
      <c r="OBO26" s="536"/>
      <c r="OBP26" s="536"/>
      <c r="OBQ26" s="536"/>
      <c r="OBR26" s="533"/>
      <c r="OBS26" s="533"/>
      <c r="OBT26" s="534"/>
      <c r="OBU26" s="343"/>
      <c r="OBV26" s="535"/>
      <c r="OBW26" s="536"/>
      <c r="OBX26" s="536"/>
      <c r="OBY26" s="536"/>
      <c r="OBZ26" s="533"/>
      <c r="OCA26" s="533"/>
      <c r="OCB26" s="534"/>
      <c r="OCC26" s="343"/>
      <c r="OCD26" s="535"/>
      <c r="OCE26" s="536"/>
      <c r="OCF26" s="536"/>
      <c r="OCG26" s="536"/>
      <c r="OCH26" s="533"/>
      <c r="OCI26" s="533"/>
      <c r="OCJ26" s="534"/>
      <c r="OCK26" s="343"/>
      <c r="OCL26" s="535"/>
      <c r="OCM26" s="536"/>
      <c r="OCN26" s="536"/>
      <c r="OCO26" s="536"/>
      <c r="OCP26" s="533"/>
      <c r="OCQ26" s="533"/>
      <c r="OCR26" s="534"/>
      <c r="OCS26" s="343"/>
      <c r="OCT26" s="535"/>
      <c r="OCU26" s="536"/>
      <c r="OCV26" s="536"/>
      <c r="OCW26" s="536"/>
      <c r="OCX26" s="533"/>
      <c r="OCY26" s="533"/>
      <c r="OCZ26" s="534"/>
      <c r="ODA26" s="343"/>
      <c r="ODB26" s="535"/>
      <c r="ODC26" s="536"/>
      <c r="ODD26" s="536"/>
      <c r="ODE26" s="536"/>
      <c r="ODF26" s="533"/>
      <c r="ODG26" s="533"/>
      <c r="ODH26" s="534"/>
      <c r="ODI26" s="343"/>
      <c r="ODJ26" s="535"/>
      <c r="ODK26" s="536"/>
      <c r="ODL26" s="536"/>
      <c r="ODM26" s="536"/>
      <c r="ODN26" s="533"/>
      <c r="ODO26" s="533"/>
      <c r="ODP26" s="534"/>
      <c r="ODQ26" s="343"/>
      <c r="ODR26" s="535"/>
      <c r="ODS26" s="536"/>
      <c r="ODT26" s="536"/>
      <c r="ODU26" s="536"/>
      <c r="ODV26" s="533"/>
      <c r="ODW26" s="533"/>
      <c r="ODX26" s="534"/>
      <c r="ODY26" s="343"/>
      <c r="ODZ26" s="535"/>
      <c r="OEA26" s="536"/>
      <c r="OEB26" s="536"/>
      <c r="OEC26" s="536"/>
      <c r="OED26" s="533"/>
      <c r="OEE26" s="533"/>
      <c r="OEF26" s="534"/>
      <c r="OEG26" s="343"/>
      <c r="OEH26" s="535"/>
      <c r="OEI26" s="536"/>
      <c r="OEJ26" s="536"/>
      <c r="OEK26" s="536"/>
      <c r="OEL26" s="533"/>
      <c r="OEM26" s="533"/>
      <c r="OEN26" s="534"/>
      <c r="OEO26" s="343"/>
      <c r="OEP26" s="535"/>
      <c r="OEQ26" s="536"/>
      <c r="OER26" s="536"/>
      <c r="OES26" s="536"/>
      <c r="OET26" s="533"/>
      <c r="OEU26" s="533"/>
      <c r="OEV26" s="534"/>
      <c r="OEW26" s="343"/>
      <c r="OEX26" s="535"/>
      <c r="OEY26" s="536"/>
      <c r="OEZ26" s="536"/>
      <c r="OFA26" s="536"/>
      <c r="OFB26" s="533"/>
      <c r="OFC26" s="533"/>
      <c r="OFD26" s="534"/>
      <c r="OFE26" s="343"/>
      <c r="OFF26" s="535"/>
      <c r="OFG26" s="536"/>
      <c r="OFH26" s="536"/>
      <c r="OFI26" s="536"/>
      <c r="OFJ26" s="533"/>
      <c r="OFK26" s="533"/>
      <c r="OFL26" s="534"/>
      <c r="OFM26" s="343"/>
      <c r="OFN26" s="535"/>
      <c r="OFO26" s="536"/>
      <c r="OFP26" s="536"/>
      <c r="OFQ26" s="536"/>
      <c r="OFR26" s="533"/>
      <c r="OFS26" s="533"/>
      <c r="OFT26" s="534"/>
      <c r="OFU26" s="343"/>
      <c r="OFV26" s="535"/>
      <c r="OFW26" s="536"/>
      <c r="OFX26" s="536"/>
      <c r="OFY26" s="536"/>
      <c r="OFZ26" s="533"/>
      <c r="OGA26" s="533"/>
      <c r="OGB26" s="534"/>
      <c r="OGC26" s="343"/>
      <c r="OGD26" s="535"/>
      <c r="OGE26" s="536"/>
      <c r="OGF26" s="536"/>
      <c r="OGG26" s="536"/>
      <c r="OGH26" s="533"/>
      <c r="OGI26" s="533"/>
      <c r="OGJ26" s="534"/>
      <c r="OGK26" s="343"/>
      <c r="OGL26" s="535"/>
      <c r="OGM26" s="536"/>
      <c r="OGN26" s="536"/>
      <c r="OGO26" s="536"/>
      <c r="OGP26" s="533"/>
      <c r="OGQ26" s="533"/>
      <c r="OGR26" s="534"/>
      <c r="OGS26" s="343"/>
      <c r="OGT26" s="535"/>
      <c r="OGU26" s="536"/>
      <c r="OGV26" s="536"/>
      <c r="OGW26" s="536"/>
      <c r="OGX26" s="533"/>
      <c r="OGY26" s="533"/>
      <c r="OGZ26" s="534"/>
      <c r="OHA26" s="343"/>
      <c r="OHB26" s="535"/>
      <c r="OHC26" s="536"/>
      <c r="OHD26" s="536"/>
      <c r="OHE26" s="536"/>
      <c r="OHF26" s="533"/>
      <c r="OHG26" s="533"/>
      <c r="OHH26" s="534"/>
      <c r="OHI26" s="343"/>
      <c r="OHJ26" s="535"/>
      <c r="OHK26" s="536"/>
      <c r="OHL26" s="536"/>
      <c r="OHM26" s="536"/>
      <c r="OHN26" s="533"/>
      <c r="OHO26" s="533"/>
      <c r="OHP26" s="534"/>
      <c r="OHQ26" s="343"/>
      <c r="OHR26" s="535"/>
      <c r="OHS26" s="536"/>
      <c r="OHT26" s="536"/>
      <c r="OHU26" s="536"/>
      <c r="OHV26" s="533"/>
      <c r="OHW26" s="533"/>
      <c r="OHX26" s="534"/>
      <c r="OHY26" s="343"/>
      <c r="OHZ26" s="535"/>
      <c r="OIA26" s="536"/>
      <c r="OIB26" s="536"/>
      <c r="OIC26" s="536"/>
      <c r="OID26" s="533"/>
      <c r="OIE26" s="533"/>
      <c r="OIF26" s="534"/>
      <c r="OIG26" s="343"/>
      <c r="OIH26" s="535"/>
      <c r="OII26" s="536"/>
      <c r="OIJ26" s="536"/>
      <c r="OIK26" s="536"/>
      <c r="OIL26" s="533"/>
      <c r="OIM26" s="533"/>
      <c r="OIN26" s="534"/>
      <c r="OIO26" s="343"/>
      <c r="OIP26" s="535"/>
      <c r="OIQ26" s="536"/>
      <c r="OIR26" s="536"/>
      <c r="OIS26" s="536"/>
      <c r="OIT26" s="533"/>
      <c r="OIU26" s="533"/>
      <c r="OIV26" s="534"/>
      <c r="OIW26" s="343"/>
      <c r="OIX26" s="535"/>
      <c r="OIY26" s="536"/>
      <c r="OIZ26" s="536"/>
      <c r="OJA26" s="536"/>
      <c r="OJB26" s="533"/>
      <c r="OJC26" s="533"/>
      <c r="OJD26" s="534"/>
      <c r="OJE26" s="343"/>
      <c r="OJF26" s="535"/>
      <c r="OJG26" s="536"/>
      <c r="OJH26" s="536"/>
      <c r="OJI26" s="536"/>
      <c r="OJJ26" s="533"/>
      <c r="OJK26" s="533"/>
      <c r="OJL26" s="534"/>
      <c r="OJM26" s="343"/>
      <c r="OJN26" s="535"/>
      <c r="OJO26" s="536"/>
      <c r="OJP26" s="536"/>
      <c r="OJQ26" s="536"/>
      <c r="OJR26" s="533"/>
      <c r="OJS26" s="533"/>
      <c r="OJT26" s="534"/>
      <c r="OJU26" s="343"/>
      <c r="OJV26" s="535"/>
      <c r="OJW26" s="536"/>
      <c r="OJX26" s="536"/>
      <c r="OJY26" s="536"/>
      <c r="OJZ26" s="533"/>
      <c r="OKA26" s="533"/>
      <c r="OKB26" s="534"/>
      <c r="OKC26" s="343"/>
      <c r="OKD26" s="535"/>
      <c r="OKE26" s="536"/>
      <c r="OKF26" s="536"/>
      <c r="OKG26" s="536"/>
      <c r="OKH26" s="533"/>
      <c r="OKI26" s="533"/>
      <c r="OKJ26" s="534"/>
      <c r="OKK26" s="343"/>
      <c r="OKL26" s="535"/>
      <c r="OKM26" s="536"/>
      <c r="OKN26" s="536"/>
      <c r="OKO26" s="536"/>
      <c r="OKP26" s="533"/>
      <c r="OKQ26" s="533"/>
      <c r="OKR26" s="534"/>
      <c r="OKS26" s="343"/>
      <c r="OKT26" s="535"/>
      <c r="OKU26" s="536"/>
      <c r="OKV26" s="536"/>
      <c r="OKW26" s="536"/>
      <c r="OKX26" s="533"/>
      <c r="OKY26" s="533"/>
      <c r="OKZ26" s="534"/>
      <c r="OLA26" s="343"/>
      <c r="OLB26" s="535"/>
      <c r="OLC26" s="536"/>
      <c r="OLD26" s="536"/>
      <c r="OLE26" s="536"/>
      <c r="OLF26" s="533"/>
      <c r="OLG26" s="533"/>
      <c r="OLH26" s="534"/>
      <c r="OLI26" s="343"/>
      <c r="OLJ26" s="535"/>
      <c r="OLK26" s="536"/>
      <c r="OLL26" s="536"/>
      <c r="OLM26" s="536"/>
      <c r="OLN26" s="533"/>
      <c r="OLO26" s="533"/>
      <c r="OLP26" s="534"/>
      <c r="OLQ26" s="343"/>
      <c r="OLR26" s="535"/>
      <c r="OLS26" s="536"/>
      <c r="OLT26" s="536"/>
      <c r="OLU26" s="536"/>
      <c r="OLV26" s="533"/>
      <c r="OLW26" s="533"/>
      <c r="OLX26" s="534"/>
      <c r="OLY26" s="343"/>
      <c r="OLZ26" s="535"/>
      <c r="OMA26" s="536"/>
      <c r="OMB26" s="536"/>
      <c r="OMC26" s="536"/>
      <c r="OMD26" s="533"/>
      <c r="OME26" s="533"/>
      <c r="OMF26" s="534"/>
      <c r="OMG26" s="343"/>
      <c r="OMH26" s="535"/>
      <c r="OMI26" s="536"/>
      <c r="OMJ26" s="536"/>
      <c r="OMK26" s="536"/>
      <c r="OML26" s="533"/>
      <c r="OMM26" s="533"/>
      <c r="OMN26" s="534"/>
      <c r="OMO26" s="343"/>
      <c r="OMP26" s="535"/>
      <c r="OMQ26" s="536"/>
      <c r="OMR26" s="536"/>
      <c r="OMS26" s="536"/>
      <c r="OMT26" s="533"/>
      <c r="OMU26" s="533"/>
      <c r="OMV26" s="534"/>
      <c r="OMW26" s="343"/>
      <c r="OMX26" s="535"/>
      <c r="OMY26" s="536"/>
      <c r="OMZ26" s="536"/>
      <c r="ONA26" s="536"/>
      <c r="ONB26" s="533"/>
      <c r="ONC26" s="533"/>
      <c r="OND26" s="534"/>
      <c r="ONE26" s="343"/>
      <c r="ONF26" s="535"/>
      <c r="ONG26" s="536"/>
      <c r="ONH26" s="536"/>
      <c r="ONI26" s="536"/>
      <c r="ONJ26" s="533"/>
      <c r="ONK26" s="533"/>
      <c r="ONL26" s="534"/>
      <c r="ONM26" s="343"/>
      <c r="ONN26" s="535"/>
      <c r="ONO26" s="536"/>
      <c r="ONP26" s="536"/>
      <c r="ONQ26" s="536"/>
      <c r="ONR26" s="533"/>
      <c r="ONS26" s="533"/>
      <c r="ONT26" s="534"/>
      <c r="ONU26" s="343"/>
      <c r="ONV26" s="535"/>
      <c r="ONW26" s="536"/>
      <c r="ONX26" s="536"/>
      <c r="ONY26" s="536"/>
      <c r="ONZ26" s="533"/>
      <c r="OOA26" s="533"/>
      <c r="OOB26" s="534"/>
      <c r="OOC26" s="343"/>
      <c r="OOD26" s="535"/>
      <c r="OOE26" s="536"/>
      <c r="OOF26" s="536"/>
      <c r="OOG26" s="536"/>
      <c r="OOH26" s="533"/>
      <c r="OOI26" s="533"/>
      <c r="OOJ26" s="534"/>
      <c r="OOK26" s="343"/>
      <c r="OOL26" s="535"/>
      <c r="OOM26" s="536"/>
      <c r="OON26" s="536"/>
      <c r="OOO26" s="536"/>
      <c r="OOP26" s="533"/>
      <c r="OOQ26" s="533"/>
      <c r="OOR26" s="534"/>
      <c r="OOS26" s="343"/>
      <c r="OOT26" s="535"/>
      <c r="OOU26" s="536"/>
      <c r="OOV26" s="536"/>
      <c r="OOW26" s="536"/>
      <c r="OOX26" s="533"/>
      <c r="OOY26" s="533"/>
      <c r="OOZ26" s="534"/>
      <c r="OPA26" s="343"/>
      <c r="OPB26" s="535"/>
      <c r="OPC26" s="536"/>
      <c r="OPD26" s="536"/>
      <c r="OPE26" s="536"/>
      <c r="OPF26" s="533"/>
      <c r="OPG26" s="533"/>
      <c r="OPH26" s="534"/>
      <c r="OPI26" s="343"/>
      <c r="OPJ26" s="535"/>
      <c r="OPK26" s="536"/>
      <c r="OPL26" s="536"/>
      <c r="OPM26" s="536"/>
      <c r="OPN26" s="533"/>
      <c r="OPO26" s="533"/>
      <c r="OPP26" s="534"/>
      <c r="OPQ26" s="343"/>
      <c r="OPR26" s="535"/>
      <c r="OPS26" s="536"/>
      <c r="OPT26" s="536"/>
      <c r="OPU26" s="536"/>
      <c r="OPV26" s="533"/>
      <c r="OPW26" s="533"/>
      <c r="OPX26" s="534"/>
      <c r="OPY26" s="343"/>
      <c r="OPZ26" s="535"/>
      <c r="OQA26" s="536"/>
      <c r="OQB26" s="536"/>
      <c r="OQC26" s="536"/>
      <c r="OQD26" s="533"/>
      <c r="OQE26" s="533"/>
      <c r="OQF26" s="534"/>
      <c r="OQG26" s="343"/>
      <c r="OQH26" s="535"/>
      <c r="OQI26" s="536"/>
      <c r="OQJ26" s="536"/>
      <c r="OQK26" s="536"/>
      <c r="OQL26" s="533"/>
      <c r="OQM26" s="533"/>
      <c r="OQN26" s="534"/>
      <c r="OQO26" s="343"/>
      <c r="OQP26" s="535"/>
      <c r="OQQ26" s="536"/>
      <c r="OQR26" s="536"/>
      <c r="OQS26" s="536"/>
      <c r="OQT26" s="533"/>
      <c r="OQU26" s="533"/>
      <c r="OQV26" s="534"/>
      <c r="OQW26" s="343"/>
      <c r="OQX26" s="535"/>
      <c r="OQY26" s="536"/>
      <c r="OQZ26" s="536"/>
      <c r="ORA26" s="536"/>
      <c r="ORB26" s="533"/>
      <c r="ORC26" s="533"/>
      <c r="ORD26" s="534"/>
      <c r="ORE26" s="343"/>
      <c r="ORF26" s="535"/>
      <c r="ORG26" s="536"/>
      <c r="ORH26" s="536"/>
      <c r="ORI26" s="536"/>
      <c r="ORJ26" s="533"/>
      <c r="ORK26" s="533"/>
      <c r="ORL26" s="534"/>
      <c r="ORM26" s="343"/>
      <c r="ORN26" s="535"/>
      <c r="ORO26" s="536"/>
      <c r="ORP26" s="536"/>
      <c r="ORQ26" s="536"/>
      <c r="ORR26" s="533"/>
      <c r="ORS26" s="533"/>
      <c r="ORT26" s="534"/>
      <c r="ORU26" s="343"/>
      <c r="ORV26" s="535"/>
      <c r="ORW26" s="536"/>
      <c r="ORX26" s="536"/>
      <c r="ORY26" s="536"/>
      <c r="ORZ26" s="533"/>
      <c r="OSA26" s="533"/>
      <c r="OSB26" s="534"/>
      <c r="OSC26" s="343"/>
      <c r="OSD26" s="535"/>
      <c r="OSE26" s="536"/>
      <c r="OSF26" s="536"/>
      <c r="OSG26" s="536"/>
      <c r="OSH26" s="533"/>
      <c r="OSI26" s="533"/>
      <c r="OSJ26" s="534"/>
      <c r="OSK26" s="343"/>
      <c r="OSL26" s="535"/>
      <c r="OSM26" s="536"/>
      <c r="OSN26" s="536"/>
      <c r="OSO26" s="536"/>
      <c r="OSP26" s="533"/>
      <c r="OSQ26" s="533"/>
      <c r="OSR26" s="534"/>
      <c r="OSS26" s="343"/>
      <c r="OST26" s="535"/>
      <c r="OSU26" s="536"/>
      <c r="OSV26" s="536"/>
      <c r="OSW26" s="536"/>
      <c r="OSX26" s="533"/>
      <c r="OSY26" s="533"/>
      <c r="OSZ26" s="534"/>
      <c r="OTA26" s="343"/>
      <c r="OTB26" s="535"/>
      <c r="OTC26" s="536"/>
      <c r="OTD26" s="536"/>
      <c r="OTE26" s="536"/>
      <c r="OTF26" s="533"/>
      <c r="OTG26" s="533"/>
      <c r="OTH26" s="534"/>
      <c r="OTI26" s="343"/>
      <c r="OTJ26" s="535"/>
      <c r="OTK26" s="536"/>
      <c r="OTL26" s="536"/>
      <c r="OTM26" s="536"/>
      <c r="OTN26" s="533"/>
      <c r="OTO26" s="533"/>
      <c r="OTP26" s="534"/>
      <c r="OTQ26" s="343"/>
      <c r="OTR26" s="535"/>
      <c r="OTS26" s="536"/>
      <c r="OTT26" s="536"/>
      <c r="OTU26" s="536"/>
      <c r="OTV26" s="533"/>
      <c r="OTW26" s="533"/>
      <c r="OTX26" s="534"/>
      <c r="OTY26" s="343"/>
      <c r="OTZ26" s="535"/>
      <c r="OUA26" s="536"/>
      <c r="OUB26" s="536"/>
      <c r="OUC26" s="536"/>
      <c r="OUD26" s="533"/>
      <c r="OUE26" s="533"/>
      <c r="OUF26" s="534"/>
      <c r="OUG26" s="343"/>
      <c r="OUH26" s="535"/>
      <c r="OUI26" s="536"/>
      <c r="OUJ26" s="536"/>
      <c r="OUK26" s="536"/>
      <c r="OUL26" s="533"/>
      <c r="OUM26" s="533"/>
      <c r="OUN26" s="534"/>
      <c r="OUO26" s="343"/>
      <c r="OUP26" s="535"/>
      <c r="OUQ26" s="536"/>
      <c r="OUR26" s="536"/>
      <c r="OUS26" s="536"/>
      <c r="OUT26" s="533"/>
      <c r="OUU26" s="533"/>
      <c r="OUV26" s="534"/>
      <c r="OUW26" s="343"/>
      <c r="OUX26" s="535"/>
      <c r="OUY26" s="536"/>
      <c r="OUZ26" s="536"/>
      <c r="OVA26" s="536"/>
      <c r="OVB26" s="533"/>
      <c r="OVC26" s="533"/>
      <c r="OVD26" s="534"/>
      <c r="OVE26" s="343"/>
      <c r="OVF26" s="535"/>
      <c r="OVG26" s="536"/>
      <c r="OVH26" s="536"/>
      <c r="OVI26" s="536"/>
      <c r="OVJ26" s="533"/>
      <c r="OVK26" s="533"/>
      <c r="OVL26" s="534"/>
      <c r="OVM26" s="343"/>
      <c r="OVN26" s="535"/>
      <c r="OVO26" s="536"/>
      <c r="OVP26" s="536"/>
      <c r="OVQ26" s="536"/>
      <c r="OVR26" s="533"/>
      <c r="OVS26" s="533"/>
      <c r="OVT26" s="534"/>
      <c r="OVU26" s="343"/>
      <c r="OVV26" s="535"/>
      <c r="OVW26" s="536"/>
      <c r="OVX26" s="536"/>
      <c r="OVY26" s="536"/>
      <c r="OVZ26" s="533"/>
      <c r="OWA26" s="533"/>
      <c r="OWB26" s="534"/>
      <c r="OWC26" s="343"/>
      <c r="OWD26" s="535"/>
      <c r="OWE26" s="536"/>
      <c r="OWF26" s="536"/>
      <c r="OWG26" s="536"/>
      <c r="OWH26" s="533"/>
      <c r="OWI26" s="533"/>
      <c r="OWJ26" s="534"/>
      <c r="OWK26" s="343"/>
      <c r="OWL26" s="535"/>
      <c r="OWM26" s="536"/>
      <c r="OWN26" s="536"/>
      <c r="OWO26" s="536"/>
      <c r="OWP26" s="533"/>
      <c r="OWQ26" s="533"/>
      <c r="OWR26" s="534"/>
      <c r="OWS26" s="343"/>
      <c r="OWT26" s="535"/>
      <c r="OWU26" s="536"/>
      <c r="OWV26" s="536"/>
      <c r="OWW26" s="536"/>
      <c r="OWX26" s="533"/>
      <c r="OWY26" s="533"/>
      <c r="OWZ26" s="534"/>
      <c r="OXA26" s="343"/>
      <c r="OXB26" s="535"/>
      <c r="OXC26" s="536"/>
      <c r="OXD26" s="536"/>
      <c r="OXE26" s="536"/>
      <c r="OXF26" s="533"/>
      <c r="OXG26" s="533"/>
      <c r="OXH26" s="534"/>
      <c r="OXI26" s="343"/>
      <c r="OXJ26" s="535"/>
      <c r="OXK26" s="536"/>
      <c r="OXL26" s="536"/>
      <c r="OXM26" s="536"/>
      <c r="OXN26" s="533"/>
      <c r="OXO26" s="533"/>
      <c r="OXP26" s="534"/>
      <c r="OXQ26" s="343"/>
      <c r="OXR26" s="535"/>
      <c r="OXS26" s="536"/>
      <c r="OXT26" s="536"/>
      <c r="OXU26" s="536"/>
      <c r="OXV26" s="533"/>
      <c r="OXW26" s="533"/>
      <c r="OXX26" s="534"/>
      <c r="OXY26" s="343"/>
      <c r="OXZ26" s="535"/>
      <c r="OYA26" s="536"/>
      <c r="OYB26" s="536"/>
      <c r="OYC26" s="536"/>
      <c r="OYD26" s="533"/>
      <c r="OYE26" s="533"/>
      <c r="OYF26" s="534"/>
      <c r="OYG26" s="343"/>
      <c r="OYH26" s="535"/>
      <c r="OYI26" s="536"/>
      <c r="OYJ26" s="536"/>
      <c r="OYK26" s="536"/>
      <c r="OYL26" s="533"/>
      <c r="OYM26" s="533"/>
      <c r="OYN26" s="534"/>
      <c r="OYO26" s="343"/>
      <c r="OYP26" s="535"/>
      <c r="OYQ26" s="536"/>
      <c r="OYR26" s="536"/>
      <c r="OYS26" s="536"/>
      <c r="OYT26" s="533"/>
      <c r="OYU26" s="533"/>
      <c r="OYV26" s="534"/>
      <c r="OYW26" s="343"/>
      <c r="OYX26" s="535"/>
      <c r="OYY26" s="536"/>
      <c r="OYZ26" s="536"/>
      <c r="OZA26" s="536"/>
      <c r="OZB26" s="533"/>
      <c r="OZC26" s="533"/>
      <c r="OZD26" s="534"/>
      <c r="OZE26" s="343"/>
      <c r="OZF26" s="535"/>
      <c r="OZG26" s="536"/>
      <c r="OZH26" s="536"/>
      <c r="OZI26" s="536"/>
      <c r="OZJ26" s="533"/>
      <c r="OZK26" s="533"/>
      <c r="OZL26" s="534"/>
      <c r="OZM26" s="343"/>
      <c r="OZN26" s="535"/>
      <c r="OZO26" s="536"/>
      <c r="OZP26" s="536"/>
      <c r="OZQ26" s="536"/>
      <c r="OZR26" s="533"/>
      <c r="OZS26" s="533"/>
      <c r="OZT26" s="534"/>
      <c r="OZU26" s="343"/>
      <c r="OZV26" s="535"/>
      <c r="OZW26" s="536"/>
      <c r="OZX26" s="536"/>
      <c r="OZY26" s="536"/>
      <c r="OZZ26" s="533"/>
      <c r="PAA26" s="533"/>
      <c r="PAB26" s="534"/>
      <c r="PAC26" s="343"/>
      <c r="PAD26" s="535"/>
      <c r="PAE26" s="536"/>
      <c r="PAF26" s="536"/>
      <c r="PAG26" s="536"/>
      <c r="PAH26" s="533"/>
      <c r="PAI26" s="533"/>
      <c r="PAJ26" s="534"/>
      <c r="PAK26" s="343"/>
      <c r="PAL26" s="535"/>
      <c r="PAM26" s="536"/>
      <c r="PAN26" s="536"/>
      <c r="PAO26" s="536"/>
      <c r="PAP26" s="533"/>
      <c r="PAQ26" s="533"/>
      <c r="PAR26" s="534"/>
      <c r="PAS26" s="343"/>
      <c r="PAT26" s="535"/>
      <c r="PAU26" s="536"/>
      <c r="PAV26" s="536"/>
      <c r="PAW26" s="536"/>
      <c r="PAX26" s="533"/>
      <c r="PAY26" s="533"/>
      <c r="PAZ26" s="534"/>
      <c r="PBA26" s="343"/>
      <c r="PBB26" s="535"/>
      <c r="PBC26" s="536"/>
      <c r="PBD26" s="536"/>
      <c r="PBE26" s="536"/>
      <c r="PBF26" s="533"/>
      <c r="PBG26" s="533"/>
      <c r="PBH26" s="534"/>
      <c r="PBI26" s="343"/>
      <c r="PBJ26" s="535"/>
      <c r="PBK26" s="536"/>
      <c r="PBL26" s="536"/>
      <c r="PBM26" s="536"/>
      <c r="PBN26" s="533"/>
      <c r="PBO26" s="533"/>
      <c r="PBP26" s="534"/>
      <c r="PBQ26" s="343"/>
      <c r="PBR26" s="535"/>
      <c r="PBS26" s="536"/>
      <c r="PBT26" s="536"/>
      <c r="PBU26" s="536"/>
      <c r="PBV26" s="533"/>
      <c r="PBW26" s="533"/>
      <c r="PBX26" s="534"/>
      <c r="PBY26" s="343"/>
      <c r="PBZ26" s="535"/>
      <c r="PCA26" s="536"/>
      <c r="PCB26" s="536"/>
      <c r="PCC26" s="536"/>
      <c r="PCD26" s="533"/>
      <c r="PCE26" s="533"/>
      <c r="PCF26" s="534"/>
      <c r="PCG26" s="343"/>
      <c r="PCH26" s="535"/>
      <c r="PCI26" s="536"/>
      <c r="PCJ26" s="536"/>
      <c r="PCK26" s="536"/>
      <c r="PCL26" s="533"/>
      <c r="PCM26" s="533"/>
      <c r="PCN26" s="534"/>
      <c r="PCO26" s="343"/>
      <c r="PCP26" s="535"/>
      <c r="PCQ26" s="536"/>
      <c r="PCR26" s="536"/>
      <c r="PCS26" s="536"/>
      <c r="PCT26" s="533"/>
      <c r="PCU26" s="533"/>
      <c r="PCV26" s="534"/>
      <c r="PCW26" s="343"/>
      <c r="PCX26" s="535"/>
      <c r="PCY26" s="536"/>
      <c r="PCZ26" s="536"/>
      <c r="PDA26" s="536"/>
      <c r="PDB26" s="533"/>
      <c r="PDC26" s="533"/>
      <c r="PDD26" s="534"/>
      <c r="PDE26" s="343"/>
      <c r="PDF26" s="535"/>
      <c r="PDG26" s="536"/>
      <c r="PDH26" s="536"/>
      <c r="PDI26" s="536"/>
      <c r="PDJ26" s="533"/>
      <c r="PDK26" s="533"/>
      <c r="PDL26" s="534"/>
      <c r="PDM26" s="343"/>
      <c r="PDN26" s="535"/>
      <c r="PDO26" s="536"/>
      <c r="PDP26" s="536"/>
      <c r="PDQ26" s="536"/>
      <c r="PDR26" s="533"/>
      <c r="PDS26" s="533"/>
      <c r="PDT26" s="534"/>
      <c r="PDU26" s="343"/>
      <c r="PDV26" s="535"/>
      <c r="PDW26" s="536"/>
      <c r="PDX26" s="536"/>
      <c r="PDY26" s="536"/>
      <c r="PDZ26" s="533"/>
      <c r="PEA26" s="533"/>
      <c r="PEB26" s="534"/>
      <c r="PEC26" s="343"/>
      <c r="PED26" s="535"/>
      <c r="PEE26" s="536"/>
      <c r="PEF26" s="536"/>
      <c r="PEG26" s="536"/>
      <c r="PEH26" s="533"/>
      <c r="PEI26" s="533"/>
      <c r="PEJ26" s="534"/>
      <c r="PEK26" s="343"/>
      <c r="PEL26" s="535"/>
      <c r="PEM26" s="536"/>
      <c r="PEN26" s="536"/>
      <c r="PEO26" s="536"/>
      <c r="PEP26" s="533"/>
      <c r="PEQ26" s="533"/>
      <c r="PER26" s="534"/>
      <c r="PES26" s="343"/>
      <c r="PET26" s="535"/>
      <c r="PEU26" s="536"/>
      <c r="PEV26" s="536"/>
      <c r="PEW26" s="536"/>
      <c r="PEX26" s="533"/>
      <c r="PEY26" s="533"/>
      <c r="PEZ26" s="534"/>
      <c r="PFA26" s="343"/>
      <c r="PFB26" s="535"/>
      <c r="PFC26" s="536"/>
      <c r="PFD26" s="536"/>
      <c r="PFE26" s="536"/>
      <c r="PFF26" s="533"/>
      <c r="PFG26" s="533"/>
      <c r="PFH26" s="534"/>
      <c r="PFI26" s="343"/>
      <c r="PFJ26" s="535"/>
      <c r="PFK26" s="536"/>
      <c r="PFL26" s="536"/>
      <c r="PFM26" s="536"/>
      <c r="PFN26" s="533"/>
      <c r="PFO26" s="533"/>
      <c r="PFP26" s="534"/>
      <c r="PFQ26" s="343"/>
      <c r="PFR26" s="535"/>
      <c r="PFS26" s="536"/>
      <c r="PFT26" s="536"/>
      <c r="PFU26" s="536"/>
      <c r="PFV26" s="533"/>
      <c r="PFW26" s="533"/>
      <c r="PFX26" s="534"/>
      <c r="PFY26" s="343"/>
      <c r="PFZ26" s="535"/>
      <c r="PGA26" s="536"/>
      <c r="PGB26" s="536"/>
      <c r="PGC26" s="536"/>
      <c r="PGD26" s="533"/>
      <c r="PGE26" s="533"/>
      <c r="PGF26" s="534"/>
      <c r="PGG26" s="343"/>
      <c r="PGH26" s="535"/>
      <c r="PGI26" s="536"/>
      <c r="PGJ26" s="536"/>
      <c r="PGK26" s="536"/>
      <c r="PGL26" s="533"/>
      <c r="PGM26" s="533"/>
      <c r="PGN26" s="534"/>
      <c r="PGO26" s="343"/>
      <c r="PGP26" s="535"/>
      <c r="PGQ26" s="536"/>
      <c r="PGR26" s="536"/>
      <c r="PGS26" s="536"/>
      <c r="PGT26" s="533"/>
      <c r="PGU26" s="533"/>
      <c r="PGV26" s="534"/>
      <c r="PGW26" s="343"/>
      <c r="PGX26" s="535"/>
      <c r="PGY26" s="536"/>
      <c r="PGZ26" s="536"/>
      <c r="PHA26" s="536"/>
      <c r="PHB26" s="533"/>
      <c r="PHC26" s="533"/>
      <c r="PHD26" s="534"/>
      <c r="PHE26" s="343"/>
      <c r="PHF26" s="535"/>
      <c r="PHG26" s="536"/>
      <c r="PHH26" s="536"/>
      <c r="PHI26" s="536"/>
      <c r="PHJ26" s="533"/>
      <c r="PHK26" s="533"/>
      <c r="PHL26" s="534"/>
      <c r="PHM26" s="343"/>
      <c r="PHN26" s="535"/>
      <c r="PHO26" s="536"/>
      <c r="PHP26" s="536"/>
      <c r="PHQ26" s="536"/>
      <c r="PHR26" s="533"/>
      <c r="PHS26" s="533"/>
      <c r="PHT26" s="534"/>
      <c r="PHU26" s="343"/>
      <c r="PHV26" s="535"/>
      <c r="PHW26" s="536"/>
      <c r="PHX26" s="536"/>
      <c r="PHY26" s="536"/>
      <c r="PHZ26" s="533"/>
      <c r="PIA26" s="533"/>
      <c r="PIB26" s="534"/>
      <c r="PIC26" s="343"/>
      <c r="PID26" s="535"/>
      <c r="PIE26" s="536"/>
      <c r="PIF26" s="536"/>
      <c r="PIG26" s="536"/>
      <c r="PIH26" s="533"/>
      <c r="PII26" s="533"/>
      <c r="PIJ26" s="534"/>
      <c r="PIK26" s="343"/>
      <c r="PIL26" s="535"/>
      <c r="PIM26" s="536"/>
      <c r="PIN26" s="536"/>
      <c r="PIO26" s="536"/>
      <c r="PIP26" s="533"/>
      <c r="PIQ26" s="533"/>
      <c r="PIR26" s="534"/>
      <c r="PIS26" s="343"/>
      <c r="PIT26" s="535"/>
      <c r="PIU26" s="536"/>
      <c r="PIV26" s="536"/>
      <c r="PIW26" s="536"/>
      <c r="PIX26" s="533"/>
      <c r="PIY26" s="533"/>
      <c r="PIZ26" s="534"/>
      <c r="PJA26" s="343"/>
      <c r="PJB26" s="535"/>
      <c r="PJC26" s="536"/>
      <c r="PJD26" s="536"/>
      <c r="PJE26" s="536"/>
      <c r="PJF26" s="533"/>
      <c r="PJG26" s="533"/>
      <c r="PJH26" s="534"/>
      <c r="PJI26" s="343"/>
      <c r="PJJ26" s="535"/>
      <c r="PJK26" s="536"/>
      <c r="PJL26" s="536"/>
      <c r="PJM26" s="536"/>
      <c r="PJN26" s="533"/>
      <c r="PJO26" s="533"/>
      <c r="PJP26" s="534"/>
      <c r="PJQ26" s="343"/>
      <c r="PJR26" s="535"/>
      <c r="PJS26" s="536"/>
      <c r="PJT26" s="536"/>
      <c r="PJU26" s="536"/>
      <c r="PJV26" s="533"/>
      <c r="PJW26" s="533"/>
      <c r="PJX26" s="534"/>
      <c r="PJY26" s="343"/>
      <c r="PJZ26" s="535"/>
      <c r="PKA26" s="536"/>
      <c r="PKB26" s="536"/>
      <c r="PKC26" s="536"/>
      <c r="PKD26" s="533"/>
      <c r="PKE26" s="533"/>
      <c r="PKF26" s="534"/>
      <c r="PKG26" s="343"/>
      <c r="PKH26" s="535"/>
      <c r="PKI26" s="536"/>
      <c r="PKJ26" s="536"/>
      <c r="PKK26" s="536"/>
      <c r="PKL26" s="533"/>
      <c r="PKM26" s="533"/>
      <c r="PKN26" s="534"/>
      <c r="PKO26" s="343"/>
      <c r="PKP26" s="535"/>
      <c r="PKQ26" s="536"/>
      <c r="PKR26" s="536"/>
      <c r="PKS26" s="536"/>
      <c r="PKT26" s="533"/>
      <c r="PKU26" s="533"/>
      <c r="PKV26" s="534"/>
      <c r="PKW26" s="343"/>
      <c r="PKX26" s="535"/>
      <c r="PKY26" s="536"/>
      <c r="PKZ26" s="536"/>
      <c r="PLA26" s="536"/>
      <c r="PLB26" s="533"/>
      <c r="PLC26" s="533"/>
      <c r="PLD26" s="534"/>
      <c r="PLE26" s="343"/>
      <c r="PLF26" s="535"/>
      <c r="PLG26" s="536"/>
      <c r="PLH26" s="536"/>
      <c r="PLI26" s="536"/>
      <c r="PLJ26" s="533"/>
      <c r="PLK26" s="533"/>
      <c r="PLL26" s="534"/>
      <c r="PLM26" s="343"/>
      <c r="PLN26" s="535"/>
      <c r="PLO26" s="536"/>
      <c r="PLP26" s="536"/>
      <c r="PLQ26" s="536"/>
      <c r="PLR26" s="533"/>
      <c r="PLS26" s="533"/>
      <c r="PLT26" s="534"/>
      <c r="PLU26" s="343"/>
      <c r="PLV26" s="535"/>
      <c r="PLW26" s="536"/>
      <c r="PLX26" s="536"/>
      <c r="PLY26" s="536"/>
      <c r="PLZ26" s="533"/>
      <c r="PMA26" s="533"/>
      <c r="PMB26" s="534"/>
      <c r="PMC26" s="343"/>
      <c r="PMD26" s="535"/>
      <c r="PME26" s="536"/>
      <c r="PMF26" s="536"/>
      <c r="PMG26" s="536"/>
      <c r="PMH26" s="533"/>
      <c r="PMI26" s="533"/>
      <c r="PMJ26" s="534"/>
      <c r="PMK26" s="343"/>
      <c r="PML26" s="535"/>
      <c r="PMM26" s="536"/>
      <c r="PMN26" s="536"/>
      <c r="PMO26" s="536"/>
      <c r="PMP26" s="533"/>
      <c r="PMQ26" s="533"/>
      <c r="PMR26" s="534"/>
      <c r="PMS26" s="343"/>
      <c r="PMT26" s="535"/>
      <c r="PMU26" s="536"/>
      <c r="PMV26" s="536"/>
      <c r="PMW26" s="536"/>
      <c r="PMX26" s="533"/>
      <c r="PMY26" s="533"/>
      <c r="PMZ26" s="534"/>
      <c r="PNA26" s="343"/>
      <c r="PNB26" s="535"/>
      <c r="PNC26" s="536"/>
      <c r="PND26" s="536"/>
      <c r="PNE26" s="536"/>
      <c r="PNF26" s="533"/>
      <c r="PNG26" s="533"/>
      <c r="PNH26" s="534"/>
      <c r="PNI26" s="343"/>
      <c r="PNJ26" s="535"/>
      <c r="PNK26" s="536"/>
      <c r="PNL26" s="536"/>
      <c r="PNM26" s="536"/>
      <c r="PNN26" s="533"/>
      <c r="PNO26" s="533"/>
      <c r="PNP26" s="534"/>
      <c r="PNQ26" s="343"/>
      <c r="PNR26" s="535"/>
      <c r="PNS26" s="536"/>
      <c r="PNT26" s="536"/>
      <c r="PNU26" s="536"/>
      <c r="PNV26" s="533"/>
      <c r="PNW26" s="533"/>
      <c r="PNX26" s="534"/>
      <c r="PNY26" s="343"/>
      <c r="PNZ26" s="535"/>
      <c r="POA26" s="536"/>
      <c r="POB26" s="536"/>
      <c r="POC26" s="536"/>
      <c r="POD26" s="533"/>
      <c r="POE26" s="533"/>
      <c r="POF26" s="534"/>
      <c r="POG26" s="343"/>
      <c r="POH26" s="535"/>
      <c r="POI26" s="536"/>
      <c r="POJ26" s="536"/>
      <c r="POK26" s="536"/>
      <c r="POL26" s="533"/>
      <c r="POM26" s="533"/>
      <c r="PON26" s="534"/>
      <c r="POO26" s="343"/>
      <c r="POP26" s="535"/>
      <c r="POQ26" s="536"/>
      <c r="POR26" s="536"/>
      <c r="POS26" s="536"/>
      <c r="POT26" s="533"/>
      <c r="POU26" s="533"/>
      <c r="POV26" s="534"/>
      <c r="POW26" s="343"/>
      <c r="POX26" s="535"/>
      <c r="POY26" s="536"/>
      <c r="POZ26" s="536"/>
      <c r="PPA26" s="536"/>
      <c r="PPB26" s="533"/>
      <c r="PPC26" s="533"/>
      <c r="PPD26" s="534"/>
      <c r="PPE26" s="343"/>
      <c r="PPF26" s="535"/>
      <c r="PPG26" s="536"/>
      <c r="PPH26" s="536"/>
      <c r="PPI26" s="536"/>
      <c r="PPJ26" s="533"/>
      <c r="PPK26" s="533"/>
      <c r="PPL26" s="534"/>
      <c r="PPM26" s="343"/>
      <c r="PPN26" s="535"/>
      <c r="PPO26" s="536"/>
      <c r="PPP26" s="536"/>
      <c r="PPQ26" s="536"/>
      <c r="PPR26" s="533"/>
      <c r="PPS26" s="533"/>
      <c r="PPT26" s="534"/>
      <c r="PPU26" s="343"/>
      <c r="PPV26" s="535"/>
      <c r="PPW26" s="536"/>
      <c r="PPX26" s="536"/>
      <c r="PPY26" s="536"/>
      <c r="PPZ26" s="533"/>
      <c r="PQA26" s="533"/>
      <c r="PQB26" s="534"/>
      <c r="PQC26" s="343"/>
      <c r="PQD26" s="535"/>
      <c r="PQE26" s="536"/>
      <c r="PQF26" s="536"/>
      <c r="PQG26" s="536"/>
      <c r="PQH26" s="533"/>
      <c r="PQI26" s="533"/>
      <c r="PQJ26" s="534"/>
      <c r="PQK26" s="343"/>
      <c r="PQL26" s="535"/>
      <c r="PQM26" s="536"/>
      <c r="PQN26" s="536"/>
      <c r="PQO26" s="536"/>
      <c r="PQP26" s="533"/>
      <c r="PQQ26" s="533"/>
      <c r="PQR26" s="534"/>
      <c r="PQS26" s="343"/>
      <c r="PQT26" s="535"/>
      <c r="PQU26" s="536"/>
      <c r="PQV26" s="536"/>
      <c r="PQW26" s="536"/>
      <c r="PQX26" s="533"/>
      <c r="PQY26" s="533"/>
      <c r="PQZ26" s="534"/>
      <c r="PRA26" s="343"/>
      <c r="PRB26" s="535"/>
      <c r="PRC26" s="536"/>
      <c r="PRD26" s="536"/>
      <c r="PRE26" s="536"/>
      <c r="PRF26" s="533"/>
      <c r="PRG26" s="533"/>
      <c r="PRH26" s="534"/>
      <c r="PRI26" s="343"/>
      <c r="PRJ26" s="535"/>
      <c r="PRK26" s="536"/>
      <c r="PRL26" s="536"/>
      <c r="PRM26" s="536"/>
      <c r="PRN26" s="533"/>
      <c r="PRO26" s="533"/>
      <c r="PRP26" s="534"/>
      <c r="PRQ26" s="343"/>
      <c r="PRR26" s="535"/>
      <c r="PRS26" s="536"/>
      <c r="PRT26" s="536"/>
      <c r="PRU26" s="536"/>
      <c r="PRV26" s="533"/>
      <c r="PRW26" s="533"/>
      <c r="PRX26" s="534"/>
      <c r="PRY26" s="343"/>
      <c r="PRZ26" s="535"/>
      <c r="PSA26" s="536"/>
      <c r="PSB26" s="536"/>
      <c r="PSC26" s="536"/>
      <c r="PSD26" s="533"/>
      <c r="PSE26" s="533"/>
      <c r="PSF26" s="534"/>
      <c r="PSG26" s="343"/>
      <c r="PSH26" s="535"/>
      <c r="PSI26" s="536"/>
      <c r="PSJ26" s="536"/>
      <c r="PSK26" s="536"/>
      <c r="PSL26" s="533"/>
      <c r="PSM26" s="533"/>
      <c r="PSN26" s="534"/>
      <c r="PSO26" s="343"/>
      <c r="PSP26" s="535"/>
      <c r="PSQ26" s="536"/>
      <c r="PSR26" s="536"/>
      <c r="PSS26" s="536"/>
      <c r="PST26" s="533"/>
      <c r="PSU26" s="533"/>
      <c r="PSV26" s="534"/>
      <c r="PSW26" s="343"/>
      <c r="PSX26" s="535"/>
      <c r="PSY26" s="536"/>
      <c r="PSZ26" s="536"/>
      <c r="PTA26" s="536"/>
      <c r="PTB26" s="533"/>
      <c r="PTC26" s="533"/>
      <c r="PTD26" s="534"/>
      <c r="PTE26" s="343"/>
      <c r="PTF26" s="535"/>
      <c r="PTG26" s="536"/>
      <c r="PTH26" s="536"/>
      <c r="PTI26" s="536"/>
      <c r="PTJ26" s="533"/>
      <c r="PTK26" s="533"/>
      <c r="PTL26" s="534"/>
      <c r="PTM26" s="343"/>
      <c r="PTN26" s="535"/>
      <c r="PTO26" s="536"/>
      <c r="PTP26" s="536"/>
      <c r="PTQ26" s="536"/>
      <c r="PTR26" s="533"/>
      <c r="PTS26" s="533"/>
      <c r="PTT26" s="534"/>
      <c r="PTU26" s="343"/>
      <c r="PTV26" s="535"/>
      <c r="PTW26" s="536"/>
      <c r="PTX26" s="536"/>
      <c r="PTY26" s="536"/>
      <c r="PTZ26" s="533"/>
      <c r="PUA26" s="533"/>
      <c r="PUB26" s="534"/>
      <c r="PUC26" s="343"/>
      <c r="PUD26" s="535"/>
      <c r="PUE26" s="536"/>
      <c r="PUF26" s="536"/>
      <c r="PUG26" s="536"/>
      <c r="PUH26" s="533"/>
      <c r="PUI26" s="533"/>
      <c r="PUJ26" s="534"/>
      <c r="PUK26" s="343"/>
      <c r="PUL26" s="535"/>
      <c r="PUM26" s="536"/>
      <c r="PUN26" s="536"/>
      <c r="PUO26" s="536"/>
      <c r="PUP26" s="533"/>
      <c r="PUQ26" s="533"/>
      <c r="PUR26" s="534"/>
      <c r="PUS26" s="343"/>
      <c r="PUT26" s="535"/>
      <c r="PUU26" s="536"/>
      <c r="PUV26" s="536"/>
      <c r="PUW26" s="536"/>
      <c r="PUX26" s="533"/>
      <c r="PUY26" s="533"/>
      <c r="PUZ26" s="534"/>
      <c r="PVA26" s="343"/>
      <c r="PVB26" s="535"/>
      <c r="PVC26" s="536"/>
      <c r="PVD26" s="536"/>
      <c r="PVE26" s="536"/>
      <c r="PVF26" s="533"/>
      <c r="PVG26" s="533"/>
      <c r="PVH26" s="534"/>
      <c r="PVI26" s="343"/>
      <c r="PVJ26" s="535"/>
      <c r="PVK26" s="536"/>
      <c r="PVL26" s="536"/>
      <c r="PVM26" s="536"/>
      <c r="PVN26" s="533"/>
      <c r="PVO26" s="533"/>
      <c r="PVP26" s="534"/>
      <c r="PVQ26" s="343"/>
      <c r="PVR26" s="535"/>
      <c r="PVS26" s="536"/>
      <c r="PVT26" s="536"/>
      <c r="PVU26" s="536"/>
      <c r="PVV26" s="533"/>
      <c r="PVW26" s="533"/>
      <c r="PVX26" s="534"/>
      <c r="PVY26" s="343"/>
      <c r="PVZ26" s="535"/>
      <c r="PWA26" s="536"/>
      <c r="PWB26" s="536"/>
      <c r="PWC26" s="536"/>
      <c r="PWD26" s="533"/>
      <c r="PWE26" s="533"/>
      <c r="PWF26" s="534"/>
      <c r="PWG26" s="343"/>
      <c r="PWH26" s="535"/>
      <c r="PWI26" s="536"/>
      <c r="PWJ26" s="536"/>
      <c r="PWK26" s="536"/>
      <c r="PWL26" s="533"/>
      <c r="PWM26" s="533"/>
      <c r="PWN26" s="534"/>
      <c r="PWO26" s="343"/>
      <c r="PWP26" s="535"/>
      <c r="PWQ26" s="536"/>
      <c r="PWR26" s="536"/>
      <c r="PWS26" s="536"/>
      <c r="PWT26" s="533"/>
      <c r="PWU26" s="533"/>
      <c r="PWV26" s="534"/>
      <c r="PWW26" s="343"/>
      <c r="PWX26" s="535"/>
      <c r="PWY26" s="536"/>
      <c r="PWZ26" s="536"/>
      <c r="PXA26" s="536"/>
      <c r="PXB26" s="533"/>
      <c r="PXC26" s="533"/>
      <c r="PXD26" s="534"/>
      <c r="PXE26" s="343"/>
      <c r="PXF26" s="535"/>
      <c r="PXG26" s="536"/>
      <c r="PXH26" s="536"/>
      <c r="PXI26" s="536"/>
      <c r="PXJ26" s="533"/>
      <c r="PXK26" s="533"/>
      <c r="PXL26" s="534"/>
      <c r="PXM26" s="343"/>
      <c r="PXN26" s="535"/>
      <c r="PXO26" s="536"/>
      <c r="PXP26" s="536"/>
      <c r="PXQ26" s="536"/>
      <c r="PXR26" s="533"/>
      <c r="PXS26" s="533"/>
      <c r="PXT26" s="534"/>
      <c r="PXU26" s="343"/>
      <c r="PXV26" s="535"/>
      <c r="PXW26" s="536"/>
      <c r="PXX26" s="536"/>
      <c r="PXY26" s="536"/>
      <c r="PXZ26" s="533"/>
      <c r="PYA26" s="533"/>
      <c r="PYB26" s="534"/>
      <c r="PYC26" s="343"/>
      <c r="PYD26" s="535"/>
      <c r="PYE26" s="536"/>
      <c r="PYF26" s="536"/>
      <c r="PYG26" s="536"/>
      <c r="PYH26" s="533"/>
      <c r="PYI26" s="533"/>
      <c r="PYJ26" s="534"/>
      <c r="PYK26" s="343"/>
      <c r="PYL26" s="535"/>
      <c r="PYM26" s="536"/>
      <c r="PYN26" s="536"/>
      <c r="PYO26" s="536"/>
      <c r="PYP26" s="533"/>
      <c r="PYQ26" s="533"/>
      <c r="PYR26" s="534"/>
      <c r="PYS26" s="343"/>
      <c r="PYT26" s="535"/>
      <c r="PYU26" s="536"/>
      <c r="PYV26" s="536"/>
      <c r="PYW26" s="536"/>
      <c r="PYX26" s="533"/>
      <c r="PYY26" s="533"/>
      <c r="PYZ26" s="534"/>
      <c r="PZA26" s="343"/>
      <c r="PZB26" s="535"/>
      <c r="PZC26" s="536"/>
      <c r="PZD26" s="536"/>
      <c r="PZE26" s="536"/>
      <c r="PZF26" s="533"/>
      <c r="PZG26" s="533"/>
      <c r="PZH26" s="534"/>
      <c r="PZI26" s="343"/>
      <c r="PZJ26" s="535"/>
      <c r="PZK26" s="536"/>
      <c r="PZL26" s="536"/>
      <c r="PZM26" s="536"/>
      <c r="PZN26" s="533"/>
      <c r="PZO26" s="533"/>
      <c r="PZP26" s="534"/>
      <c r="PZQ26" s="343"/>
      <c r="PZR26" s="535"/>
      <c r="PZS26" s="536"/>
      <c r="PZT26" s="536"/>
      <c r="PZU26" s="536"/>
      <c r="PZV26" s="533"/>
      <c r="PZW26" s="533"/>
      <c r="PZX26" s="534"/>
      <c r="PZY26" s="343"/>
      <c r="PZZ26" s="535"/>
      <c r="QAA26" s="536"/>
      <c r="QAB26" s="536"/>
      <c r="QAC26" s="536"/>
      <c r="QAD26" s="533"/>
      <c r="QAE26" s="533"/>
      <c r="QAF26" s="534"/>
      <c r="QAG26" s="343"/>
      <c r="QAH26" s="535"/>
      <c r="QAI26" s="536"/>
      <c r="QAJ26" s="536"/>
      <c r="QAK26" s="536"/>
      <c r="QAL26" s="533"/>
      <c r="QAM26" s="533"/>
      <c r="QAN26" s="534"/>
      <c r="QAO26" s="343"/>
      <c r="QAP26" s="535"/>
      <c r="QAQ26" s="536"/>
      <c r="QAR26" s="536"/>
      <c r="QAS26" s="536"/>
      <c r="QAT26" s="533"/>
      <c r="QAU26" s="533"/>
      <c r="QAV26" s="534"/>
      <c r="QAW26" s="343"/>
      <c r="QAX26" s="535"/>
      <c r="QAY26" s="536"/>
      <c r="QAZ26" s="536"/>
      <c r="QBA26" s="536"/>
      <c r="QBB26" s="533"/>
      <c r="QBC26" s="533"/>
      <c r="QBD26" s="534"/>
      <c r="QBE26" s="343"/>
      <c r="QBF26" s="535"/>
      <c r="QBG26" s="536"/>
      <c r="QBH26" s="536"/>
      <c r="QBI26" s="536"/>
      <c r="QBJ26" s="533"/>
      <c r="QBK26" s="533"/>
      <c r="QBL26" s="534"/>
      <c r="QBM26" s="343"/>
      <c r="QBN26" s="535"/>
      <c r="QBO26" s="536"/>
      <c r="QBP26" s="536"/>
      <c r="QBQ26" s="536"/>
      <c r="QBR26" s="533"/>
      <c r="QBS26" s="533"/>
      <c r="QBT26" s="534"/>
      <c r="QBU26" s="343"/>
      <c r="QBV26" s="535"/>
      <c r="QBW26" s="536"/>
      <c r="QBX26" s="536"/>
      <c r="QBY26" s="536"/>
      <c r="QBZ26" s="533"/>
      <c r="QCA26" s="533"/>
      <c r="QCB26" s="534"/>
      <c r="QCC26" s="343"/>
      <c r="QCD26" s="535"/>
      <c r="QCE26" s="536"/>
      <c r="QCF26" s="536"/>
      <c r="QCG26" s="536"/>
      <c r="QCH26" s="533"/>
      <c r="QCI26" s="533"/>
      <c r="QCJ26" s="534"/>
      <c r="QCK26" s="343"/>
      <c r="QCL26" s="535"/>
      <c r="QCM26" s="536"/>
      <c r="QCN26" s="536"/>
      <c r="QCO26" s="536"/>
      <c r="QCP26" s="533"/>
      <c r="QCQ26" s="533"/>
      <c r="QCR26" s="534"/>
      <c r="QCS26" s="343"/>
      <c r="QCT26" s="535"/>
      <c r="QCU26" s="536"/>
      <c r="QCV26" s="536"/>
      <c r="QCW26" s="536"/>
      <c r="QCX26" s="533"/>
      <c r="QCY26" s="533"/>
      <c r="QCZ26" s="534"/>
      <c r="QDA26" s="343"/>
      <c r="QDB26" s="535"/>
      <c r="QDC26" s="536"/>
      <c r="QDD26" s="536"/>
      <c r="QDE26" s="536"/>
      <c r="QDF26" s="533"/>
      <c r="QDG26" s="533"/>
      <c r="QDH26" s="534"/>
      <c r="QDI26" s="343"/>
      <c r="QDJ26" s="535"/>
      <c r="QDK26" s="536"/>
      <c r="QDL26" s="536"/>
      <c r="QDM26" s="536"/>
      <c r="QDN26" s="533"/>
      <c r="QDO26" s="533"/>
      <c r="QDP26" s="534"/>
      <c r="QDQ26" s="343"/>
      <c r="QDR26" s="535"/>
      <c r="QDS26" s="536"/>
      <c r="QDT26" s="536"/>
      <c r="QDU26" s="536"/>
      <c r="QDV26" s="533"/>
      <c r="QDW26" s="533"/>
      <c r="QDX26" s="534"/>
      <c r="QDY26" s="343"/>
      <c r="QDZ26" s="535"/>
      <c r="QEA26" s="536"/>
      <c r="QEB26" s="536"/>
      <c r="QEC26" s="536"/>
      <c r="QED26" s="533"/>
      <c r="QEE26" s="533"/>
      <c r="QEF26" s="534"/>
      <c r="QEG26" s="343"/>
      <c r="QEH26" s="535"/>
      <c r="QEI26" s="536"/>
      <c r="QEJ26" s="536"/>
      <c r="QEK26" s="536"/>
      <c r="QEL26" s="533"/>
      <c r="QEM26" s="533"/>
      <c r="QEN26" s="534"/>
      <c r="QEO26" s="343"/>
      <c r="QEP26" s="535"/>
      <c r="QEQ26" s="536"/>
      <c r="QER26" s="536"/>
      <c r="QES26" s="536"/>
      <c r="QET26" s="533"/>
      <c r="QEU26" s="533"/>
      <c r="QEV26" s="534"/>
      <c r="QEW26" s="343"/>
      <c r="QEX26" s="535"/>
      <c r="QEY26" s="536"/>
      <c r="QEZ26" s="536"/>
      <c r="QFA26" s="536"/>
      <c r="QFB26" s="533"/>
      <c r="QFC26" s="533"/>
      <c r="QFD26" s="534"/>
      <c r="QFE26" s="343"/>
      <c r="QFF26" s="535"/>
      <c r="QFG26" s="536"/>
      <c r="QFH26" s="536"/>
      <c r="QFI26" s="536"/>
      <c r="QFJ26" s="533"/>
      <c r="QFK26" s="533"/>
      <c r="QFL26" s="534"/>
      <c r="QFM26" s="343"/>
      <c r="QFN26" s="535"/>
      <c r="QFO26" s="536"/>
      <c r="QFP26" s="536"/>
      <c r="QFQ26" s="536"/>
      <c r="QFR26" s="533"/>
      <c r="QFS26" s="533"/>
      <c r="QFT26" s="534"/>
      <c r="QFU26" s="343"/>
      <c r="QFV26" s="535"/>
      <c r="QFW26" s="536"/>
      <c r="QFX26" s="536"/>
      <c r="QFY26" s="536"/>
      <c r="QFZ26" s="533"/>
      <c r="QGA26" s="533"/>
      <c r="QGB26" s="534"/>
      <c r="QGC26" s="343"/>
      <c r="QGD26" s="535"/>
      <c r="QGE26" s="536"/>
      <c r="QGF26" s="536"/>
      <c r="QGG26" s="536"/>
      <c r="QGH26" s="533"/>
      <c r="QGI26" s="533"/>
      <c r="QGJ26" s="534"/>
      <c r="QGK26" s="343"/>
      <c r="QGL26" s="535"/>
      <c r="QGM26" s="536"/>
      <c r="QGN26" s="536"/>
      <c r="QGO26" s="536"/>
      <c r="QGP26" s="533"/>
      <c r="QGQ26" s="533"/>
      <c r="QGR26" s="534"/>
      <c r="QGS26" s="343"/>
      <c r="QGT26" s="535"/>
      <c r="QGU26" s="536"/>
      <c r="QGV26" s="536"/>
      <c r="QGW26" s="536"/>
      <c r="QGX26" s="533"/>
      <c r="QGY26" s="533"/>
      <c r="QGZ26" s="534"/>
      <c r="QHA26" s="343"/>
      <c r="QHB26" s="535"/>
      <c r="QHC26" s="536"/>
      <c r="QHD26" s="536"/>
      <c r="QHE26" s="536"/>
      <c r="QHF26" s="533"/>
      <c r="QHG26" s="533"/>
      <c r="QHH26" s="534"/>
      <c r="QHI26" s="343"/>
      <c r="QHJ26" s="535"/>
      <c r="QHK26" s="536"/>
      <c r="QHL26" s="536"/>
      <c r="QHM26" s="536"/>
      <c r="QHN26" s="533"/>
      <c r="QHO26" s="533"/>
      <c r="QHP26" s="534"/>
      <c r="QHQ26" s="343"/>
      <c r="QHR26" s="535"/>
      <c r="QHS26" s="536"/>
      <c r="QHT26" s="536"/>
      <c r="QHU26" s="536"/>
      <c r="QHV26" s="533"/>
      <c r="QHW26" s="533"/>
      <c r="QHX26" s="534"/>
      <c r="QHY26" s="343"/>
      <c r="QHZ26" s="535"/>
      <c r="QIA26" s="536"/>
      <c r="QIB26" s="536"/>
      <c r="QIC26" s="536"/>
      <c r="QID26" s="533"/>
      <c r="QIE26" s="533"/>
      <c r="QIF26" s="534"/>
      <c r="QIG26" s="343"/>
      <c r="QIH26" s="535"/>
      <c r="QII26" s="536"/>
      <c r="QIJ26" s="536"/>
      <c r="QIK26" s="536"/>
      <c r="QIL26" s="533"/>
      <c r="QIM26" s="533"/>
      <c r="QIN26" s="534"/>
      <c r="QIO26" s="343"/>
      <c r="QIP26" s="535"/>
      <c r="QIQ26" s="536"/>
      <c r="QIR26" s="536"/>
      <c r="QIS26" s="536"/>
      <c r="QIT26" s="533"/>
      <c r="QIU26" s="533"/>
      <c r="QIV26" s="534"/>
      <c r="QIW26" s="343"/>
      <c r="QIX26" s="535"/>
      <c r="QIY26" s="536"/>
      <c r="QIZ26" s="536"/>
      <c r="QJA26" s="536"/>
      <c r="QJB26" s="533"/>
      <c r="QJC26" s="533"/>
      <c r="QJD26" s="534"/>
      <c r="QJE26" s="343"/>
      <c r="QJF26" s="535"/>
      <c r="QJG26" s="536"/>
      <c r="QJH26" s="536"/>
      <c r="QJI26" s="536"/>
      <c r="QJJ26" s="533"/>
      <c r="QJK26" s="533"/>
      <c r="QJL26" s="534"/>
      <c r="QJM26" s="343"/>
      <c r="QJN26" s="535"/>
      <c r="QJO26" s="536"/>
      <c r="QJP26" s="536"/>
      <c r="QJQ26" s="536"/>
      <c r="QJR26" s="533"/>
      <c r="QJS26" s="533"/>
      <c r="QJT26" s="534"/>
      <c r="QJU26" s="343"/>
      <c r="QJV26" s="535"/>
      <c r="QJW26" s="536"/>
      <c r="QJX26" s="536"/>
      <c r="QJY26" s="536"/>
      <c r="QJZ26" s="533"/>
      <c r="QKA26" s="533"/>
      <c r="QKB26" s="534"/>
      <c r="QKC26" s="343"/>
      <c r="QKD26" s="535"/>
      <c r="QKE26" s="536"/>
      <c r="QKF26" s="536"/>
      <c r="QKG26" s="536"/>
      <c r="QKH26" s="533"/>
      <c r="QKI26" s="533"/>
      <c r="QKJ26" s="534"/>
      <c r="QKK26" s="343"/>
      <c r="QKL26" s="535"/>
      <c r="QKM26" s="536"/>
      <c r="QKN26" s="536"/>
      <c r="QKO26" s="536"/>
      <c r="QKP26" s="533"/>
      <c r="QKQ26" s="533"/>
      <c r="QKR26" s="534"/>
      <c r="QKS26" s="343"/>
      <c r="QKT26" s="535"/>
      <c r="QKU26" s="536"/>
      <c r="QKV26" s="536"/>
      <c r="QKW26" s="536"/>
      <c r="QKX26" s="533"/>
      <c r="QKY26" s="533"/>
      <c r="QKZ26" s="534"/>
      <c r="QLA26" s="343"/>
      <c r="QLB26" s="535"/>
      <c r="QLC26" s="536"/>
      <c r="QLD26" s="536"/>
      <c r="QLE26" s="536"/>
      <c r="QLF26" s="533"/>
      <c r="QLG26" s="533"/>
      <c r="QLH26" s="534"/>
      <c r="QLI26" s="343"/>
      <c r="QLJ26" s="535"/>
      <c r="QLK26" s="536"/>
      <c r="QLL26" s="536"/>
      <c r="QLM26" s="536"/>
      <c r="QLN26" s="533"/>
      <c r="QLO26" s="533"/>
      <c r="QLP26" s="534"/>
      <c r="QLQ26" s="343"/>
      <c r="QLR26" s="535"/>
      <c r="QLS26" s="536"/>
      <c r="QLT26" s="536"/>
      <c r="QLU26" s="536"/>
      <c r="QLV26" s="533"/>
      <c r="QLW26" s="533"/>
      <c r="QLX26" s="534"/>
      <c r="QLY26" s="343"/>
      <c r="QLZ26" s="535"/>
      <c r="QMA26" s="536"/>
      <c r="QMB26" s="536"/>
      <c r="QMC26" s="536"/>
      <c r="QMD26" s="533"/>
      <c r="QME26" s="533"/>
      <c r="QMF26" s="534"/>
      <c r="QMG26" s="343"/>
      <c r="QMH26" s="535"/>
      <c r="QMI26" s="536"/>
      <c r="QMJ26" s="536"/>
      <c r="QMK26" s="536"/>
      <c r="QML26" s="533"/>
      <c r="QMM26" s="533"/>
      <c r="QMN26" s="534"/>
      <c r="QMO26" s="343"/>
      <c r="QMP26" s="535"/>
      <c r="QMQ26" s="536"/>
      <c r="QMR26" s="536"/>
      <c r="QMS26" s="536"/>
      <c r="QMT26" s="533"/>
      <c r="QMU26" s="533"/>
      <c r="QMV26" s="534"/>
      <c r="QMW26" s="343"/>
      <c r="QMX26" s="535"/>
      <c r="QMY26" s="536"/>
      <c r="QMZ26" s="536"/>
      <c r="QNA26" s="536"/>
      <c r="QNB26" s="533"/>
      <c r="QNC26" s="533"/>
      <c r="QND26" s="534"/>
      <c r="QNE26" s="343"/>
      <c r="QNF26" s="535"/>
      <c r="QNG26" s="536"/>
      <c r="QNH26" s="536"/>
      <c r="QNI26" s="536"/>
      <c r="QNJ26" s="533"/>
      <c r="QNK26" s="533"/>
      <c r="QNL26" s="534"/>
      <c r="QNM26" s="343"/>
      <c r="QNN26" s="535"/>
      <c r="QNO26" s="536"/>
      <c r="QNP26" s="536"/>
      <c r="QNQ26" s="536"/>
      <c r="QNR26" s="533"/>
      <c r="QNS26" s="533"/>
      <c r="QNT26" s="534"/>
      <c r="QNU26" s="343"/>
      <c r="QNV26" s="535"/>
      <c r="QNW26" s="536"/>
      <c r="QNX26" s="536"/>
      <c r="QNY26" s="536"/>
      <c r="QNZ26" s="533"/>
      <c r="QOA26" s="533"/>
      <c r="QOB26" s="534"/>
      <c r="QOC26" s="343"/>
      <c r="QOD26" s="535"/>
      <c r="QOE26" s="536"/>
      <c r="QOF26" s="536"/>
      <c r="QOG26" s="536"/>
      <c r="QOH26" s="533"/>
      <c r="QOI26" s="533"/>
      <c r="QOJ26" s="534"/>
      <c r="QOK26" s="343"/>
      <c r="QOL26" s="535"/>
      <c r="QOM26" s="536"/>
      <c r="QON26" s="536"/>
      <c r="QOO26" s="536"/>
      <c r="QOP26" s="533"/>
      <c r="QOQ26" s="533"/>
      <c r="QOR26" s="534"/>
      <c r="QOS26" s="343"/>
      <c r="QOT26" s="535"/>
      <c r="QOU26" s="536"/>
      <c r="QOV26" s="536"/>
      <c r="QOW26" s="536"/>
      <c r="QOX26" s="533"/>
      <c r="QOY26" s="533"/>
      <c r="QOZ26" s="534"/>
      <c r="QPA26" s="343"/>
      <c r="QPB26" s="535"/>
      <c r="QPC26" s="536"/>
      <c r="QPD26" s="536"/>
      <c r="QPE26" s="536"/>
      <c r="QPF26" s="533"/>
      <c r="QPG26" s="533"/>
      <c r="QPH26" s="534"/>
      <c r="QPI26" s="343"/>
      <c r="QPJ26" s="535"/>
      <c r="QPK26" s="536"/>
      <c r="QPL26" s="536"/>
      <c r="QPM26" s="536"/>
      <c r="QPN26" s="533"/>
      <c r="QPO26" s="533"/>
      <c r="QPP26" s="534"/>
      <c r="QPQ26" s="343"/>
      <c r="QPR26" s="535"/>
      <c r="QPS26" s="536"/>
      <c r="QPT26" s="536"/>
      <c r="QPU26" s="536"/>
      <c r="QPV26" s="533"/>
      <c r="QPW26" s="533"/>
      <c r="QPX26" s="534"/>
      <c r="QPY26" s="343"/>
      <c r="QPZ26" s="535"/>
      <c r="QQA26" s="536"/>
      <c r="QQB26" s="536"/>
      <c r="QQC26" s="536"/>
      <c r="QQD26" s="533"/>
      <c r="QQE26" s="533"/>
      <c r="QQF26" s="534"/>
      <c r="QQG26" s="343"/>
      <c r="QQH26" s="535"/>
      <c r="QQI26" s="536"/>
      <c r="QQJ26" s="536"/>
      <c r="QQK26" s="536"/>
      <c r="QQL26" s="533"/>
      <c r="QQM26" s="533"/>
      <c r="QQN26" s="534"/>
      <c r="QQO26" s="343"/>
      <c r="QQP26" s="535"/>
      <c r="QQQ26" s="536"/>
      <c r="QQR26" s="536"/>
      <c r="QQS26" s="536"/>
      <c r="QQT26" s="533"/>
      <c r="QQU26" s="533"/>
      <c r="QQV26" s="534"/>
      <c r="QQW26" s="343"/>
      <c r="QQX26" s="535"/>
      <c r="QQY26" s="536"/>
      <c r="QQZ26" s="536"/>
      <c r="QRA26" s="536"/>
      <c r="QRB26" s="533"/>
      <c r="QRC26" s="533"/>
      <c r="QRD26" s="534"/>
      <c r="QRE26" s="343"/>
      <c r="QRF26" s="535"/>
      <c r="QRG26" s="536"/>
      <c r="QRH26" s="536"/>
      <c r="QRI26" s="536"/>
      <c r="QRJ26" s="533"/>
      <c r="QRK26" s="533"/>
      <c r="QRL26" s="534"/>
      <c r="QRM26" s="343"/>
      <c r="QRN26" s="535"/>
      <c r="QRO26" s="536"/>
      <c r="QRP26" s="536"/>
      <c r="QRQ26" s="536"/>
      <c r="QRR26" s="533"/>
      <c r="QRS26" s="533"/>
      <c r="QRT26" s="534"/>
      <c r="QRU26" s="343"/>
      <c r="QRV26" s="535"/>
      <c r="QRW26" s="536"/>
      <c r="QRX26" s="536"/>
      <c r="QRY26" s="536"/>
      <c r="QRZ26" s="533"/>
      <c r="QSA26" s="533"/>
      <c r="QSB26" s="534"/>
      <c r="QSC26" s="343"/>
      <c r="QSD26" s="535"/>
      <c r="QSE26" s="536"/>
      <c r="QSF26" s="536"/>
      <c r="QSG26" s="536"/>
      <c r="QSH26" s="533"/>
      <c r="QSI26" s="533"/>
      <c r="QSJ26" s="534"/>
      <c r="QSK26" s="343"/>
      <c r="QSL26" s="535"/>
      <c r="QSM26" s="536"/>
      <c r="QSN26" s="536"/>
      <c r="QSO26" s="536"/>
      <c r="QSP26" s="533"/>
      <c r="QSQ26" s="533"/>
      <c r="QSR26" s="534"/>
      <c r="QSS26" s="343"/>
      <c r="QST26" s="535"/>
      <c r="QSU26" s="536"/>
      <c r="QSV26" s="536"/>
      <c r="QSW26" s="536"/>
      <c r="QSX26" s="533"/>
      <c r="QSY26" s="533"/>
      <c r="QSZ26" s="534"/>
      <c r="QTA26" s="343"/>
      <c r="QTB26" s="535"/>
      <c r="QTC26" s="536"/>
      <c r="QTD26" s="536"/>
      <c r="QTE26" s="536"/>
      <c r="QTF26" s="533"/>
      <c r="QTG26" s="533"/>
      <c r="QTH26" s="534"/>
      <c r="QTI26" s="343"/>
      <c r="QTJ26" s="535"/>
      <c r="QTK26" s="536"/>
      <c r="QTL26" s="536"/>
      <c r="QTM26" s="536"/>
      <c r="QTN26" s="533"/>
      <c r="QTO26" s="533"/>
      <c r="QTP26" s="534"/>
      <c r="QTQ26" s="343"/>
      <c r="QTR26" s="535"/>
      <c r="QTS26" s="536"/>
      <c r="QTT26" s="536"/>
      <c r="QTU26" s="536"/>
      <c r="QTV26" s="533"/>
      <c r="QTW26" s="533"/>
      <c r="QTX26" s="534"/>
      <c r="QTY26" s="343"/>
      <c r="QTZ26" s="535"/>
      <c r="QUA26" s="536"/>
      <c r="QUB26" s="536"/>
      <c r="QUC26" s="536"/>
      <c r="QUD26" s="533"/>
      <c r="QUE26" s="533"/>
      <c r="QUF26" s="534"/>
      <c r="QUG26" s="343"/>
      <c r="QUH26" s="535"/>
      <c r="QUI26" s="536"/>
      <c r="QUJ26" s="536"/>
      <c r="QUK26" s="536"/>
      <c r="QUL26" s="533"/>
      <c r="QUM26" s="533"/>
      <c r="QUN26" s="534"/>
      <c r="QUO26" s="343"/>
      <c r="QUP26" s="535"/>
      <c r="QUQ26" s="536"/>
      <c r="QUR26" s="536"/>
      <c r="QUS26" s="536"/>
      <c r="QUT26" s="533"/>
      <c r="QUU26" s="533"/>
      <c r="QUV26" s="534"/>
      <c r="QUW26" s="343"/>
      <c r="QUX26" s="535"/>
      <c r="QUY26" s="536"/>
      <c r="QUZ26" s="536"/>
      <c r="QVA26" s="536"/>
      <c r="QVB26" s="533"/>
      <c r="QVC26" s="533"/>
      <c r="QVD26" s="534"/>
      <c r="QVE26" s="343"/>
      <c r="QVF26" s="535"/>
      <c r="QVG26" s="536"/>
      <c r="QVH26" s="536"/>
      <c r="QVI26" s="536"/>
      <c r="QVJ26" s="533"/>
      <c r="QVK26" s="533"/>
      <c r="QVL26" s="534"/>
      <c r="QVM26" s="343"/>
      <c r="QVN26" s="535"/>
      <c r="QVO26" s="536"/>
      <c r="QVP26" s="536"/>
      <c r="QVQ26" s="536"/>
      <c r="QVR26" s="533"/>
      <c r="QVS26" s="533"/>
      <c r="QVT26" s="534"/>
      <c r="QVU26" s="343"/>
      <c r="QVV26" s="535"/>
      <c r="QVW26" s="536"/>
      <c r="QVX26" s="536"/>
      <c r="QVY26" s="536"/>
      <c r="QVZ26" s="533"/>
      <c r="QWA26" s="533"/>
      <c r="QWB26" s="534"/>
      <c r="QWC26" s="343"/>
      <c r="QWD26" s="535"/>
      <c r="QWE26" s="536"/>
      <c r="QWF26" s="536"/>
      <c r="QWG26" s="536"/>
      <c r="QWH26" s="533"/>
      <c r="QWI26" s="533"/>
      <c r="QWJ26" s="534"/>
      <c r="QWK26" s="343"/>
      <c r="QWL26" s="535"/>
      <c r="QWM26" s="536"/>
      <c r="QWN26" s="536"/>
      <c r="QWO26" s="536"/>
      <c r="QWP26" s="533"/>
      <c r="QWQ26" s="533"/>
      <c r="QWR26" s="534"/>
      <c r="QWS26" s="343"/>
      <c r="QWT26" s="535"/>
      <c r="QWU26" s="536"/>
      <c r="QWV26" s="536"/>
      <c r="QWW26" s="536"/>
      <c r="QWX26" s="533"/>
      <c r="QWY26" s="533"/>
      <c r="QWZ26" s="534"/>
      <c r="QXA26" s="343"/>
      <c r="QXB26" s="535"/>
      <c r="QXC26" s="536"/>
      <c r="QXD26" s="536"/>
      <c r="QXE26" s="536"/>
      <c r="QXF26" s="533"/>
      <c r="QXG26" s="533"/>
      <c r="QXH26" s="534"/>
      <c r="QXI26" s="343"/>
      <c r="QXJ26" s="535"/>
      <c r="QXK26" s="536"/>
      <c r="QXL26" s="536"/>
      <c r="QXM26" s="536"/>
      <c r="QXN26" s="533"/>
      <c r="QXO26" s="533"/>
      <c r="QXP26" s="534"/>
      <c r="QXQ26" s="343"/>
      <c r="QXR26" s="535"/>
      <c r="QXS26" s="536"/>
      <c r="QXT26" s="536"/>
      <c r="QXU26" s="536"/>
      <c r="QXV26" s="533"/>
      <c r="QXW26" s="533"/>
      <c r="QXX26" s="534"/>
      <c r="QXY26" s="343"/>
      <c r="QXZ26" s="535"/>
      <c r="QYA26" s="536"/>
      <c r="QYB26" s="536"/>
      <c r="QYC26" s="536"/>
      <c r="QYD26" s="533"/>
      <c r="QYE26" s="533"/>
      <c r="QYF26" s="534"/>
      <c r="QYG26" s="343"/>
      <c r="QYH26" s="535"/>
      <c r="QYI26" s="536"/>
      <c r="QYJ26" s="536"/>
      <c r="QYK26" s="536"/>
      <c r="QYL26" s="533"/>
      <c r="QYM26" s="533"/>
      <c r="QYN26" s="534"/>
      <c r="QYO26" s="343"/>
      <c r="QYP26" s="535"/>
      <c r="QYQ26" s="536"/>
      <c r="QYR26" s="536"/>
      <c r="QYS26" s="536"/>
      <c r="QYT26" s="533"/>
      <c r="QYU26" s="533"/>
      <c r="QYV26" s="534"/>
      <c r="QYW26" s="343"/>
      <c r="QYX26" s="535"/>
      <c r="QYY26" s="536"/>
      <c r="QYZ26" s="536"/>
      <c r="QZA26" s="536"/>
      <c r="QZB26" s="533"/>
      <c r="QZC26" s="533"/>
      <c r="QZD26" s="534"/>
      <c r="QZE26" s="343"/>
      <c r="QZF26" s="535"/>
      <c r="QZG26" s="536"/>
      <c r="QZH26" s="536"/>
      <c r="QZI26" s="536"/>
      <c r="QZJ26" s="533"/>
      <c r="QZK26" s="533"/>
      <c r="QZL26" s="534"/>
      <c r="QZM26" s="343"/>
      <c r="QZN26" s="535"/>
      <c r="QZO26" s="536"/>
      <c r="QZP26" s="536"/>
      <c r="QZQ26" s="536"/>
      <c r="QZR26" s="533"/>
      <c r="QZS26" s="533"/>
      <c r="QZT26" s="534"/>
      <c r="QZU26" s="343"/>
      <c r="QZV26" s="535"/>
      <c r="QZW26" s="536"/>
      <c r="QZX26" s="536"/>
      <c r="QZY26" s="536"/>
      <c r="QZZ26" s="533"/>
      <c r="RAA26" s="533"/>
      <c r="RAB26" s="534"/>
      <c r="RAC26" s="343"/>
      <c r="RAD26" s="535"/>
      <c r="RAE26" s="536"/>
      <c r="RAF26" s="536"/>
      <c r="RAG26" s="536"/>
      <c r="RAH26" s="533"/>
      <c r="RAI26" s="533"/>
      <c r="RAJ26" s="534"/>
      <c r="RAK26" s="343"/>
      <c r="RAL26" s="535"/>
      <c r="RAM26" s="536"/>
      <c r="RAN26" s="536"/>
      <c r="RAO26" s="536"/>
      <c r="RAP26" s="533"/>
      <c r="RAQ26" s="533"/>
      <c r="RAR26" s="534"/>
      <c r="RAS26" s="343"/>
      <c r="RAT26" s="535"/>
      <c r="RAU26" s="536"/>
      <c r="RAV26" s="536"/>
      <c r="RAW26" s="536"/>
      <c r="RAX26" s="533"/>
      <c r="RAY26" s="533"/>
      <c r="RAZ26" s="534"/>
      <c r="RBA26" s="343"/>
      <c r="RBB26" s="535"/>
      <c r="RBC26" s="536"/>
      <c r="RBD26" s="536"/>
      <c r="RBE26" s="536"/>
      <c r="RBF26" s="533"/>
      <c r="RBG26" s="533"/>
      <c r="RBH26" s="534"/>
      <c r="RBI26" s="343"/>
      <c r="RBJ26" s="535"/>
      <c r="RBK26" s="536"/>
      <c r="RBL26" s="536"/>
      <c r="RBM26" s="536"/>
      <c r="RBN26" s="533"/>
      <c r="RBO26" s="533"/>
      <c r="RBP26" s="534"/>
      <c r="RBQ26" s="343"/>
      <c r="RBR26" s="535"/>
      <c r="RBS26" s="536"/>
      <c r="RBT26" s="536"/>
      <c r="RBU26" s="536"/>
      <c r="RBV26" s="533"/>
      <c r="RBW26" s="533"/>
      <c r="RBX26" s="534"/>
      <c r="RBY26" s="343"/>
      <c r="RBZ26" s="535"/>
      <c r="RCA26" s="536"/>
      <c r="RCB26" s="536"/>
      <c r="RCC26" s="536"/>
      <c r="RCD26" s="533"/>
      <c r="RCE26" s="533"/>
      <c r="RCF26" s="534"/>
      <c r="RCG26" s="343"/>
      <c r="RCH26" s="535"/>
      <c r="RCI26" s="536"/>
      <c r="RCJ26" s="536"/>
      <c r="RCK26" s="536"/>
      <c r="RCL26" s="533"/>
      <c r="RCM26" s="533"/>
      <c r="RCN26" s="534"/>
      <c r="RCO26" s="343"/>
      <c r="RCP26" s="535"/>
      <c r="RCQ26" s="536"/>
      <c r="RCR26" s="536"/>
      <c r="RCS26" s="536"/>
      <c r="RCT26" s="533"/>
      <c r="RCU26" s="533"/>
      <c r="RCV26" s="534"/>
      <c r="RCW26" s="343"/>
      <c r="RCX26" s="535"/>
      <c r="RCY26" s="536"/>
      <c r="RCZ26" s="536"/>
      <c r="RDA26" s="536"/>
      <c r="RDB26" s="533"/>
      <c r="RDC26" s="533"/>
      <c r="RDD26" s="534"/>
      <c r="RDE26" s="343"/>
      <c r="RDF26" s="535"/>
      <c r="RDG26" s="536"/>
      <c r="RDH26" s="536"/>
      <c r="RDI26" s="536"/>
      <c r="RDJ26" s="533"/>
      <c r="RDK26" s="533"/>
      <c r="RDL26" s="534"/>
      <c r="RDM26" s="343"/>
      <c r="RDN26" s="535"/>
      <c r="RDO26" s="536"/>
      <c r="RDP26" s="536"/>
      <c r="RDQ26" s="536"/>
      <c r="RDR26" s="533"/>
      <c r="RDS26" s="533"/>
      <c r="RDT26" s="534"/>
      <c r="RDU26" s="343"/>
      <c r="RDV26" s="535"/>
      <c r="RDW26" s="536"/>
      <c r="RDX26" s="536"/>
      <c r="RDY26" s="536"/>
      <c r="RDZ26" s="533"/>
      <c r="REA26" s="533"/>
      <c r="REB26" s="534"/>
      <c r="REC26" s="343"/>
      <c r="RED26" s="535"/>
      <c r="REE26" s="536"/>
      <c r="REF26" s="536"/>
      <c r="REG26" s="536"/>
      <c r="REH26" s="533"/>
      <c r="REI26" s="533"/>
      <c r="REJ26" s="534"/>
      <c r="REK26" s="343"/>
      <c r="REL26" s="535"/>
      <c r="REM26" s="536"/>
      <c r="REN26" s="536"/>
      <c r="REO26" s="536"/>
      <c r="REP26" s="533"/>
      <c r="REQ26" s="533"/>
      <c r="RER26" s="534"/>
      <c r="RES26" s="343"/>
      <c r="RET26" s="535"/>
      <c r="REU26" s="536"/>
      <c r="REV26" s="536"/>
      <c r="REW26" s="536"/>
      <c r="REX26" s="533"/>
      <c r="REY26" s="533"/>
      <c r="REZ26" s="534"/>
      <c r="RFA26" s="343"/>
      <c r="RFB26" s="535"/>
      <c r="RFC26" s="536"/>
      <c r="RFD26" s="536"/>
      <c r="RFE26" s="536"/>
      <c r="RFF26" s="533"/>
      <c r="RFG26" s="533"/>
      <c r="RFH26" s="534"/>
      <c r="RFI26" s="343"/>
      <c r="RFJ26" s="535"/>
      <c r="RFK26" s="536"/>
      <c r="RFL26" s="536"/>
      <c r="RFM26" s="536"/>
      <c r="RFN26" s="533"/>
      <c r="RFO26" s="533"/>
      <c r="RFP26" s="534"/>
      <c r="RFQ26" s="343"/>
      <c r="RFR26" s="535"/>
      <c r="RFS26" s="536"/>
      <c r="RFT26" s="536"/>
      <c r="RFU26" s="536"/>
      <c r="RFV26" s="533"/>
      <c r="RFW26" s="533"/>
      <c r="RFX26" s="534"/>
      <c r="RFY26" s="343"/>
      <c r="RFZ26" s="535"/>
      <c r="RGA26" s="536"/>
      <c r="RGB26" s="536"/>
      <c r="RGC26" s="536"/>
      <c r="RGD26" s="533"/>
      <c r="RGE26" s="533"/>
      <c r="RGF26" s="534"/>
      <c r="RGG26" s="343"/>
      <c r="RGH26" s="535"/>
      <c r="RGI26" s="536"/>
      <c r="RGJ26" s="536"/>
      <c r="RGK26" s="536"/>
      <c r="RGL26" s="533"/>
      <c r="RGM26" s="533"/>
      <c r="RGN26" s="534"/>
      <c r="RGO26" s="343"/>
      <c r="RGP26" s="535"/>
      <c r="RGQ26" s="536"/>
      <c r="RGR26" s="536"/>
      <c r="RGS26" s="536"/>
      <c r="RGT26" s="533"/>
      <c r="RGU26" s="533"/>
      <c r="RGV26" s="534"/>
      <c r="RGW26" s="343"/>
      <c r="RGX26" s="535"/>
      <c r="RGY26" s="536"/>
      <c r="RGZ26" s="536"/>
      <c r="RHA26" s="536"/>
      <c r="RHB26" s="533"/>
      <c r="RHC26" s="533"/>
      <c r="RHD26" s="534"/>
      <c r="RHE26" s="343"/>
      <c r="RHF26" s="535"/>
      <c r="RHG26" s="536"/>
      <c r="RHH26" s="536"/>
      <c r="RHI26" s="536"/>
      <c r="RHJ26" s="533"/>
      <c r="RHK26" s="533"/>
      <c r="RHL26" s="534"/>
      <c r="RHM26" s="343"/>
      <c r="RHN26" s="535"/>
      <c r="RHO26" s="536"/>
      <c r="RHP26" s="536"/>
      <c r="RHQ26" s="536"/>
      <c r="RHR26" s="533"/>
      <c r="RHS26" s="533"/>
      <c r="RHT26" s="534"/>
      <c r="RHU26" s="343"/>
      <c r="RHV26" s="535"/>
      <c r="RHW26" s="536"/>
      <c r="RHX26" s="536"/>
      <c r="RHY26" s="536"/>
      <c r="RHZ26" s="533"/>
      <c r="RIA26" s="533"/>
      <c r="RIB26" s="534"/>
      <c r="RIC26" s="343"/>
      <c r="RID26" s="535"/>
      <c r="RIE26" s="536"/>
      <c r="RIF26" s="536"/>
      <c r="RIG26" s="536"/>
      <c r="RIH26" s="533"/>
      <c r="RII26" s="533"/>
      <c r="RIJ26" s="534"/>
      <c r="RIK26" s="343"/>
      <c r="RIL26" s="535"/>
      <c r="RIM26" s="536"/>
      <c r="RIN26" s="536"/>
      <c r="RIO26" s="536"/>
      <c r="RIP26" s="533"/>
      <c r="RIQ26" s="533"/>
      <c r="RIR26" s="534"/>
      <c r="RIS26" s="343"/>
      <c r="RIT26" s="535"/>
      <c r="RIU26" s="536"/>
      <c r="RIV26" s="536"/>
      <c r="RIW26" s="536"/>
      <c r="RIX26" s="533"/>
      <c r="RIY26" s="533"/>
      <c r="RIZ26" s="534"/>
      <c r="RJA26" s="343"/>
      <c r="RJB26" s="535"/>
      <c r="RJC26" s="536"/>
      <c r="RJD26" s="536"/>
      <c r="RJE26" s="536"/>
      <c r="RJF26" s="533"/>
      <c r="RJG26" s="533"/>
      <c r="RJH26" s="534"/>
      <c r="RJI26" s="343"/>
      <c r="RJJ26" s="535"/>
      <c r="RJK26" s="536"/>
      <c r="RJL26" s="536"/>
      <c r="RJM26" s="536"/>
      <c r="RJN26" s="533"/>
      <c r="RJO26" s="533"/>
      <c r="RJP26" s="534"/>
      <c r="RJQ26" s="343"/>
      <c r="RJR26" s="535"/>
      <c r="RJS26" s="536"/>
      <c r="RJT26" s="536"/>
      <c r="RJU26" s="536"/>
      <c r="RJV26" s="533"/>
      <c r="RJW26" s="533"/>
      <c r="RJX26" s="534"/>
      <c r="RJY26" s="343"/>
      <c r="RJZ26" s="535"/>
      <c r="RKA26" s="536"/>
      <c r="RKB26" s="536"/>
      <c r="RKC26" s="536"/>
      <c r="RKD26" s="533"/>
      <c r="RKE26" s="533"/>
      <c r="RKF26" s="534"/>
      <c r="RKG26" s="343"/>
      <c r="RKH26" s="535"/>
      <c r="RKI26" s="536"/>
      <c r="RKJ26" s="536"/>
      <c r="RKK26" s="536"/>
      <c r="RKL26" s="533"/>
      <c r="RKM26" s="533"/>
      <c r="RKN26" s="534"/>
      <c r="RKO26" s="343"/>
      <c r="RKP26" s="535"/>
      <c r="RKQ26" s="536"/>
      <c r="RKR26" s="536"/>
      <c r="RKS26" s="536"/>
      <c r="RKT26" s="533"/>
      <c r="RKU26" s="533"/>
      <c r="RKV26" s="534"/>
      <c r="RKW26" s="343"/>
      <c r="RKX26" s="535"/>
      <c r="RKY26" s="536"/>
      <c r="RKZ26" s="536"/>
      <c r="RLA26" s="536"/>
      <c r="RLB26" s="533"/>
      <c r="RLC26" s="533"/>
      <c r="RLD26" s="534"/>
      <c r="RLE26" s="343"/>
      <c r="RLF26" s="535"/>
      <c r="RLG26" s="536"/>
      <c r="RLH26" s="536"/>
      <c r="RLI26" s="536"/>
      <c r="RLJ26" s="533"/>
      <c r="RLK26" s="533"/>
      <c r="RLL26" s="534"/>
      <c r="RLM26" s="343"/>
      <c r="RLN26" s="535"/>
      <c r="RLO26" s="536"/>
      <c r="RLP26" s="536"/>
      <c r="RLQ26" s="536"/>
      <c r="RLR26" s="533"/>
      <c r="RLS26" s="533"/>
      <c r="RLT26" s="534"/>
      <c r="RLU26" s="343"/>
      <c r="RLV26" s="535"/>
      <c r="RLW26" s="536"/>
      <c r="RLX26" s="536"/>
      <c r="RLY26" s="536"/>
      <c r="RLZ26" s="533"/>
      <c r="RMA26" s="533"/>
      <c r="RMB26" s="534"/>
      <c r="RMC26" s="343"/>
      <c r="RMD26" s="535"/>
      <c r="RME26" s="536"/>
      <c r="RMF26" s="536"/>
      <c r="RMG26" s="536"/>
      <c r="RMH26" s="533"/>
      <c r="RMI26" s="533"/>
      <c r="RMJ26" s="534"/>
      <c r="RMK26" s="343"/>
      <c r="RML26" s="535"/>
      <c r="RMM26" s="536"/>
      <c r="RMN26" s="536"/>
      <c r="RMO26" s="536"/>
      <c r="RMP26" s="533"/>
      <c r="RMQ26" s="533"/>
      <c r="RMR26" s="534"/>
      <c r="RMS26" s="343"/>
      <c r="RMT26" s="535"/>
      <c r="RMU26" s="536"/>
      <c r="RMV26" s="536"/>
      <c r="RMW26" s="536"/>
      <c r="RMX26" s="533"/>
      <c r="RMY26" s="533"/>
      <c r="RMZ26" s="534"/>
      <c r="RNA26" s="343"/>
      <c r="RNB26" s="535"/>
      <c r="RNC26" s="536"/>
      <c r="RND26" s="536"/>
      <c r="RNE26" s="536"/>
      <c r="RNF26" s="533"/>
      <c r="RNG26" s="533"/>
      <c r="RNH26" s="534"/>
      <c r="RNI26" s="343"/>
      <c r="RNJ26" s="535"/>
      <c r="RNK26" s="536"/>
      <c r="RNL26" s="536"/>
      <c r="RNM26" s="536"/>
      <c r="RNN26" s="533"/>
      <c r="RNO26" s="533"/>
      <c r="RNP26" s="534"/>
      <c r="RNQ26" s="343"/>
      <c r="RNR26" s="535"/>
      <c r="RNS26" s="536"/>
      <c r="RNT26" s="536"/>
      <c r="RNU26" s="536"/>
      <c r="RNV26" s="533"/>
      <c r="RNW26" s="533"/>
      <c r="RNX26" s="534"/>
      <c r="RNY26" s="343"/>
      <c r="RNZ26" s="535"/>
      <c r="ROA26" s="536"/>
      <c r="ROB26" s="536"/>
      <c r="ROC26" s="536"/>
      <c r="ROD26" s="533"/>
      <c r="ROE26" s="533"/>
      <c r="ROF26" s="534"/>
      <c r="ROG26" s="343"/>
      <c r="ROH26" s="535"/>
      <c r="ROI26" s="536"/>
      <c r="ROJ26" s="536"/>
      <c r="ROK26" s="536"/>
      <c r="ROL26" s="533"/>
      <c r="ROM26" s="533"/>
      <c r="RON26" s="534"/>
      <c r="ROO26" s="343"/>
      <c r="ROP26" s="535"/>
      <c r="ROQ26" s="536"/>
      <c r="ROR26" s="536"/>
      <c r="ROS26" s="536"/>
      <c r="ROT26" s="533"/>
      <c r="ROU26" s="533"/>
      <c r="ROV26" s="534"/>
      <c r="ROW26" s="343"/>
      <c r="ROX26" s="535"/>
      <c r="ROY26" s="536"/>
      <c r="ROZ26" s="536"/>
      <c r="RPA26" s="536"/>
      <c r="RPB26" s="533"/>
      <c r="RPC26" s="533"/>
      <c r="RPD26" s="534"/>
      <c r="RPE26" s="343"/>
      <c r="RPF26" s="535"/>
      <c r="RPG26" s="536"/>
      <c r="RPH26" s="536"/>
      <c r="RPI26" s="536"/>
      <c r="RPJ26" s="533"/>
      <c r="RPK26" s="533"/>
      <c r="RPL26" s="534"/>
      <c r="RPM26" s="343"/>
      <c r="RPN26" s="535"/>
      <c r="RPO26" s="536"/>
      <c r="RPP26" s="536"/>
      <c r="RPQ26" s="536"/>
      <c r="RPR26" s="533"/>
      <c r="RPS26" s="533"/>
      <c r="RPT26" s="534"/>
      <c r="RPU26" s="343"/>
      <c r="RPV26" s="535"/>
      <c r="RPW26" s="536"/>
      <c r="RPX26" s="536"/>
      <c r="RPY26" s="536"/>
      <c r="RPZ26" s="533"/>
      <c r="RQA26" s="533"/>
      <c r="RQB26" s="534"/>
      <c r="RQC26" s="343"/>
      <c r="RQD26" s="535"/>
      <c r="RQE26" s="536"/>
      <c r="RQF26" s="536"/>
      <c r="RQG26" s="536"/>
      <c r="RQH26" s="533"/>
      <c r="RQI26" s="533"/>
      <c r="RQJ26" s="534"/>
      <c r="RQK26" s="343"/>
      <c r="RQL26" s="535"/>
      <c r="RQM26" s="536"/>
      <c r="RQN26" s="536"/>
      <c r="RQO26" s="536"/>
      <c r="RQP26" s="533"/>
      <c r="RQQ26" s="533"/>
      <c r="RQR26" s="534"/>
      <c r="RQS26" s="343"/>
      <c r="RQT26" s="535"/>
      <c r="RQU26" s="536"/>
      <c r="RQV26" s="536"/>
      <c r="RQW26" s="536"/>
      <c r="RQX26" s="533"/>
      <c r="RQY26" s="533"/>
      <c r="RQZ26" s="534"/>
      <c r="RRA26" s="343"/>
      <c r="RRB26" s="535"/>
      <c r="RRC26" s="536"/>
      <c r="RRD26" s="536"/>
      <c r="RRE26" s="536"/>
      <c r="RRF26" s="533"/>
      <c r="RRG26" s="533"/>
      <c r="RRH26" s="534"/>
      <c r="RRI26" s="343"/>
      <c r="RRJ26" s="535"/>
      <c r="RRK26" s="536"/>
      <c r="RRL26" s="536"/>
      <c r="RRM26" s="536"/>
      <c r="RRN26" s="533"/>
      <c r="RRO26" s="533"/>
      <c r="RRP26" s="534"/>
      <c r="RRQ26" s="343"/>
      <c r="RRR26" s="535"/>
      <c r="RRS26" s="536"/>
      <c r="RRT26" s="536"/>
      <c r="RRU26" s="536"/>
      <c r="RRV26" s="533"/>
      <c r="RRW26" s="533"/>
      <c r="RRX26" s="534"/>
      <c r="RRY26" s="343"/>
      <c r="RRZ26" s="535"/>
      <c r="RSA26" s="536"/>
      <c r="RSB26" s="536"/>
      <c r="RSC26" s="536"/>
      <c r="RSD26" s="533"/>
      <c r="RSE26" s="533"/>
      <c r="RSF26" s="534"/>
      <c r="RSG26" s="343"/>
      <c r="RSH26" s="535"/>
      <c r="RSI26" s="536"/>
      <c r="RSJ26" s="536"/>
      <c r="RSK26" s="536"/>
      <c r="RSL26" s="533"/>
      <c r="RSM26" s="533"/>
      <c r="RSN26" s="534"/>
      <c r="RSO26" s="343"/>
      <c r="RSP26" s="535"/>
      <c r="RSQ26" s="536"/>
      <c r="RSR26" s="536"/>
      <c r="RSS26" s="536"/>
      <c r="RST26" s="533"/>
      <c r="RSU26" s="533"/>
      <c r="RSV26" s="534"/>
      <c r="RSW26" s="343"/>
      <c r="RSX26" s="535"/>
      <c r="RSY26" s="536"/>
      <c r="RSZ26" s="536"/>
      <c r="RTA26" s="536"/>
      <c r="RTB26" s="533"/>
      <c r="RTC26" s="533"/>
      <c r="RTD26" s="534"/>
      <c r="RTE26" s="343"/>
      <c r="RTF26" s="535"/>
      <c r="RTG26" s="536"/>
      <c r="RTH26" s="536"/>
      <c r="RTI26" s="536"/>
      <c r="RTJ26" s="533"/>
      <c r="RTK26" s="533"/>
      <c r="RTL26" s="534"/>
      <c r="RTM26" s="343"/>
      <c r="RTN26" s="535"/>
      <c r="RTO26" s="536"/>
      <c r="RTP26" s="536"/>
      <c r="RTQ26" s="536"/>
      <c r="RTR26" s="533"/>
      <c r="RTS26" s="533"/>
      <c r="RTT26" s="534"/>
      <c r="RTU26" s="343"/>
      <c r="RTV26" s="535"/>
      <c r="RTW26" s="536"/>
      <c r="RTX26" s="536"/>
      <c r="RTY26" s="536"/>
      <c r="RTZ26" s="533"/>
      <c r="RUA26" s="533"/>
      <c r="RUB26" s="534"/>
      <c r="RUC26" s="343"/>
      <c r="RUD26" s="535"/>
      <c r="RUE26" s="536"/>
      <c r="RUF26" s="536"/>
      <c r="RUG26" s="536"/>
      <c r="RUH26" s="533"/>
      <c r="RUI26" s="533"/>
      <c r="RUJ26" s="534"/>
      <c r="RUK26" s="343"/>
      <c r="RUL26" s="535"/>
      <c r="RUM26" s="536"/>
      <c r="RUN26" s="536"/>
      <c r="RUO26" s="536"/>
      <c r="RUP26" s="533"/>
      <c r="RUQ26" s="533"/>
      <c r="RUR26" s="534"/>
      <c r="RUS26" s="343"/>
      <c r="RUT26" s="535"/>
      <c r="RUU26" s="536"/>
      <c r="RUV26" s="536"/>
      <c r="RUW26" s="536"/>
      <c r="RUX26" s="533"/>
      <c r="RUY26" s="533"/>
      <c r="RUZ26" s="534"/>
      <c r="RVA26" s="343"/>
      <c r="RVB26" s="535"/>
      <c r="RVC26" s="536"/>
      <c r="RVD26" s="536"/>
      <c r="RVE26" s="536"/>
      <c r="RVF26" s="533"/>
      <c r="RVG26" s="533"/>
      <c r="RVH26" s="534"/>
      <c r="RVI26" s="343"/>
      <c r="RVJ26" s="535"/>
      <c r="RVK26" s="536"/>
      <c r="RVL26" s="536"/>
      <c r="RVM26" s="536"/>
      <c r="RVN26" s="533"/>
      <c r="RVO26" s="533"/>
      <c r="RVP26" s="534"/>
      <c r="RVQ26" s="343"/>
      <c r="RVR26" s="535"/>
      <c r="RVS26" s="536"/>
      <c r="RVT26" s="536"/>
      <c r="RVU26" s="536"/>
      <c r="RVV26" s="533"/>
      <c r="RVW26" s="533"/>
      <c r="RVX26" s="534"/>
      <c r="RVY26" s="343"/>
      <c r="RVZ26" s="535"/>
      <c r="RWA26" s="536"/>
      <c r="RWB26" s="536"/>
      <c r="RWC26" s="536"/>
      <c r="RWD26" s="533"/>
      <c r="RWE26" s="533"/>
      <c r="RWF26" s="534"/>
      <c r="RWG26" s="343"/>
      <c r="RWH26" s="535"/>
      <c r="RWI26" s="536"/>
      <c r="RWJ26" s="536"/>
      <c r="RWK26" s="536"/>
      <c r="RWL26" s="533"/>
      <c r="RWM26" s="533"/>
      <c r="RWN26" s="534"/>
      <c r="RWO26" s="343"/>
      <c r="RWP26" s="535"/>
      <c r="RWQ26" s="536"/>
      <c r="RWR26" s="536"/>
      <c r="RWS26" s="536"/>
      <c r="RWT26" s="533"/>
      <c r="RWU26" s="533"/>
      <c r="RWV26" s="534"/>
      <c r="RWW26" s="343"/>
      <c r="RWX26" s="535"/>
      <c r="RWY26" s="536"/>
      <c r="RWZ26" s="536"/>
      <c r="RXA26" s="536"/>
      <c r="RXB26" s="533"/>
      <c r="RXC26" s="533"/>
      <c r="RXD26" s="534"/>
      <c r="RXE26" s="343"/>
      <c r="RXF26" s="535"/>
      <c r="RXG26" s="536"/>
      <c r="RXH26" s="536"/>
      <c r="RXI26" s="536"/>
      <c r="RXJ26" s="533"/>
      <c r="RXK26" s="533"/>
      <c r="RXL26" s="534"/>
      <c r="RXM26" s="343"/>
      <c r="RXN26" s="535"/>
      <c r="RXO26" s="536"/>
      <c r="RXP26" s="536"/>
      <c r="RXQ26" s="536"/>
      <c r="RXR26" s="533"/>
      <c r="RXS26" s="533"/>
      <c r="RXT26" s="534"/>
      <c r="RXU26" s="343"/>
      <c r="RXV26" s="535"/>
      <c r="RXW26" s="536"/>
      <c r="RXX26" s="536"/>
      <c r="RXY26" s="536"/>
      <c r="RXZ26" s="533"/>
      <c r="RYA26" s="533"/>
      <c r="RYB26" s="534"/>
      <c r="RYC26" s="343"/>
      <c r="RYD26" s="535"/>
      <c r="RYE26" s="536"/>
      <c r="RYF26" s="536"/>
      <c r="RYG26" s="536"/>
      <c r="RYH26" s="533"/>
      <c r="RYI26" s="533"/>
      <c r="RYJ26" s="534"/>
      <c r="RYK26" s="343"/>
      <c r="RYL26" s="535"/>
      <c r="RYM26" s="536"/>
      <c r="RYN26" s="536"/>
      <c r="RYO26" s="536"/>
      <c r="RYP26" s="533"/>
      <c r="RYQ26" s="533"/>
      <c r="RYR26" s="534"/>
      <c r="RYS26" s="343"/>
      <c r="RYT26" s="535"/>
      <c r="RYU26" s="536"/>
      <c r="RYV26" s="536"/>
      <c r="RYW26" s="536"/>
      <c r="RYX26" s="533"/>
      <c r="RYY26" s="533"/>
      <c r="RYZ26" s="534"/>
      <c r="RZA26" s="343"/>
      <c r="RZB26" s="535"/>
      <c r="RZC26" s="536"/>
      <c r="RZD26" s="536"/>
      <c r="RZE26" s="536"/>
      <c r="RZF26" s="533"/>
      <c r="RZG26" s="533"/>
      <c r="RZH26" s="534"/>
      <c r="RZI26" s="343"/>
      <c r="RZJ26" s="535"/>
      <c r="RZK26" s="536"/>
      <c r="RZL26" s="536"/>
      <c r="RZM26" s="536"/>
      <c r="RZN26" s="533"/>
      <c r="RZO26" s="533"/>
      <c r="RZP26" s="534"/>
      <c r="RZQ26" s="343"/>
      <c r="RZR26" s="535"/>
      <c r="RZS26" s="536"/>
      <c r="RZT26" s="536"/>
      <c r="RZU26" s="536"/>
      <c r="RZV26" s="533"/>
      <c r="RZW26" s="533"/>
      <c r="RZX26" s="534"/>
      <c r="RZY26" s="343"/>
      <c r="RZZ26" s="535"/>
      <c r="SAA26" s="536"/>
      <c r="SAB26" s="536"/>
      <c r="SAC26" s="536"/>
      <c r="SAD26" s="533"/>
      <c r="SAE26" s="533"/>
      <c r="SAF26" s="534"/>
      <c r="SAG26" s="343"/>
      <c r="SAH26" s="535"/>
      <c r="SAI26" s="536"/>
      <c r="SAJ26" s="536"/>
      <c r="SAK26" s="536"/>
      <c r="SAL26" s="533"/>
      <c r="SAM26" s="533"/>
      <c r="SAN26" s="534"/>
      <c r="SAO26" s="343"/>
      <c r="SAP26" s="535"/>
      <c r="SAQ26" s="536"/>
      <c r="SAR26" s="536"/>
      <c r="SAS26" s="536"/>
      <c r="SAT26" s="533"/>
      <c r="SAU26" s="533"/>
      <c r="SAV26" s="534"/>
      <c r="SAW26" s="343"/>
      <c r="SAX26" s="535"/>
      <c r="SAY26" s="536"/>
      <c r="SAZ26" s="536"/>
      <c r="SBA26" s="536"/>
      <c r="SBB26" s="533"/>
      <c r="SBC26" s="533"/>
      <c r="SBD26" s="534"/>
      <c r="SBE26" s="343"/>
      <c r="SBF26" s="535"/>
      <c r="SBG26" s="536"/>
      <c r="SBH26" s="536"/>
      <c r="SBI26" s="536"/>
      <c r="SBJ26" s="533"/>
      <c r="SBK26" s="533"/>
      <c r="SBL26" s="534"/>
      <c r="SBM26" s="343"/>
      <c r="SBN26" s="535"/>
      <c r="SBO26" s="536"/>
      <c r="SBP26" s="536"/>
      <c r="SBQ26" s="536"/>
      <c r="SBR26" s="533"/>
      <c r="SBS26" s="533"/>
      <c r="SBT26" s="534"/>
      <c r="SBU26" s="343"/>
      <c r="SBV26" s="535"/>
      <c r="SBW26" s="536"/>
      <c r="SBX26" s="536"/>
      <c r="SBY26" s="536"/>
      <c r="SBZ26" s="533"/>
      <c r="SCA26" s="533"/>
      <c r="SCB26" s="534"/>
      <c r="SCC26" s="343"/>
      <c r="SCD26" s="535"/>
      <c r="SCE26" s="536"/>
      <c r="SCF26" s="536"/>
      <c r="SCG26" s="536"/>
      <c r="SCH26" s="533"/>
      <c r="SCI26" s="533"/>
      <c r="SCJ26" s="534"/>
      <c r="SCK26" s="343"/>
      <c r="SCL26" s="535"/>
      <c r="SCM26" s="536"/>
      <c r="SCN26" s="536"/>
      <c r="SCO26" s="536"/>
      <c r="SCP26" s="533"/>
      <c r="SCQ26" s="533"/>
      <c r="SCR26" s="534"/>
      <c r="SCS26" s="343"/>
      <c r="SCT26" s="535"/>
      <c r="SCU26" s="536"/>
      <c r="SCV26" s="536"/>
      <c r="SCW26" s="536"/>
      <c r="SCX26" s="533"/>
      <c r="SCY26" s="533"/>
      <c r="SCZ26" s="534"/>
      <c r="SDA26" s="343"/>
      <c r="SDB26" s="535"/>
      <c r="SDC26" s="536"/>
      <c r="SDD26" s="536"/>
      <c r="SDE26" s="536"/>
      <c r="SDF26" s="533"/>
      <c r="SDG26" s="533"/>
      <c r="SDH26" s="534"/>
      <c r="SDI26" s="343"/>
      <c r="SDJ26" s="535"/>
      <c r="SDK26" s="536"/>
      <c r="SDL26" s="536"/>
      <c r="SDM26" s="536"/>
      <c r="SDN26" s="533"/>
      <c r="SDO26" s="533"/>
      <c r="SDP26" s="534"/>
      <c r="SDQ26" s="343"/>
      <c r="SDR26" s="535"/>
      <c r="SDS26" s="536"/>
      <c r="SDT26" s="536"/>
      <c r="SDU26" s="536"/>
      <c r="SDV26" s="533"/>
      <c r="SDW26" s="533"/>
      <c r="SDX26" s="534"/>
      <c r="SDY26" s="343"/>
      <c r="SDZ26" s="535"/>
      <c r="SEA26" s="536"/>
      <c r="SEB26" s="536"/>
      <c r="SEC26" s="536"/>
      <c r="SED26" s="533"/>
      <c r="SEE26" s="533"/>
      <c r="SEF26" s="534"/>
      <c r="SEG26" s="343"/>
      <c r="SEH26" s="535"/>
      <c r="SEI26" s="536"/>
      <c r="SEJ26" s="536"/>
      <c r="SEK26" s="536"/>
      <c r="SEL26" s="533"/>
      <c r="SEM26" s="533"/>
      <c r="SEN26" s="534"/>
      <c r="SEO26" s="343"/>
      <c r="SEP26" s="535"/>
      <c r="SEQ26" s="536"/>
      <c r="SER26" s="536"/>
      <c r="SES26" s="536"/>
      <c r="SET26" s="533"/>
      <c r="SEU26" s="533"/>
      <c r="SEV26" s="534"/>
      <c r="SEW26" s="343"/>
      <c r="SEX26" s="535"/>
      <c r="SEY26" s="536"/>
      <c r="SEZ26" s="536"/>
      <c r="SFA26" s="536"/>
      <c r="SFB26" s="533"/>
      <c r="SFC26" s="533"/>
      <c r="SFD26" s="534"/>
      <c r="SFE26" s="343"/>
      <c r="SFF26" s="535"/>
      <c r="SFG26" s="536"/>
      <c r="SFH26" s="536"/>
      <c r="SFI26" s="536"/>
      <c r="SFJ26" s="533"/>
      <c r="SFK26" s="533"/>
      <c r="SFL26" s="534"/>
      <c r="SFM26" s="343"/>
      <c r="SFN26" s="535"/>
      <c r="SFO26" s="536"/>
      <c r="SFP26" s="536"/>
      <c r="SFQ26" s="536"/>
      <c r="SFR26" s="533"/>
      <c r="SFS26" s="533"/>
      <c r="SFT26" s="534"/>
      <c r="SFU26" s="343"/>
      <c r="SFV26" s="535"/>
      <c r="SFW26" s="536"/>
      <c r="SFX26" s="536"/>
      <c r="SFY26" s="536"/>
      <c r="SFZ26" s="533"/>
      <c r="SGA26" s="533"/>
      <c r="SGB26" s="534"/>
      <c r="SGC26" s="343"/>
      <c r="SGD26" s="535"/>
      <c r="SGE26" s="536"/>
      <c r="SGF26" s="536"/>
      <c r="SGG26" s="536"/>
      <c r="SGH26" s="533"/>
      <c r="SGI26" s="533"/>
      <c r="SGJ26" s="534"/>
      <c r="SGK26" s="343"/>
      <c r="SGL26" s="535"/>
      <c r="SGM26" s="536"/>
      <c r="SGN26" s="536"/>
      <c r="SGO26" s="536"/>
      <c r="SGP26" s="533"/>
      <c r="SGQ26" s="533"/>
      <c r="SGR26" s="534"/>
      <c r="SGS26" s="343"/>
      <c r="SGT26" s="535"/>
      <c r="SGU26" s="536"/>
      <c r="SGV26" s="536"/>
      <c r="SGW26" s="536"/>
      <c r="SGX26" s="533"/>
      <c r="SGY26" s="533"/>
      <c r="SGZ26" s="534"/>
      <c r="SHA26" s="343"/>
      <c r="SHB26" s="535"/>
      <c r="SHC26" s="536"/>
      <c r="SHD26" s="536"/>
      <c r="SHE26" s="536"/>
      <c r="SHF26" s="533"/>
      <c r="SHG26" s="533"/>
      <c r="SHH26" s="534"/>
      <c r="SHI26" s="343"/>
      <c r="SHJ26" s="535"/>
      <c r="SHK26" s="536"/>
      <c r="SHL26" s="536"/>
      <c r="SHM26" s="536"/>
      <c r="SHN26" s="533"/>
      <c r="SHO26" s="533"/>
      <c r="SHP26" s="534"/>
      <c r="SHQ26" s="343"/>
      <c r="SHR26" s="535"/>
      <c r="SHS26" s="536"/>
      <c r="SHT26" s="536"/>
      <c r="SHU26" s="536"/>
      <c r="SHV26" s="533"/>
      <c r="SHW26" s="533"/>
      <c r="SHX26" s="534"/>
      <c r="SHY26" s="343"/>
      <c r="SHZ26" s="535"/>
      <c r="SIA26" s="536"/>
      <c r="SIB26" s="536"/>
      <c r="SIC26" s="536"/>
      <c r="SID26" s="533"/>
      <c r="SIE26" s="533"/>
      <c r="SIF26" s="534"/>
      <c r="SIG26" s="343"/>
      <c r="SIH26" s="535"/>
      <c r="SII26" s="536"/>
      <c r="SIJ26" s="536"/>
      <c r="SIK26" s="536"/>
      <c r="SIL26" s="533"/>
      <c r="SIM26" s="533"/>
      <c r="SIN26" s="534"/>
      <c r="SIO26" s="343"/>
      <c r="SIP26" s="535"/>
      <c r="SIQ26" s="536"/>
      <c r="SIR26" s="536"/>
      <c r="SIS26" s="536"/>
      <c r="SIT26" s="533"/>
      <c r="SIU26" s="533"/>
      <c r="SIV26" s="534"/>
      <c r="SIW26" s="343"/>
      <c r="SIX26" s="535"/>
      <c r="SIY26" s="536"/>
      <c r="SIZ26" s="536"/>
      <c r="SJA26" s="536"/>
      <c r="SJB26" s="533"/>
      <c r="SJC26" s="533"/>
      <c r="SJD26" s="534"/>
      <c r="SJE26" s="343"/>
      <c r="SJF26" s="535"/>
      <c r="SJG26" s="536"/>
      <c r="SJH26" s="536"/>
      <c r="SJI26" s="536"/>
      <c r="SJJ26" s="533"/>
      <c r="SJK26" s="533"/>
      <c r="SJL26" s="534"/>
      <c r="SJM26" s="343"/>
      <c r="SJN26" s="535"/>
      <c r="SJO26" s="536"/>
      <c r="SJP26" s="536"/>
      <c r="SJQ26" s="536"/>
      <c r="SJR26" s="533"/>
      <c r="SJS26" s="533"/>
      <c r="SJT26" s="534"/>
      <c r="SJU26" s="343"/>
      <c r="SJV26" s="535"/>
      <c r="SJW26" s="536"/>
      <c r="SJX26" s="536"/>
      <c r="SJY26" s="536"/>
      <c r="SJZ26" s="533"/>
      <c r="SKA26" s="533"/>
      <c r="SKB26" s="534"/>
      <c r="SKC26" s="343"/>
      <c r="SKD26" s="535"/>
      <c r="SKE26" s="536"/>
      <c r="SKF26" s="536"/>
      <c r="SKG26" s="536"/>
      <c r="SKH26" s="533"/>
      <c r="SKI26" s="533"/>
      <c r="SKJ26" s="534"/>
      <c r="SKK26" s="343"/>
      <c r="SKL26" s="535"/>
      <c r="SKM26" s="536"/>
      <c r="SKN26" s="536"/>
      <c r="SKO26" s="536"/>
      <c r="SKP26" s="533"/>
      <c r="SKQ26" s="533"/>
      <c r="SKR26" s="534"/>
      <c r="SKS26" s="343"/>
      <c r="SKT26" s="535"/>
      <c r="SKU26" s="536"/>
      <c r="SKV26" s="536"/>
      <c r="SKW26" s="536"/>
      <c r="SKX26" s="533"/>
      <c r="SKY26" s="533"/>
      <c r="SKZ26" s="534"/>
      <c r="SLA26" s="343"/>
      <c r="SLB26" s="535"/>
      <c r="SLC26" s="536"/>
      <c r="SLD26" s="536"/>
      <c r="SLE26" s="536"/>
      <c r="SLF26" s="533"/>
      <c r="SLG26" s="533"/>
      <c r="SLH26" s="534"/>
      <c r="SLI26" s="343"/>
      <c r="SLJ26" s="535"/>
      <c r="SLK26" s="536"/>
      <c r="SLL26" s="536"/>
      <c r="SLM26" s="536"/>
      <c r="SLN26" s="533"/>
      <c r="SLO26" s="533"/>
      <c r="SLP26" s="534"/>
      <c r="SLQ26" s="343"/>
      <c r="SLR26" s="535"/>
      <c r="SLS26" s="536"/>
      <c r="SLT26" s="536"/>
      <c r="SLU26" s="536"/>
      <c r="SLV26" s="533"/>
      <c r="SLW26" s="533"/>
      <c r="SLX26" s="534"/>
      <c r="SLY26" s="343"/>
      <c r="SLZ26" s="535"/>
      <c r="SMA26" s="536"/>
      <c r="SMB26" s="536"/>
      <c r="SMC26" s="536"/>
      <c r="SMD26" s="533"/>
      <c r="SME26" s="533"/>
      <c r="SMF26" s="534"/>
      <c r="SMG26" s="343"/>
      <c r="SMH26" s="535"/>
      <c r="SMI26" s="536"/>
      <c r="SMJ26" s="536"/>
      <c r="SMK26" s="536"/>
      <c r="SML26" s="533"/>
      <c r="SMM26" s="533"/>
      <c r="SMN26" s="534"/>
      <c r="SMO26" s="343"/>
      <c r="SMP26" s="535"/>
      <c r="SMQ26" s="536"/>
      <c r="SMR26" s="536"/>
      <c r="SMS26" s="536"/>
      <c r="SMT26" s="533"/>
      <c r="SMU26" s="533"/>
      <c r="SMV26" s="534"/>
      <c r="SMW26" s="343"/>
      <c r="SMX26" s="535"/>
      <c r="SMY26" s="536"/>
      <c r="SMZ26" s="536"/>
      <c r="SNA26" s="536"/>
      <c r="SNB26" s="533"/>
      <c r="SNC26" s="533"/>
      <c r="SND26" s="534"/>
      <c r="SNE26" s="343"/>
      <c r="SNF26" s="535"/>
      <c r="SNG26" s="536"/>
      <c r="SNH26" s="536"/>
      <c r="SNI26" s="536"/>
      <c r="SNJ26" s="533"/>
      <c r="SNK26" s="533"/>
      <c r="SNL26" s="534"/>
      <c r="SNM26" s="343"/>
      <c r="SNN26" s="535"/>
      <c r="SNO26" s="536"/>
      <c r="SNP26" s="536"/>
      <c r="SNQ26" s="536"/>
      <c r="SNR26" s="533"/>
      <c r="SNS26" s="533"/>
      <c r="SNT26" s="534"/>
      <c r="SNU26" s="343"/>
      <c r="SNV26" s="535"/>
      <c r="SNW26" s="536"/>
      <c r="SNX26" s="536"/>
      <c r="SNY26" s="536"/>
      <c r="SNZ26" s="533"/>
      <c r="SOA26" s="533"/>
      <c r="SOB26" s="534"/>
      <c r="SOC26" s="343"/>
      <c r="SOD26" s="535"/>
      <c r="SOE26" s="536"/>
      <c r="SOF26" s="536"/>
      <c r="SOG26" s="536"/>
      <c r="SOH26" s="533"/>
      <c r="SOI26" s="533"/>
      <c r="SOJ26" s="534"/>
      <c r="SOK26" s="343"/>
      <c r="SOL26" s="535"/>
      <c r="SOM26" s="536"/>
      <c r="SON26" s="536"/>
      <c r="SOO26" s="536"/>
      <c r="SOP26" s="533"/>
      <c r="SOQ26" s="533"/>
      <c r="SOR26" s="534"/>
      <c r="SOS26" s="343"/>
      <c r="SOT26" s="535"/>
      <c r="SOU26" s="536"/>
      <c r="SOV26" s="536"/>
      <c r="SOW26" s="536"/>
      <c r="SOX26" s="533"/>
      <c r="SOY26" s="533"/>
      <c r="SOZ26" s="534"/>
      <c r="SPA26" s="343"/>
      <c r="SPB26" s="535"/>
      <c r="SPC26" s="536"/>
      <c r="SPD26" s="536"/>
      <c r="SPE26" s="536"/>
      <c r="SPF26" s="533"/>
      <c r="SPG26" s="533"/>
      <c r="SPH26" s="534"/>
      <c r="SPI26" s="343"/>
      <c r="SPJ26" s="535"/>
      <c r="SPK26" s="536"/>
      <c r="SPL26" s="536"/>
      <c r="SPM26" s="536"/>
      <c r="SPN26" s="533"/>
      <c r="SPO26" s="533"/>
      <c r="SPP26" s="534"/>
      <c r="SPQ26" s="343"/>
      <c r="SPR26" s="535"/>
      <c r="SPS26" s="536"/>
      <c r="SPT26" s="536"/>
      <c r="SPU26" s="536"/>
      <c r="SPV26" s="533"/>
      <c r="SPW26" s="533"/>
      <c r="SPX26" s="534"/>
      <c r="SPY26" s="343"/>
      <c r="SPZ26" s="535"/>
      <c r="SQA26" s="536"/>
      <c r="SQB26" s="536"/>
      <c r="SQC26" s="536"/>
      <c r="SQD26" s="533"/>
      <c r="SQE26" s="533"/>
      <c r="SQF26" s="534"/>
      <c r="SQG26" s="343"/>
      <c r="SQH26" s="535"/>
      <c r="SQI26" s="536"/>
      <c r="SQJ26" s="536"/>
      <c r="SQK26" s="536"/>
      <c r="SQL26" s="533"/>
      <c r="SQM26" s="533"/>
      <c r="SQN26" s="534"/>
      <c r="SQO26" s="343"/>
      <c r="SQP26" s="535"/>
      <c r="SQQ26" s="536"/>
      <c r="SQR26" s="536"/>
      <c r="SQS26" s="536"/>
      <c r="SQT26" s="533"/>
      <c r="SQU26" s="533"/>
      <c r="SQV26" s="534"/>
      <c r="SQW26" s="343"/>
      <c r="SQX26" s="535"/>
      <c r="SQY26" s="536"/>
      <c r="SQZ26" s="536"/>
      <c r="SRA26" s="536"/>
      <c r="SRB26" s="533"/>
      <c r="SRC26" s="533"/>
      <c r="SRD26" s="534"/>
      <c r="SRE26" s="343"/>
      <c r="SRF26" s="535"/>
      <c r="SRG26" s="536"/>
      <c r="SRH26" s="536"/>
      <c r="SRI26" s="536"/>
      <c r="SRJ26" s="533"/>
      <c r="SRK26" s="533"/>
      <c r="SRL26" s="534"/>
      <c r="SRM26" s="343"/>
      <c r="SRN26" s="535"/>
      <c r="SRO26" s="536"/>
      <c r="SRP26" s="536"/>
      <c r="SRQ26" s="536"/>
      <c r="SRR26" s="533"/>
      <c r="SRS26" s="533"/>
      <c r="SRT26" s="534"/>
      <c r="SRU26" s="343"/>
      <c r="SRV26" s="535"/>
      <c r="SRW26" s="536"/>
      <c r="SRX26" s="536"/>
      <c r="SRY26" s="536"/>
      <c r="SRZ26" s="533"/>
      <c r="SSA26" s="533"/>
      <c r="SSB26" s="534"/>
      <c r="SSC26" s="343"/>
      <c r="SSD26" s="535"/>
      <c r="SSE26" s="536"/>
      <c r="SSF26" s="536"/>
      <c r="SSG26" s="536"/>
      <c r="SSH26" s="533"/>
      <c r="SSI26" s="533"/>
      <c r="SSJ26" s="534"/>
      <c r="SSK26" s="343"/>
      <c r="SSL26" s="535"/>
      <c r="SSM26" s="536"/>
      <c r="SSN26" s="536"/>
      <c r="SSO26" s="536"/>
      <c r="SSP26" s="533"/>
      <c r="SSQ26" s="533"/>
      <c r="SSR26" s="534"/>
      <c r="SSS26" s="343"/>
      <c r="SST26" s="535"/>
      <c r="SSU26" s="536"/>
      <c r="SSV26" s="536"/>
      <c r="SSW26" s="536"/>
      <c r="SSX26" s="533"/>
      <c r="SSY26" s="533"/>
      <c r="SSZ26" s="534"/>
      <c r="STA26" s="343"/>
      <c r="STB26" s="535"/>
      <c r="STC26" s="536"/>
      <c r="STD26" s="536"/>
      <c r="STE26" s="536"/>
      <c r="STF26" s="533"/>
      <c r="STG26" s="533"/>
      <c r="STH26" s="534"/>
      <c r="STI26" s="343"/>
      <c r="STJ26" s="535"/>
      <c r="STK26" s="536"/>
      <c r="STL26" s="536"/>
      <c r="STM26" s="536"/>
      <c r="STN26" s="533"/>
      <c r="STO26" s="533"/>
      <c r="STP26" s="534"/>
      <c r="STQ26" s="343"/>
      <c r="STR26" s="535"/>
      <c r="STS26" s="536"/>
      <c r="STT26" s="536"/>
      <c r="STU26" s="536"/>
      <c r="STV26" s="533"/>
      <c r="STW26" s="533"/>
      <c r="STX26" s="534"/>
      <c r="STY26" s="343"/>
      <c r="STZ26" s="535"/>
      <c r="SUA26" s="536"/>
      <c r="SUB26" s="536"/>
      <c r="SUC26" s="536"/>
      <c r="SUD26" s="533"/>
      <c r="SUE26" s="533"/>
      <c r="SUF26" s="534"/>
      <c r="SUG26" s="343"/>
      <c r="SUH26" s="535"/>
      <c r="SUI26" s="536"/>
      <c r="SUJ26" s="536"/>
      <c r="SUK26" s="536"/>
      <c r="SUL26" s="533"/>
      <c r="SUM26" s="533"/>
      <c r="SUN26" s="534"/>
      <c r="SUO26" s="343"/>
      <c r="SUP26" s="535"/>
      <c r="SUQ26" s="536"/>
      <c r="SUR26" s="536"/>
      <c r="SUS26" s="536"/>
      <c r="SUT26" s="533"/>
      <c r="SUU26" s="533"/>
      <c r="SUV26" s="534"/>
      <c r="SUW26" s="343"/>
      <c r="SUX26" s="535"/>
      <c r="SUY26" s="536"/>
      <c r="SUZ26" s="536"/>
      <c r="SVA26" s="536"/>
      <c r="SVB26" s="533"/>
      <c r="SVC26" s="533"/>
      <c r="SVD26" s="534"/>
      <c r="SVE26" s="343"/>
      <c r="SVF26" s="535"/>
      <c r="SVG26" s="536"/>
      <c r="SVH26" s="536"/>
      <c r="SVI26" s="536"/>
      <c r="SVJ26" s="533"/>
      <c r="SVK26" s="533"/>
      <c r="SVL26" s="534"/>
      <c r="SVM26" s="343"/>
      <c r="SVN26" s="535"/>
      <c r="SVO26" s="536"/>
      <c r="SVP26" s="536"/>
      <c r="SVQ26" s="536"/>
      <c r="SVR26" s="533"/>
      <c r="SVS26" s="533"/>
      <c r="SVT26" s="534"/>
      <c r="SVU26" s="343"/>
      <c r="SVV26" s="535"/>
      <c r="SVW26" s="536"/>
      <c r="SVX26" s="536"/>
      <c r="SVY26" s="536"/>
      <c r="SVZ26" s="533"/>
      <c r="SWA26" s="533"/>
      <c r="SWB26" s="534"/>
      <c r="SWC26" s="343"/>
      <c r="SWD26" s="535"/>
      <c r="SWE26" s="536"/>
      <c r="SWF26" s="536"/>
      <c r="SWG26" s="536"/>
      <c r="SWH26" s="533"/>
      <c r="SWI26" s="533"/>
      <c r="SWJ26" s="534"/>
      <c r="SWK26" s="343"/>
      <c r="SWL26" s="535"/>
      <c r="SWM26" s="536"/>
      <c r="SWN26" s="536"/>
      <c r="SWO26" s="536"/>
      <c r="SWP26" s="533"/>
      <c r="SWQ26" s="533"/>
      <c r="SWR26" s="534"/>
      <c r="SWS26" s="343"/>
      <c r="SWT26" s="535"/>
      <c r="SWU26" s="536"/>
      <c r="SWV26" s="536"/>
      <c r="SWW26" s="536"/>
      <c r="SWX26" s="533"/>
      <c r="SWY26" s="533"/>
      <c r="SWZ26" s="534"/>
      <c r="SXA26" s="343"/>
      <c r="SXB26" s="535"/>
      <c r="SXC26" s="536"/>
      <c r="SXD26" s="536"/>
      <c r="SXE26" s="536"/>
      <c r="SXF26" s="533"/>
      <c r="SXG26" s="533"/>
      <c r="SXH26" s="534"/>
      <c r="SXI26" s="343"/>
      <c r="SXJ26" s="535"/>
      <c r="SXK26" s="536"/>
      <c r="SXL26" s="536"/>
      <c r="SXM26" s="536"/>
      <c r="SXN26" s="533"/>
      <c r="SXO26" s="533"/>
      <c r="SXP26" s="534"/>
      <c r="SXQ26" s="343"/>
      <c r="SXR26" s="535"/>
      <c r="SXS26" s="536"/>
      <c r="SXT26" s="536"/>
      <c r="SXU26" s="536"/>
      <c r="SXV26" s="533"/>
      <c r="SXW26" s="533"/>
      <c r="SXX26" s="534"/>
      <c r="SXY26" s="343"/>
      <c r="SXZ26" s="535"/>
      <c r="SYA26" s="536"/>
      <c r="SYB26" s="536"/>
      <c r="SYC26" s="536"/>
      <c r="SYD26" s="533"/>
      <c r="SYE26" s="533"/>
      <c r="SYF26" s="534"/>
      <c r="SYG26" s="343"/>
      <c r="SYH26" s="535"/>
      <c r="SYI26" s="536"/>
      <c r="SYJ26" s="536"/>
      <c r="SYK26" s="536"/>
      <c r="SYL26" s="533"/>
      <c r="SYM26" s="533"/>
      <c r="SYN26" s="534"/>
      <c r="SYO26" s="343"/>
      <c r="SYP26" s="535"/>
      <c r="SYQ26" s="536"/>
      <c r="SYR26" s="536"/>
      <c r="SYS26" s="536"/>
      <c r="SYT26" s="533"/>
      <c r="SYU26" s="533"/>
      <c r="SYV26" s="534"/>
      <c r="SYW26" s="343"/>
      <c r="SYX26" s="535"/>
      <c r="SYY26" s="536"/>
      <c r="SYZ26" s="536"/>
      <c r="SZA26" s="536"/>
      <c r="SZB26" s="533"/>
      <c r="SZC26" s="533"/>
      <c r="SZD26" s="534"/>
      <c r="SZE26" s="343"/>
      <c r="SZF26" s="535"/>
      <c r="SZG26" s="536"/>
      <c r="SZH26" s="536"/>
      <c r="SZI26" s="536"/>
      <c r="SZJ26" s="533"/>
      <c r="SZK26" s="533"/>
      <c r="SZL26" s="534"/>
      <c r="SZM26" s="343"/>
      <c r="SZN26" s="535"/>
      <c r="SZO26" s="536"/>
      <c r="SZP26" s="536"/>
      <c r="SZQ26" s="536"/>
      <c r="SZR26" s="533"/>
      <c r="SZS26" s="533"/>
      <c r="SZT26" s="534"/>
      <c r="SZU26" s="343"/>
      <c r="SZV26" s="535"/>
      <c r="SZW26" s="536"/>
      <c r="SZX26" s="536"/>
      <c r="SZY26" s="536"/>
      <c r="SZZ26" s="533"/>
      <c r="TAA26" s="533"/>
      <c r="TAB26" s="534"/>
      <c r="TAC26" s="343"/>
      <c r="TAD26" s="535"/>
      <c r="TAE26" s="536"/>
      <c r="TAF26" s="536"/>
      <c r="TAG26" s="536"/>
      <c r="TAH26" s="533"/>
      <c r="TAI26" s="533"/>
      <c r="TAJ26" s="534"/>
      <c r="TAK26" s="343"/>
      <c r="TAL26" s="535"/>
      <c r="TAM26" s="536"/>
      <c r="TAN26" s="536"/>
      <c r="TAO26" s="536"/>
      <c r="TAP26" s="533"/>
      <c r="TAQ26" s="533"/>
      <c r="TAR26" s="534"/>
      <c r="TAS26" s="343"/>
      <c r="TAT26" s="535"/>
      <c r="TAU26" s="536"/>
      <c r="TAV26" s="536"/>
      <c r="TAW26" s="536"/>
      <c r="TAX26" s="533"/>
      <c r="TAY26" s="533"/>
      <c r="TAZ26" s="534"/>
      <c r="TBA26" s="343"/>
      <c r="TBB26" s="535"/>
      <c r="TBC26" s="536"/>
      <c r="TBD26" s="536"/>
      <c r="TBE26" s="536"/>
      <c r="TBF26" s="533"/>
      <c r="TBG26" s="533"/>
      <c r="TBH26" s="534"/>
      <c r="TBI26" s="343"/>
      <c r="TBJ26" s="535"/>
      <c r="TBK26" s="536"/>
      <c r="TBL26" s="536"/>
      <c r="TBM26" s="536"/>
      <c r="TBN26" s="533"/>
      <c r="TBO26" s="533"/>
      <c r="TBP26" s="534"/>
      <c r="TBQ26" s="343"/>
      <c r="TBR26" s="535"/>
      <c r="TBS26" s="536"/>
      <c r="TBT26" s="536"/>
      <c r="TBU26" s="536"/>
      <c r="TBV26" s="533"/>
      <c r="TBW26" s="533"/>
      <c r="TBX26" s="534"/>
      <c r="TBY26" s="343"/>
      <c r="TBZ26" s="535"/>
      <c r="TCA26" s="536"/>
      <c r="TCB26" s="536"/>
      <c r="TCC26" s="536"/>
      <c r="TCD26" s="533"/>
      <c r="TCE26" s="533"/>
      <c r="TCF26" s="534"/>
      <c r="TCG26" s="343"/>
      <c r="TCH26" s="535"/>
      <c r="TCI26" s="536"/>
      <c r="TCJ26" s="536"/>
      <c r="TCK26" s="536"/>
      <c r="TCL26" s="533"/>
      <c r="TCM26" s="533"/>
      <c r="TCN26" s="534"/>
      <c r="TCO26" s="343"/>
      <c r="TCP26" s="535"/>
      <c r="TCQ26" s="536"/>
      <c r="TCR26" s="536"/>
      <c r="TCS26" s="536"/>
      <c r="TCT26" s="533"/>
      <c r="TCU26" s="533"/>
      <c r="TCV26" s="534"/>
      <c r="TCW26" s="343"/>
      <c r="TCX26" s="535"/>
      <c r="TCY26" s="536"/>
      <c r="TCZ26" s="536"/>
      <c r="TDA26" s="536"/>
      <c r="TDB26" s="533"/>
      <c r="TDC26" s="533"/>
      <c r="TDD26" s="534"/>
      <c r="TDE26" s="343"/>
      <c r="TDF26" s="535"/>
      <c r="TDG26" s="536"/>
      <c r="TDH26" s="536"/>
      <c r="TDI26" s="536"/>
      <c r="TDJ26" s="533"/>
      <c r="TDK26" s="533"/>
      <c r="TDL26" s="534"/>
      <c r="TDM26" s="343"/>
      <c r="TDN26" s="535"/>
      <c r="TDO26" s="536"/>
      <c r="TDP26" s="536"/>
      <c r="TDQ26" s="536"/>
      <c r="TDR26" s="533"/>
      <c r="TDS26" s="533"/>
      <c r="TDT26" s="534"/>
      <c r="TDU26" s="343"/>
      <c r="TDV26" s="535"/>
      <c r="TDW26" s="536"/>
      <c r="TDX26" s="536"/>
      <c r="TDY26" s="536"/>
      <c r="TDZ26" s="533"/>
      <c r="TEA26" s="533"/>
      <c r="TEB26" s="534"/>
      <c r="TEC26" s="343"/>
      <c r="TED26" s="535"/>
      <c r="TEE26" s="536"/>
      <c r="TEF26" s="536"/>
      <c r="TEG26" s="536"/>
      <c r="TEH26" s="533"/>
      <c r="TEI26" s="533"/>
      <c r="TEJ26" s="534"/>
      <c r="TEK26" s="343"/>
      <c r="TEL26" s="535"/>
      <c r="TEM26" s="536"/>
      <c r="TEN26" s="536"/>
      <c r="TEO26" s="536"/>
      <c r="TEP26" s="533"/>
      <c r="TEQ26" s="533"/>
      <c r="TER26" s="534"/>
      <c r="TES26" s="343"/>
      <c r="TET26" s="535"/>
      <c r="TEU26" s="536"/>
      <c r="TEV26" s="536"/>
      <c r="TEW26" s="536"/>
      <c r="TEX26" s="533"/>
      <c r="TEY26" s="533"/>
      <c r="TEZ26" s="534"/>
      <c r="TFA26" s="343"/>
      <c r="TFB26" s="535"/>
      <c r="TFC26" s="536"/>
      <c r="TFD26" s="536"/>
      <c r="TFE26" s="536"/>
      <c r="TFF26" s="533"/>
      <c r="TFG26" s="533"/>
      <c r="TFH26" s="534"/>
      <c r="TFI26" s="343"/>
      <c r="TFJ26" s="535"/>
      <c r="TFK26" s="536"/>
      <c r="TFL26" s="536"/>
      <c r="TFM26" s="536"/>
      <c r="TFN26" s="533"/>
      <c r="TFO26" s="533"/>
      <c r="TFP26" s="534"/>
      <c r="TFQ26" s="343"/>
      <c r="TFR26" s="535"/>
      <c r="TFS26" s="536"/>
      <c r="TFT26" s="536"/>
      <c r="TFU26" s="536"/>
      <c r="TFV26" s="533"/>
      <c r="TFW26" s="533"/>
      <c r="TFX26" s="534"/>
      <c r="TFY26" s="343"/>
      <c r="TFZ26" s="535"/>
      <c r="TGA26" s="536"/>
      <c r="TGB26" s="536"/>
      <c r="TGC26" s="536"/>
      <c r="TGD26" s="533"/>
      <c r="TGE26" s="533"/>
      <c r="TGF26" s="534"/>
      <c r="TGG26" s="343"/>
      <c r="TGH26" s="535"/>
      <c r="TGI26" s="536"/>
      <c r="TGJ26" s="536"/>
      <c r="TGK26" s="536"/>
      <c r="TGL26" s="533"/>
      <c r="TGM26" s="533"/>
      <c r="TGN26" s="534"/>
      <c r="TGO26" s="343"/>
      <c r="TGP26" s="535"/>
      <c r="TGQ26" s="536"/>
      <c r="TGR26" s="536"/>
      <c r="TGS26" s="536"/>
      <c r="TGT26" s="533"/>
      <c r="TGU26" s="533"/>
      <c r="TGV26" s="534"/>
      <c r="TGW26" s="343"/>
      <c r="TGX26" s="535"/>
      <c r="TGY26" s="536"/>
      <c r="TGZ26" s="536"/>
      <c r="THA26" s="536"/>
      <c r="THB26" s="533"/>
      <c r="THC26" s="533"/>
      <c r="THD26" s="534"/>
      <c r="THE26" s="343"/>
      <c r="THF26" s="535"/>
      <c r="THG26" s="536"/>
      <c r="THH26" s="536"/>
      <c r="THI26" s="536"/>
      <c r="THJ26" s="533"/>
      <c r="THK26" s="533"/>
      <c r="THL26" s="534"/>
      <c r="THM26" s="343"/>
      <c r="THN26" s="535"/>
      <c r="THO26" s="536"/>
      <c r="THP26" s="536"/>
      <c r="THQ26" s="536"/>
      <c r="THR26" s="533"/>
      <c r="THS26" s="533"/>
      <c r="THT26" s="534"/>
      <c r="THU26" s="343"/>
      <c r="THV26" s="535"/>
      <c r="THW26" s="536"/>
      <c r="THX26" s="536"/>
      <c r="THY26" s="536"/>
      <c r="THZ26" s="533"/>
      <c r="TIA26" s="533"/>
      <c r="TIB26" s="534"/>
      <c r="TIC26" s="343"/>
      <c r="TID26" s="535"/>
      <c r="TIE26" s="536"/>
      <c r="TIF26" s="536"/>
      <c r="TIG26" s="536"/>
      <c r="TIH26" s="533"/>
      <c r="TII26" s="533"/>
      <c r="TIJ26" s="534"/>
      <c r="TIK26" s="343"/>
      <c r="TIL26" s="535"/>
      <c r="TIM26" s="536"/>
      <c r="TIN26" s="536"/>
      <c r="TIO26" s="536"/>
      <c r="TIP26" s="533"/>
      <c r="TIQ26" s="533"/>
      <c r="TIR26" s="534"/>
      <c r="TIS26" s="343"/>
      <c r="TIT26" s="535"/>
      <c r="TIU26" s="536"/>
      <c r="TIV26" s="536"/>
      <c r="TIW26" s="536"/>
      <c r="TIX26" s="533"/>
      <c r="TIY26" s="533"/>
      <c r="TIZ26" s="534"/>
      <c r="TJA26" s="343"/>
      <c r="TJB26" s="535"/>
      <c r="TJC26" s="536"/>
      <c r="TJD26" s="536"/>
      <c r="TJE26" s="536"/>
      <c r="TJF26" s="533"/>
      <c r="TJG26" s="533"/>
      <c r="TJH26" s="534"/>
      <c r="TJI26" s="343"/>
      <c r="TJJ26" s="535"/>
      <c r="TJK26" s="536"/>
      <c r="TJL26" s="536"/>
      <c r="TJM26" s="536"/>
      <c r="TJN26" s="533"/>
      <c r="TJO26" s="533"/>
      <c r="TJP26" s="534"/>
      <c r="TJQ26" s="343"/>
      <c r="TJR26" s="535"/>
      <c r="TJS26" s="536"/>
      <c r="TJT26" s="536"/>
      <c r="TJU26" s="536"/>
      <c r="TJV26" s="533"/>
      <c r="TJW26" s="533"/>
      <c r="TJX26" s="534"/>
      <c r="TJY26" s="343"/>
      <c r="TJZ26" s="535"/>
      <c r="TKA26" s="536"/>
      <c r="TKB26" s="536"/>
      <c r="TKC26" s="536"/>
      <c r="TKD26" s="533"/>
      <c r="TKE26" s="533"/>
      <c r="TKF26" s="534"/>
      <c r="TKG26" s="343"/>
      <c r="TKH26" s="535"/>
      <c r="TKI26" s="536"/>
      <c r="TKJ26" s="536"/>
      <c r="TKK26" s="536"/>
      <c r="TKL26" s="533"/>
      <c r="TKM26" s="533"/>
      <c r="TKN26" s="534"/>
      <c r="TKO26" s="343"/>
      <c r="TKP26" s="535"/>
      <c r="TKQ26" s="536"/>
      <c r="TKR26" s="536"/>
      <c r="TKS26" s="536"/>
      <c r="TKT26" s="533"/>
      <c r="TKU26" s="533"/>
      <c r="TKV26" s="534"/>
      <c r="TKW26" s="343"/>
      <c r="TKX26" s="535"/>
      <c r="TKY26" s="536"/>
      <c r="TKZ26" s="536"/>
      <c r="TLA26" s="536"/>
      <c r="TLB26" s="533"/>
      <c r="TLC26" s="533"/>
      <c r="TLD26" s="534"/>
      <c r="TLE26" s="343"/>
      <c r="TLF26" s="535"/>
      <c r="TLG26" s="536"/>
      <c r="TLH26" s="536"/>
      <c r="TLI26" s="536"/>
      <c r="TLJ26" s="533"/>
      <c r="TLK26" s="533"/>
      <c r="TLL26" s="534"/>
      <c r="TLM26" s="343"/>
      <c r="TLN26" s="535"/>
      <c r="TLO26" s="536"/>
      <c r="TLP26" s="536"/>
      <c r="TLQ26" s="536"/>
      <c r="TLR26" s="533"/>
      <c r="TLS26" s="533"/>
      <c r="TLT26" s="534"/>
      <c r="TLU26" s="343"/>
      <c r="TLV26" s="535"/>
      <c r="TLW26" s="536"/>
      <c r="TLX26" s="536"/>
      <c r="TLY26" s="536"/>
      <c r="TLZ26" s="533"/>
      <c r="TMA26" s="533"/>
      <c r="TMB26" s="534"/>
      <c r="TMC26" s="343"/>
      <c r="TMD26" s="535"/>
      <c r="TME26" s="536"/>
      <c r="TMF26" s="536"/>
      <c r="TMG26" s="536"/>
      <c r="TMH26" s="533"/>
      <c r="TMI26" s="533"/>
      <c r="TMJ26" s="534"/>
      <c r="TMK26" s="343"/>
      <c r="TML26" s="535"/>
      <c r="TMM26" s="536"/>
      <c r="TMN26" s="536"/>
      <c r="TMO26" s="536"/>
      <c r="TMP26" s="533"/>
      <c r="TMQ26" s="533"/>
      <c r="TMR26" s="534"/>
      <c r="TMS26" s="343"/>
      <c r="TMT26" s="535"/>
      <c r="TMU26" s="536"/>
      <c r="TMV26" s="536"/>
      <c r="TMW26" s="536"/>
      <c r="TMX26" s="533"/>
      <c r="TMY26" s="533"/>
      <c r="TMZ26" s="534"/>
      <c r="TNA26" s="343"/>
      <c r="TNB26" s="535"/>
      <c r="TNC26" s="536"/>
      <c r="TND26" s="536"/>
      <c r="TNE26" s="536"/>
      <c r="TNF26" s="533"/>
      <c r="TNG26" s="533"/>
      <c r="TNH26" s="534"/>
      <c r="TNI26" s="343"/>
      <c r="TNJ26" s="535"/>
      <c r="TNK26" s="536"/>
      <c r="TNL26" s="536"/>
      <c r="TNM26" s="536"/>
      <c r="TNN26" s="533"/>
      <c r="TNO26" s="533"/>
      <c r="TNP26" s="534"/>
      <c r="TNQ26" s="343"/>
      <c r="TNR26" s="535"/>
      <c r="TNS26" s="536"/>
      <c r="TNT26" s="536"/>
      <c r="TNU26" s="536"/>
      <c r="TNV26" s="533"/>
      <c r="TNW26" s="533"/>
      <c r="TNX26" s="534"/>
      <c r="TNY26" s="343"/>
      <c r="TNZ26" s="535"/>
      <c r="TOA26" s="536"/>
      <c r="TOB26" s="536"/>
      <c r="TOC26" s="536"/>
      <c r="TOD26" s="533"/>
      <c r="TOE26" s="533"/>
      <c r="TOF26" s="534"/>
      <c r="TOG26" s="343"/>
      <c r="TOH26" s="535"/>
      <c r="TOI26" s="536"/>
      <c r="TOJ26" s="536"/>
      <c r="TOK26" s="536"/>
      <c r="TOL26" s="533"/>
      <c r="TOM26" s="533"/>
      <c r="TON26" s="534"/>
      <c r="TOO26" s="343"/>
      <c r="TOP26" s="535"/>
      <c r="TOQ26" s="536"/>
      <c r="TOR26" s="536"/>
      <c r="TOS26" s="536"/>
      <c r="TOT26" s="533"/>
      <c r="TOU26" s="533"/>
      <c r="TOV26" s="534"/>
      <c r="TOW26" s="343"/>
      <c r="TOX26" s="535"/>
      <c r="TOY26" s="536"/>
      <c r="TOZ26" s="536"/>
      <c r="TPA26" s="536"/>
      <c r="TPB26" s="533"/>
      <c r="TPC26" s="533"/>
      <c r="TPD26" s="534"/>
      <c r="TPE26" s="343"/>
      <c r="TPF26" s="535"/>
      <c r="TPG26" s="536"/>
      <c r="TPH26" s="536"/>
      <c r="TPI26" s="536"/>
      <c r="TPJ26" s="533"/>
      <c r="TPK26" s="533"/>
      <c r="TPL26" s="534"/>
      <c r="TPM26" s="343"/>
      <c r="TPN26" s="535"/>
      <c r="TPO26" s="536"/>
      <c r="TPP26" s="536"/>
      <c r="TPQ26" s="536"/>
      <c r="TPR26" s="533"/>
      <c r="TPS26" s="533"/>
      <c r="TPT26" s="534"/>
      <c r="TPU26" s="343"/>
      <c r="TPV26" s="535"/>
      <c r="TPW26" s="536"/>
      <c r="TPX26" s="536"/>
      <c r="TPY26" s="536"/>
      <c r="TPZ26" s="533"/>
      <c r="TQA26" s="533"/>
      <c r="TQB26" s="534"/>
      <c r="TQC26" s="343"/>
      <c r="TQD26" s="535"/>
      <c r="TQE26" s="536"/>
      <c r="TQF26" s="536"/>
      <c r="TQG26" s="536"/>
      <c r="TQH26" s="533"/>
      <c r="TQI26" s="533"/>
      <c r="TQJ26" s="534"/>
      <c r="TQK26" s="343"/>
      <c r="TQL26" s="535"/>
      <c r="TQM26" s="536"/>
      <c r="TQN26" s="536"/>
      <c r="TQO26" s="536"/>
      <c r="TQP26" s="533"/>
      <c r="TQQ26" s="533"/>
      <c r="TQR26" s="534"/>
      <c r="TQS26" s="343"/>
      <c r="TQT26" s="535"/>
      <c r="TQU26" s="536"/>
      <c r="TQV26" s="536"/>
      <c r="TQW26" s="536"/>
      <c r="TQX26" s="533"/>
      <c r="TQY26" s="533"/>
      <c r="TQZ26" s="534"/>
      <c r="TRA26" s="343"/>
      <c r="TRB26" s="535"/>
      <c r="TRC26" s="536"/>
      <c r="TRD26" s="536"/>
      <c r="TRE26" s="536"/>
      <c r="TRF26" s="533"/>
      <c r="TRG26" s="533"/>
      <c r="TRH26" s="534"/>
      <c r="TRI26" s="343"/>
      <c r="TRJ26" s="535"/>
      <c r="TRK26" s="536"/>
      <c r="TRL26" s="536"/>
      <c r="TRM26" s="536"/>
      <c r="TRN26" s="533"/>
      <c r="TRO26" s="533"/>
      <c r="TRP26" s="534"/>
      <c r="TRQ26" s="343"/>
      <c r="TRR26" s="535"/>
      <c r="TRS26" s="536"/>
      <c r="TRT26" s="536"/>
      <c r="TRU26" s="536"/>
      <c r="TRV26" s="533"/>
      <c r="TRW26" s="533"/>
      <c r="TRX26" s="534"/>
      <c r="TRY26" s="343"/>
      <c r="TRZ26" s="535"/>
      <c r="TSA26" s="536"/>
      <c r="TSB26" s="536"/>
      <c r="TSC26" s="536"/>
      <c r="TSD26" s="533"/>
      <c r="TSE26" s="533"/>
      <c r="TSF26" s="534"/>
      <c r="TSG26" s="343"/>
      <c r="TSH26" s="535"/>
      <c r="TSI26" s="536"/>
      <c r="TSJ26" s="536"/>
      <c r="TSK26" s="536"/>
      <c r="TSL26" s="533"/>
      <c r="TSM26" s="533"/>
      <c r="TSN26" s="534"/>
      <c r="TSO26" s="343"/>
      <c r="TSP26" s="535"/>
      <c r="TSQ26" s="536"/>
      <c r="TSR26" s="536"/>
      <c r="TSS26" s="536"/>
      <c r="TST26" s="533"/>
      <c r="TSU26" s="533"/>
      <c r="TSV26" s="534"/>
      <c r="TSW26" s="343"/>
      <c r="TSX26" s="535"/>
      <c r="TSY26" s="536"/>
      <c r="TSZ26" s="536"/>
      <c r="TTA26" s="536"/>
      <c r="TTB26" s="533"/>
      <c r="TTC26" s="533"/>
      <c r="TTD26" s="534"/>
      <c r="TTE26" s="343"/>
      <c r="TTF26" s="535"/>
      <c r="TTG26" s="536"/>
      <c r="TTH26" s="536"/>
      <c r="TTI26" s="536"/>
      <c r="TTJ26" s="533"/>
      <c r="TTK26" s="533"/>
      <c r="TTL26" s="534"/>
      <c r="TTM26" s="343"/>
      <c r="TTN26" s="535"/>
      <c r="TTO26" s="536"/>
      <c r="TTP26" s="536"/>
      <c r="TTQ26" s="536"/>
      <c r="TTR26" s="533"/>
      <c r="TTS26" s="533"/>
      <c r="TTT26" s="534"/>
      <c r="TTU26" s="343"/>
      <c r="TTV26" s="535"/>
      <c r="TTW26" s="536"/>
      <c r="TTX26" s="536"/>
      <c r="TTY26" s="536"/>
      <c r="TTZ26" s="533"/>
      <c r="TUA26" s="533"/>
      <c r="TUB26" s="534"/>
      <c r="TUC26" s="343"/>
      <c r="TUD26" s="535"/>
      <c r="TUE26" s="536"/>
      <c r="TUF26" s="536"/>
      <c r="TUG26" s="536"/>
      <c r="TUH26" s="533"/>
      <c r="TUI26" s="533"/>
      <c r="TUJ26" s="534"/>
      <c r="TUK26" s="343"/>
      <c r="TUL26" s="535"/>
      <c r="TUM26" s="536"/>
      <c r="TUN26" s="536"/>
      <c r="TUO26" s="536"/>
      <c r="TUP26" s="533"/>
      <c r="TUQ26" s="533"/>
      <c r="TUR26" s="534"/>
      <c r="TUS26" s="343"/>
      <c r="TUT26" s="535"/>
      <c r="TUU26" s="536"/>
      <c r="TUV26" s="536"/>
      <c r="TUW26" s="536"/>
      <c r="TUX26" s="533"/>
      <c r="TUY26" s="533"/>
      <c r="TUZ26" s="534"/>
      <c r="TVA26" s="343"/>
      <c r="TVB26" s="535"/>
      <c r="TVC26" s="536"/>
      <c r="TVD26" s="536"/>
      <c r="TVE26" s="536"/>
      <c r="TVF26" s="533"/>
      <c r="TVG26" s="533"/>
      <c r="TVH26" s="534"/>
      <c r="TVI26" s="343"/>
      <c r="TVJ26" s="535"/>
      <c r="TVK26" s="536"/>
      <c r="TVL26" s="536"/>
      <c r="TVM26" s="536"/>
      <c r="TVN26" s="533"/>
      <c r="TVO26" s="533"/>
      <c r="TVP26" s="534"/>
      <c r="TVQ26" s="343"/>
      <c r="TVR26" s="535"/>
      <c r="TVS26" s="536"/>
      <c r="TVT26" s="536"/>
      <c r="TVU26" s="536"/>
      <c r="TVV26" s="533"/>
      <c r="TVW26" s="533"/>
      <c r="TVX26" s="534"/>
      <c r="TVY26" s="343"/>
      <c r="TVZ26" s="535"/>
      <c r="TWA26" s="536"/>
      <c r="TWB26" s="536"/>
      <c r="TWC26" s="536"/>
      <c r="TWD26" s="533"/>
      <c r="TWE26" s="533"/>
      <c r="TWF26" s="534"/>
      <c r="TWG26" s="343"/>
      <c r="TWH26" s="535"/>
      <c r="TWI26" s="536"/>
      <c r="TWJ26" s="536"/>
      <c r="TWK26" s="536"/>
      <c r="TWL26" s="533"/>
      <c r="TWM26" s="533"/>
      <c r="TWN26" s="534"/>
      <c r="TWO26" s="343"/>
      <c r="TWP26" s="535"/>
      <c r="TWQ26" s="536"/>
      <c r="TWR26" s="536"/>
      <c r="TWS26" s="536"/>
      <c r="TWT26" s="533"/>
      <c r="TWU26" s="533"/>
      <c r="TWV26" s="534"/>
      <c r="TWW26" s="343"/>
      <c r="TWX26" s="535"/>
      <c r="TWY26" s="536"/>
      <c r="TWZ26" s="536"/>
      <c r="TXA26" s="536"/>
      <c r="TXB26" s="533"/>
      <c r="TXC26" s="533"/>
      <c r="TXD26" s="534"/>
      <c r="TXE26" s="343"/>
      <c r="TXF26" s="535"/>
      <c r="TXG26" s="536"/>
      <c r="TXH26" s="536"/>
      <c r="TXI26" s="536"/>
      <c r="TXJ26" s="533"/>
      <c r="TXK26" s="533"/>
      <c r="TXL26" s="534"/>
      <c r="TXM26" s="343"/>
      <c r="TXN26" s="535"/>
      <c r="TXO26" s="536"/>
      <c r="TXP26" s="536"/>
      <c r="TXQ26" s="536"/>
      <c r="TXR26" s="533"/>
      <c r="TXS26" s="533"/>
      <c r="TXT26" s="534"/>
      <c r="TXU26" s="343"/>
      <c r="TXV26" s="535"/>
      <c r="TXW26" s="536"/>
      <c r="TXX26" s="536"/>
      <c r="TXY26" s="536"/>
      <c r="TXZ26" s="533"/>
      <c r="TYA26" s="533"/>
      <c r="TYB26" s="534"/>
      <c r="TYC26" s="343"/>
      <c r="TYD26" s="535"/>
      <c r="TYE26" s="536"/>
      <c r="TYF26" s="536"/>
      <c r="TYG26" s="536"/>
      <c r="TYH26" s="533"/>
      <c r="TYI26" s="533"/>
      <c r="TYJ26" s="534"/>
      <c r="TYK26" s="343"/>
      <c r="TYL26" s="535"/>
      <c r="TYM26" s="536"/>
      <c r="TYN26" s="536"/>
      <c r="TYO26" s="536"/>
      <c r="TYP26" s="533"/>
      <c r="TYQ26" s="533"/>
      <c r="TYR26" s="534"/>
      <c r="TYS26" s="343"/>
      <c r="TYT26" s="535"/>
      <c r="TYU26" s="536"/>
      <c r="TYV26" s="536"/>
      <c r="TYW26" s="536"/>
      <c r="TYX26" s="533"/>
      <c r="TYY26" s="533"/>
      <c r="TYZ26" s="534"/>
      <c r="TZA26" s="343"/>
      <c r="TZB26" s="535"/>
      <c r="TZC26" s="536"/>
      <c r="TZD26" s="536"/>
      <c r="TZE26" s="536"/>
      <c r="TZF26" s="533"/>
      <c r="TZG26" s="533"/>
      <c r="TZH26" s="534"/>
      <c r="TZI26" s="343"/>
      <c r="TZJ26" s="535"/>
      <c r="TZK26" s="536"/>
      <c r="TZL26" s="536"/>
      <c r="TZM26" s="536"/>
      <c r="TZN26" s="533"/>
      <c r="TZO26" s="533"/>
      <c r="TZP26" s="534"/>
      <c r="TZQ26" s="343"/>
      <c r="TZR26" s="535"/>
      <c r="TZS26" s="536"/>
      <c r="TZT26" s="536"/>
      <c r="TZU26" s="536"/>
      <c r="TZV26" s="533"/>
      <c r="TZW26" s="533"/>
      <c r="TZX26" s="534"/>
      <c r="TZY26" s="343"/>
      <c r="TZZ26" s="535"/>
      <c r="UAA26" s="536"/>
      <c r="UAB26" s="536"/>
      <c r="UAC26" s="536"/>
      <c r="UAD26" s="533"/>
      <c r="UAE26" s="533"/>
      <c r="UAF26" s="534"/>
      <c r="UAG26" s="343"/>
      <c r="UAH26" s="535"/>
      <c r="UAI26" s="536"/>
      <c r="UAJ26" s="536"/>
      <c r="UAK26" s="536"/>
      <c r="UAL26" s="533"/>
      <c r="UAM26" s="533"/>
      <c r="UAN26" s="534"/>
      <c r="UAO26" s="343"/>
      <c r="UAP26" s="535"/>
      <c r="UAQ26" s="536"/>
      <c r="UAR26" s="536"/>
      <c r="UAS26" s="536"/>
      <c r="UAT26" s="533"/>
      <c r="UAU26" s="533"/>
      <c r="UAV26" s="534"/>
      <c r="UAW26" s="343"/>
      <c r="UAX26" s="535"/>
      <c r="UAY26" s="536"/>
      <c r="UAZ26" s="536"/>
      <c r="UBA26" s="536"/>
      <c r="UBB26" s="533"/>
      <c r="UBC26" s="533"/>
      <c r="UBD26" s="534"/>
      <c r="UBE26" s="343"/>
      <c r="UBF26" s="535"/>
      <c r="UBG26" s="536"/>
      <c r="UBH26" s="536"/>
      <c r="UBI26" s="536"/>
      <c r="UBJ26" s="533"/>
      <c r="UBK26" s="533"/>
      <c r="UBL26" s="534"/>
      <c r="UBM26" s="343"/>
      <c r="UBN26" s="535"/>
      <c r="UBO26" s="536"/>
      <c r="UBP26" s="536"/>
      <c r="UBQ26" s="536"/>
      <c r="UBR26" s="533"/>
      <c r="UBS26" s="533"/>
      <c r="UBT26" s="534"/>
      <c r="UBU26" s="343"/>
      <c r="UBV26" s="535"/>
      <c r="UBW26" s="536"/>
      <c r="UBX26" s="536"/>
      <c r="UBY26" s="536"/>
      <c r="UBZ26" s="533"/>
      <c r="UCA26" s="533"/>
      <c r="UCB26" s="534"/>
      <c r="UCC26" s="343"/>
      <c r="UCD26" s="535"/>
      <c r="UCE26" s="536"/>
      <c r="UCF26" s="536"/>
      <c r="UCG26" s="536"/>
      <c r="UCH26" s="533"/>
      <c r="UCI26" s="533"/>
      <c r="UCJ26" s="534"/>
      <c r="UCK26" s="343"/>
      <c r="UCL26" s="535"/>
      <c r="UCM26" s="536"/>
      <c r="UCN26" s="536"/>
      <c r="UCO26" s="536"/>
      <c r="UCP26" s="533"/>
      <c r="UCQ26" s="533"/>
      <c r="UCR26" s="534"/>
      <c r="UCS26" s="343"/>
      <c r="UCT26" s="535"/>
      <c r="UCU26" s="536"/>
      <c r="UCV26" s="536"/>
      <c r="UCW26" s="536"/>
      <c r="UCX26" s="533"/>
      <c r="UCY26" s="533"/>
      <c r="UCZ26" s="534"/>
      <c r="UDA26" s="343"/>
      <c r="UDB26" s="535"/>
      <c r="UDC26" s="536"/>
      <c r="UDD26" s="536"/>
      <c r="UDE26" s="536"/>
      <c r="UDF26" s="533"/>
      <c r="UDG26" s="533"/>
      <c r="UDH26" s="534"/>
      <c r="UDI26" s="343"/>
      <c r="UDJ26" s="535"/>
      <c r="UDK26" s="536"/>
      <c r="UDL26" s="536"/>
      <c r="UDM26" s="536"/>
      <c r="UDN26" s="533"/>
      <c r="UDO26" s="533"/>
      <c r="UDP26" s="534"/>
      <c r="UDQ26" s="343"/>
      <c r="UDR26" s="535"/>
      <c r="UDS26" s="536"/>
      <c r="UDT26" s="536"/>
      <c r="UDU26" s="536"/>
      <c r="UDV26" s="533"/>
      <c r="UDW26" s="533"/>
      <c r="UDX26" s="534"/>
      <c r="UDY26" s="343"/>
      <c r="UDZ26" s="535"/>
      <c r="UEA26" s="536"/>
      <c r="UEB26" s="536"/>
      <c r="UEC26" s="536"/>
      <c r="UED26" s="533"/>
      <c r="UEE26" s="533"/>
      <c r="UEF26" s="534"/>
      <c r="UEG26" s="343"/>
      <c r="UEH26" s="535"/>
      <c r="UEI26" s="536"/>
      <c r="UEJ26" s="536"/>
      <c r="UEK26" s="536"/>
      <c r="UEL26" s="533"/>
      <c r="UEM26" s="533"/>
      <c r="UEN26" s="534"/>
      <c r="UEO26" s="343"/>
      <c r="UEP26" s="535"/>
      <c r="UEQ26" s="536"/>
      <c r="UER26" s="536"/>
      <c r="UES26" s="536"/>
      <c r="UET26" s="533"/>
      <c r="UEU26" s="533"/>
      <c r="UEV26" s="534"/>
      <c r="UEW26" s="343"/>
      <c r="UEX26" s="535"/>
      <c r="UEY26" s="536"/>
      <c r="UEZ26" s="536"/>
      <c r="UFA26" s="536"/>
      <c r="UFB26" s="533"/>
      <c r="UFC26" s="533"/>
      <c r="UFD26" s="534"/>
      <c r="UFE26" s="343"/>
      <c r="UFF26" s="535"/>
      <c r="UFG26" s="536"/>
      <c r="UFH26" s="536"/>
      <c r="UFI26" s="536"/>
      <c r="UFJ26" s="533"/>
      <c r="UFK26" s="533"/>
      <c r="UFL26" s="534"/>
      <c r="UFM26" s="343"/>
      <c r="UFN26" s="535"/>
      <c r="UFO26" s="536"/>
      <c r="UFP26" s="536"/>
      <c r="UFQ26" s="536"/>
      <c r="UFR26" s="533"/>
      <c r="UFS26" s="533"/>
      <c r="UFT26" s="534"/>
      <c r="UFU26" s="343"/>
      <c r="UFV26" s="535"/>
      <c r="UFW26" s="536"/>
      <c r="UFX26" s="536"/>
      <c r="UFY26" s="536"/>
      <c r="UFZ26" s="533"/>
      <c r="UGA26" s="533"/>
      <c r="UGB26" s="534"/>
      <c r="UGC26" s="343"/>
      <c r="UGD26" s="535"/>
      <c r="UGE26" s="536"/>
      <c r="UGF26" s="536"/>
      <c r="UGG26" s="536"/>
      <c r="UGH26" s="533"/>
      <c r="UGI26" s="533"/>
      <c r="UGJ26" s="534"/>
      <c r="UGK26" s="343"/>
      <c r="UGL26" s="535"/>
      <c r="UGM26" s="536"/>
      <c r="UGN26" s="536"/>
      <c r="UGO26" s="536"/>
      <c r="UGP26" s="533"/>
      <c r="UGQ26" s="533"/>
      <c r="UGR26" s="534"/>
      <c r="UGS26" s="343"/>
      <c r="UGT26" s="535"/>
      <c r="UGU26" s="536"/>
      <c r="UGV26" s="536"/>
      <c r="UGW26" s="536"/>
      <c r="UGX26" s="533"/>
      <c r="UGY26" s="533"/>
      <c r="UGZ26" s="534"/>
      <c r="UHA26" s="343"/>
      <c r="UHB26" s="535"/>
      <c r="UHC26" s="536"/>
      <c r="UHD26" s="536"/>
      <c r="UHE26" s="536"/>
      <c r="UHF26" s="533"/>
      <c r="UHG26" s="533"/>
      <c r="UHH26" s="534"/>
      <c r="UHI26" s="343"/>
      <c r="UHJ26" s="535"/>
      <c r="UHK26" s="536"/>
      <c r="UHL26" s="536"/>
      <c r="UHM26" s="536"/>
      <c r="UHN26" s="533"/>
      <c r="UHO26" s="533"/>
      <c r="UHP26" s="534"/>
      <c r="UHQ26" s="343"/>
      <c r="UHR26" s="535"/>
      <c r="UHS26" s="536"/>
      <c r="UHT26" s="536"/>
      <c r="UHU26" s="536"/>
      <c r="UHV26" s="533"/>
      <c r="UHW26" s="533"/>
      <c r="UHX26" s="534"/>
      <c r="UHY26" s="343"/>
      <c r="UHZ26" s="535"/>
      <c r="UIA26" s="536"/>
      <c r="UIB26" s="536"/>
      <c r="UIC26" s="536"/>
      <c r="UID26" s="533"/>
      <c r="UIE26" s="533"/>
      <c r="UIF26" s="534"/>
      <c r="UIG26" s="343"/>
      <c r="UIH26" s="535"/>
      <c r="UII26" s="536"/>
      <c r="UIJ26" s="536"/>
      <c r="UIK26" s="536"/>
      <c r="UIL26" s="533"/>
      <c r="UIM26" s="533"/>
      <c r="UIN26" s="534"/>
      <c r="UIO26" s="343"/>
      <c r="UIP26" s="535"/>
      <c r="UIQ26" s="536"/>
      <c r="UIR26" s="536"/>
      <c r="UIS26" s="536"/>
      <c r="UIT26" s="533"/>
      <c r="UIU26" s="533"/>
      <c r="UIV26" s="534"/>
      <c r="UIW26" s="343"/>
      <c r="UIX26" s="535"/>
      <c r="UIY26" s="536"/>
      <c r="UIZ26" s="536"/>
      <c r="UJA26" s="536"/>
      <c r="UJB26" s="533"/>
      <c r="UJC26" s="533"/>
      <c r="UJD26" s="534"/>
      <c r="UJE26" s="343"/>
      <c r="UJF26" s="535"/>
      <c r="UJG26" s="536"/>
      <c r="UJH26" s="536"/>
      <c r="UJI26" s="536"/>
      <c r="UJJ26" s="533"/>
      <c r="UJK26" s="533"/>
      <c r="UJL26" s="534"/>
      <c r="UJM26" s="343"/>
      <c r="UJN26" s="535"/>
      <c r="UJO26" s="536"/>
      <c r="UJP26" s="536"/>
      <c r="UJQ26" s="536"/>
      <c r="UJR26" s="533"/>
      <c r="UJS26" s="533"/>
      <c r="UJT26" s="534"/>
      <c r="UJU26" s="343"/>
      <c r="UJV26" s="535"/>
      <c r="UJW26" s="536"/>
      <c r="UJX26" s="536"/>
      <c r="UJY26" s="536"/>
      <c r="UJZ26" s="533"/>
      <c r="UKA26" s="533"/>
      <c r="UKB26" s="534"/>
      <c r="UKC26" s="343"/>
      <c r="UKD26" s="535"/>
      <c r="UKE26" s="536"/>
      <c r="UKF26" s="536"/>
      <c r="UKG26" s="536"/>
      <c r="UKH26" s="533"/>
      <c r="UKI26" s="533"/>
      <c r="UKJ26" s="534"/>
      <c r="UKK26" s="343"/>
      <c r="UKL26" s="535"/>
      <c r="UKM26" s="536"/>
      <c r="UKN26" s="536"/>
      <c r="UKO26" s="536"/>
      <c r="UKP26" s="533"/>
      <c r="UKQ26" s="533"/>
      <c r="UKR26" s="534"/>
      <c r="UKS26" s="343"/>
      <c r="UKT26" s="535"/>
      <c r="UKU26" s="536"/>
      <c r="UKV26" s="536"/>
      <c r="UKW26" s="536"/>
      <c r="UKX26" s="533"/>
      <c r="UKY26" s="533"/>
      <c r="UKZ26" s="534"/>
      <c r="ULA26" s="343"/>
      <c r="ULB26" s="535"/>
      <c r="ULC26" s="536"/>
      <c r="ULD26" s="536"/>
      <c r="ULE26" s="536"/>
      <c r="ULF26" s="533"/>
      <c r="ULG26" s="533"/>
      <c r="ULH26" s="534"/>
      <c r="ULI26" s="343"/>
      <c r="ULJ26" s="535"/>
      <c r="ULK26" s="536"/>
      <c r="ULL26" s="536"/>
      <c r="ULM26" s="536"/>
      <c r="ULN26" s="533"/>
      <c r="ULO26" s="533"/>
      <c r="ULP26" s="534"/>
      <c r="ULQ26" s="343"/>
      <c r="ULR26" s="535"/>
      <c r="ULS26" s="536"/>
      <c r="ULT26" s="536"/>
      <c r="ULU26" s="536"/>
      <c r="ULV26" s="533"/>
      <c r="ULW26" s="533"/>
      <c r="ULX26" s="534"/>
      <c r="ULY26" s="343"/>
      <c r="ULZ26" s="535"/>
      <c r="UMA26" s="536"/>
      <c r="UMB26" s="536"/>
      <c r="UMC26" s="536"/>
      <c r="UMD26" s="533"/>
      <c r="UME26" s="533"/>
      <c r="UMF26" s="534"/>
      <c r="UMG26" s="343"/>
      <c r="UMH26" s="535"/>
      <c r="UMI26" s="536"/>
      <c r="UMJ26" s="536"/>
      <c r="UMK26" s="536"/>
      <c r="UML26" s="533"/>
      <c r="UMM26" s="533"/>
      <c r="UMN26" s="534"/>
      <c r="UMO26" s="343"/>
      <c r="UMP26" s="535"/>
      <c r="UMQ26" s="536"/>
      <c r="UMR26" s="536"/>
      <c r="UMS26" s="536"/>
      <c r="UMT26" s="533"/>
      <c r="UMU26" s="533"/>
      <c r="UMV26" s="534"/>
      <c r="UMW26" s="343"/>
      <c r="UMX26" s="535"/>
      <c r="UMY26" s="536"/>
      <c r="UMZ26" s="536"/>
      <c r="UNA26" s="536"/>
      <c r="UNB26" s="533"/>
      <c r="UNC26" s="533"/>
      <c r="UND26" s="534"/>
      <c r="UNE26" s="343"/>
      <c r="UNF26" s="535"/>
      <c r="UNG26" s="536"/>
      <c r="UNH26" s="536"/>
      <c r="UNI26" s="536"/>
      <c r="UNJ26" s="533"/>
      <c r="UNK26" s="533"/>
      <c r="UNL26" s="534"/>
      <c r="UNM26" s="343"/>
      <c r="UNN26" s="535"/>
      <c r="UNO26" s="536"/>
      <c r="UNP26" s="536"/>
      <c r="UNQ26" s="536"/>
      <c r="UNR26" s="533"/>
      <c r="UNS26" s="533"/>
      <c r="UNT26" s="534"/>
      <c r="UNU26" s="343"/>
      <c r="UNV26" s="535"/>
      <c r="UNW26" s="536"/>
      <c r="UNX26" s="536"/>
      <c r="UNY26" s="536"/>
      <c r="UNZ26" s="533"/>
      <c r="UOA26" s="533"/>
      <c r="UOB26" s="534"/>
      <c r="UOC26" s="343"/>
      <c r="UOD26" s="535"/>
      <c r="UOE26" s="536"/>
      <c r="UOF26" s="536"/>
      <c r="UOG26" s="536"/>
      <c r="UOH26" s="533"/>
      <c r="UOI26" s="533"/>
      <c r="UOJ26" s="534"/>
      <c r="UOK26" s="343"/>
      <c r="UOL26" s="535"/>
      <c r="UOM26" s="536"/>
      <c r="UON26" s="536"/>
      <c r="UOO26" s="536"/>
      <c r="UOP26" s="533"/>
      <c r="UOQ26" s="533"/>
      <c r="UOR26" s="534"/>
      <c r="UOS26" s="343"/>
      <c r="UOT26" s="535"/>
      <c r="UOU26" s="536"/>
      <c r="UOV26" s="536"/>
      <c r="UOW26" s="536"/>
      <c r="UOX26" s="533"/>
      <c r="UOY26" s="533"/>
      <c r="UOZ26" s="534"/>
      <c r="UPA26" s="343"/>
      <c r="UPB26" s="535"/>
      <c r="UPC26" s="536"/>
      <c r="UPD26" s="536"/>
      <c r="UPE26" s="536"/>
      <c r="UPF26" s="533"/>
      <c r="UPG26" s="533"/>
      <c r="UPH26" s="534"/>
      <c r="UPI26" s="343"/>
      <c r="UPJ26" s="535"/>
      <c r="UPK26" s="536"/>
      <c r="UPL26" s="536"/>
      <c r="UPM26" s="536"/>
      <c r="UPN26" s="533"/>
      <c r="UPO26" s="533"/>
      <c r="UPP26" s="534"/>
      <c r="UPQ26" s="343"/>
      <c r="UPR26" s="535"/>
      <c r="UPS26" s="536"/>
      <c r="UPT26" s="536"/>
      <c r="UPU26" s="536"/>
      <c r="UPV26" s="533"/>
      <c r="UPW26" s="533"/>
      <c r="UPX26" s="534"/>
      <c r="UPY26" s="343"/>
      <c r="UPZ26" s="535"/>
      <c r="UQA26" s="536"/>
      <c r="UQB26" s="536"/>
      <c r="UQC26" s="536"/>
      <c r="UQD26" s="533"/>
      <c r="UQE26" s="533"/>
      <c r="UQF26" s="534"/>
      <c r="UQG26" s="343"/>
      <c r="UQH26" s="535"/>
      <c r="UQI26" s="536"/>
      <c r="UQJ26" s="536"/>
      <c r="UQK26" s="536"/>
      <c r="UQL26" s="533"/>
      <c r="UQM26" s="533"/>
      <c r="UQN26" s="534"/>
      <c r="UQO26" s="343"/>
      <c r="UQP26" s="535"/>
      <c r="UQQ26" s="536"/>
      <c r="UQR26" s="536"/>
      <c r="UQS26" s="536"/>
      <c r="UQT26" s="533"/>
      <c r="UQU26" s="533"/>
      <c r="UQV26" s="534"/>
      <c r="UQW26" s="343"/>
      <c r="UQX26" s="535"/>
      <c r="UQY26" s="536"/>
      <c r="UQZ26" s="536"/>
      <c r="URA26" s="536"/>
      <c r="URB26" s="533"/>
      <c r="URC26" s="533"/>
      <c r="URD26" s="534"/>
      <c r="URE26" s="343"/>
      <c r="URF26" s="535"/>
      <c r="URG26" s="536"/>
      <c r="URH26" s="536"/>
      <c r="URI26" s="536"/>
      <c r="URJ26" s="533"/>
      <c r="URK26" s="533"/>
      <c r="URL26" s="534"/>
      <c r="URM26" s="343"/>
      <c r="URN26" s="535"/>
      <c r="URO26" s="536"/>
      <c r="URP26" s="536"/>
      <c r="URQ26" s="536"/>
      <c r="URR26" s="533"/>
      <c r="URS26" s="533"/>
      <c r="URT26" s="534"/>
      <c r="URU26" s="343"/>
      <c r="URV26" s="535"/>
      <c r="URW26" s="536"/>
      <c r="URX26" s="536"/>
      <c r="URY26" s="536"/>
      <c r="URZ26" s="533"/>
      <c r="USA26" s="533"/>
      <c r="USB26" s="534"/>
      <c r="USC26" s="343"/>
      <c r="USD26" s="535"/>
      <c r="USE26" s="536"/>
      <c r="USF26" s="536"/>
      <c r="USG26" s="536"/>
      <c r="USH26" s="533"/>
      <c r="USI26" s="533"/>
      <c r="USJ26" s="534"/>
      <c r="USK26" s="343"/>
      <c r="USL26" s="535"/>
      <c r="USM26" s="536"/>
      <c r="USN26" s="536"/>
      <c r="USO26" s="536"/>
      <c r="USP26" s="533"/>
      <c r="USQ26" s="533"/>
      <c r="USR26" s="534"/>
      <c r="USS26" s="343"/>
      <c r="UST26" s="535"/>
      <c r="USU26" s="536"/>
      <c r="USV26" s="536"/>
      <c r="USW26" s="536"/>
      <c r="USX26" s="533"/>
      <c r="USY26" s="533"/>
      <c r="USZ26" s="534"/>
      <c r="UTA26" s="343"/>
      <c r="UTB26" s="535"/>
      <c r="UTC26" s="536"/>
      <c r="UTD26" s="536"/>
      <c r="UTE26" s="536"/>
      <c r="UTF26" s="533"/>
      <c r="UTG26" s="533"/>
      <c r="UTH26" s="534"/>
      <c r="UTI26" s="343"/>
      <c r="UTJ26" s="535"/>
      <c r="UTK26" s="536"/>
      <c r="UTL26" s="536"/>
      <c r="UTM26" s="536"/>
      <c r="UTN26" s="533"/>
      <c r="UTO26" s="533"/>
      <c r="UTP26" s="534"/>
      <c r="UTQ26" s="343"/>
      <c r="UTR26" s="535"/>
      <c r="UTS26" s="536"/>
      <c r="UTT26" s="536"/>
      <c r="UTU26" s="536"/>
      <c r="UTV26" s="533"/>
      <c r="UTW26" s="533"/>
      <c r="UTX26" s="534"/>
      <c r="UTY26" s="343"/>
      <c r="UTZ26" s="535"/>
      <c r="UUA26" s="536"/>
      <c r="UUB26" s="536"/>
      <c r="UUC26" s="536"/>
      <c r="UUD26" s="533"/>
      <c r="UUE26" s="533"/>
      <c r="UUF26" s="534"/>
      <c r="UUG26" s="343"/>
      <c r="UUH26" s="535"/>
      <c r="UUI26" s="536"/>
      <c r="UUJ26" s="536"/>
      <c r="UUK26" s="536"/>
      <c r="UUL26" s="533"/>
      <c r="UUM26" s="533"/>
      <c r="UUN26" s="534"/>
      <c r="UUO26" s="343"/>
      <c r="UUP26" s="535"/>
      <c r="UUQ26" s="536"/>
      <c r="UUR26" s="536"/>
      <c r="UUS26" s="536"/>
      <c r="UUT26" s="533"/>
      <c r="UUU26" s="533"/>
      <c r="UUV26" s="534"/>
      <c r="UUW26" s="343"/>
      <c r="UUX26" s="535"/>
      <c r="UUY26" s="536"/>
      <c r="UUZ26" s="536"/>
      <c r="UVA26" s="536"/>
      <c r="UVB26" s="533"/>
      <c r="UVC26" s="533"/>
      <c r="UVD26" s="534"/>
      <c r="UVE26" s="343"/>
      <c r="UVF26" s="535"/>
      <c r="UVG26" s="536"/>
      <c r="UVH26" s="536"/>
      <c r="UVI26" s="536"/>
      <c r="UVJ26" s="533"/>
      <c r="UVK26" s="533"/>
      <c r="UVL26" s="534"/>
      <c r="UVM26" s="343"/>
      <c r="UVN26" s="535"/>
      <c r="UVO26" s="536"/>
      <c r="UVP26" s="536"/>
      <c r="UVQ26" s="536"/>
      <c r="UVR26" s="533"/>
      <c r="UVS26" s="533"/>
      <c r="UVT26" s="534"/>
      <c r="UVU26" s="343"/>
      <c r="UVV26" s="535"/>
      <c r="UVW26" s="536"/>
      <c r="UVX26" s="536"/>
      <c r="UVY26" s="536"/>
      <c r="UVZ26" s="533"/>
      <c r="UWA26" s="533"/>
      <c r="UWB26" s="534"/>
      <c r="UWC26" s="343"/>
      <c r="UWD26" s="535"/>
      <c r="UWE26" s="536"/>
      <c r="UWF26" s="536"/>
      <c r="UWG26" s="536"/>
      <c r="UWH26" s="533"/>
      <c r="UWI26" s="533"/>
      <c r="UWJ26" s="534"/>
      <c r="UWK26" s="343"/>
      <c r="UWL26" s="535"/>
      <c r="UWM26" s="536"/>
      <c r="UWN26" s="536"/>
      <c r="UWO26" s="536"/>
      <c r="UWP26" s="533"/>
      <c r="UWQ26" s="533"/>
      <c r="UWR26" s="534"/>
      <c r="UWS26" s="343"/>
      <c r="UWT26" s="535"/>
      <c r="UWU26" s="536"/>
      <c r="UWV26" s="536"/>
      <c r="UWW26" s="536"/>
      <c r="UWX26" s="533"/>
      <c r="UWY26" s="533"/>
      <c r="UWZ26" s="534"/>
      <c r="UXA26" s="343"/>
      <c r="UXB26" s="535"/>
      <c r="UXC26" s="536"/>
      <c r="UXD26" s="536"/>
      <c r="UXE26" s="536"/>
      <c r="UXF26" s="533"/>
      <c r="UXG26" s="533"/>
      <c r="UXH26" s="534"/>
      <c r="UXI26" s="343"/>
      <c r="UXJ26" s="535"/>
      <c r="UXK26" s="536"/>
      <c r="UXL26" s="536"/>
      <c r="UXM26" s="536"/>
      <c r="UXN26" s="533"/>
      <c r="UXO26" s="533"/>
      <c r="UXP26" s="534"/>
      <c r="UXQ26" s="343"/>
      <c r="UXR26" s="535"/>
      <c r="UXS26" s="536"/>
      <c r="UXT26" s="536"/>
      <c r="UXU26" s="536"/>
      <c r="UXV26" s="533"/>
      <c r="UXW26" s="533"/>
      <c r="UXX26" s="534"/>
      <c r="UXY26" s="343"/>
      <c r="UXZ26" s="535"/>
      <c r="UYA26" s="536"/>
      <c r="UYB26" s="536"/>
      <c r="UYC26" s="536"/>
      <c r="UYD26" s="533"/>
      <c r="UYE26" s="533"/>
      <c r="UYF26" s="534"/>
      <c r="UYG26" s="343"/>
      <c r="UYH26" s="535"/>
      <c r="UYI26" s="536"/>
      <c r="UYJ26" s="536"/>
      <c r="UYK26" s="536"/>
      <c r="UYL26" s="533"/>
      <c r="UYM26" s="533"/>
      <c r="UYN26" s="534"/>
      <c r="UYO26" s="343"/>
      <c r="UYP26" s="535"/>
      <c r="UYQ26" s="536"/>
      <c r="UYR26" s="536"/>
      <c r="UYS26" s="536"/>
      <c r="UYT26" s="533"/>
      <c r="UYU26" s="533"/>
      <c r="UYV26" s="534"/>
      <c r="UYW26" s="343"/>
      <c r="UYX26" s="535"/>
      <c r="UYY26" s="536"/>
      <c r="UYZ26" s="536"/>
      <c r="UZA26" s="536"/>
      <c r="UZB26" s="533"/>
      <c r="UZC26" s="533"/>
      <c r="UZD26" s="534"/>
      <c r="UZE26" s="343"/>
      <c r="UZF26" s="535"/>
      <c r="UZG26" s="536"/>
      <c r="UZH26" s="536"/>
      <c r="UZI26" s="536"/>
      <c r="UZJ26" s="533"/>
      <c r="UZK26" s="533"/>
      <c r="UZL26" s="534"/>
      <c r="UZM26" s="343"/>
      <c r="UZN26" s="535"/>
      <c r="UZO26" s="536"/>
      <c r="UZP26" s="536"/>
      <c r="UZQ26" s="536"/>
      <c r="UZR26" s="533"/>
      <c r="UZS26" s="533"/>
      <c r="UZT26" s="534"/>
      <c r="UZU26" s="343"/>
      <c r="UZV26" s="535"/>
      <c r="UZW26" s="536"/>
      <c r="UZX26" s="536"/>
      <c r="UZY26" s="536"/>
      <c r="UZZ26" s="533"/>
      <c r="VAA26" s="533"/>
      <c r="VAB26" s="534"/>
      <c r="VAC26" s="343"/>
      <c r="VAD26" s="535"/>
      <c r="VAE26" s="536"/>
      <c r="VAF26" s="536"/>
      <c r="VAG26" s="536"/>
      <c r="VAH26" s="533"/>
      <c r="VAI26" s="533"/>
      <c r="VAJ26" s="534"/>
      <c r="VAK26" s="343"/>
      <c r="VAL26" s="535"/>
      <c r="VAM26" s="536"/>
      <c r="VAN26" s="536"/>
      <c r="VAO26" s="536"/>
      <c r="VAP26" s="533"/>
      <c r="VAQ26" s="533"/>
      <c r="VAR26" s="534"/>
      <c r="VAS26" s="343"/>
      <c r="VAT26" s="535"/>
      <c r="VAU26" s="536"/>
      <c r="VAV26" s="536"/>
      <c r="VAW26" s="536"/>
      <c r="VAX26" s="533"/>
      <c r="VAY26" s="533"/>
      <c r="VAZ26" s="534"/>
      <c r="VBA26" s="343"/>
      <c r="VBB26" s="535"/>
      <c r="VBC26" s="536"/>
      <c r="VBD26" s="536"/>
      <c r="VBE26" s="536"/>
      <c r="VBF26" s="533"/>
      <c r="VBG26" s="533"/>
      <c r="VBH26" s="534"/>
      <c r="VBI26" s="343"/>
      <c r="VBJ26" s="535"/>
      <c r="VBK26" s="536"/>
      <c r="VBL26" s="536"/>
      <c r="VBM26" s="536"/>
      <c r="VBN26" s="533"/>
      <c r="VBO26" s="533"/>
      <c r="VBP26" s="534"/>
      <c r="VBQ26" s="343"/>
      <c r="VBR26" s="535"/>
      <c r="VBS26" s="536"/>
      <c r="VBT26" s="536"/>
      <c r="VBU26" s="536"/>
      <c r="VBV26" s="533"/>
      <c r="VBW26" s="533"/>
      <c r="VBX26" s="534"/>
      <c r="VBY26" s="343"/>
      <c r="VBZ26" s="535"/>
      <c r="VCA26" s="536"/>
      <c r="VCB26" s="536"/>
      <c r="VCC26" s="536"/>
      <c r="VCD26" s="533"/>
      <c r="VCE26" s="533"/>
      <c r="VCF26" s="534"/>
      <c r="VCG26" s="343"/>
      <c r="VCH26" s="535"/>
      <c r="VCI26" s="536"/>
      <c r="VCJ26" s="536"/>
      <c r="VCK26" s="536"/>
      <c r="VCL26" s="533"/>
      <c r="VCM26" s="533"/>
      <c r="VCN26" s="534"/>
      <c r="VCO26" s="343"/>
      <c r="VCP26" s="535"/>
      <c r="VCQ26" s="536"/>
      <c r="VCR26" s="536"/>
      <c r="VCS26" s="536"/>
      <c r="VCT26" s="533"/>
      <c r="VCU26" s="533"/>
      <c r="VCV26" s="534"/>
      <c r="VCW26" s="343"/>
      <c r="VCX26" s="535"/>
      <c r="VCY26" s="536"/>
      <c r="VCZ26" s="536"/>
      <c r="VDA26" s="536"/>
      <c r="VDB26" s="533"/>
      <c r="VDC26" s="533"/>
      <c r="VDD26" s="534"/>
      <c r="VDE26" s="343"/>
      <c r="VDF26" s="535"/>
      <c r="VDG26" s="536"/>
      <c r="VDH26" s="536"/>
      <c r="VDI26" s="536"/>
      <c r="VDJ26" s="533"/>
      <c r="VDK26" s="533"/>
      <c r="VDL26" s="534"/>
      <c r="VDM26" s="343"/>
      <c r="VDN26" s="535"/>
      <c r="VDO26" s="536"/>
      <c r="VDP26" s="536"/>
      <c r="VDQ26" s="536"/>
      <c r="VDR26" s="533"/>
      <c r="VDS26" s="533"/>
      <c r="VDT26" s="534"/>
      <c r="VDU26" s="343"/>
      <c r="VDV26" s="535"/>
      <c r="VDW26" s="536"/>
      <c r="VDX26" s="536"/>
      <c r="VDY26" s="536"/>
      <c r="VDZ26" s="533"/>
      <c r="VEA26" s="533"/>
      <c r="VEB26" s="534"/>
      <c r="VEC26" s="343"/>
      <c r="VED26" s="535"/>
      <c r="VEE26" s="536"/>
      <c r="VEF26" s="536"/>
      <c r="VEG26" s="536"/>
      <c r="VEH26" s="533"/>
      <c r="VEI26" s="533"/>
      <c r="VEJ26" s="534"/>
      <c r="VEK26" s="343"/>
      <c r="VEL26" s="535"/>
      <c r="VEM26" s="536"/>
      <c r="VEN26" s="536"/>
      <c r="VEO26" s="536"/>
      <c r="VEP26" s="533"/>
      <c r="VEQ26" s="533"/>
      <c r="VER26" s="534"/>
      <c r="VES26" s="343"/>
      <c r="VET26" s="535"/>
      <c r="VEU26" s="536"/>
      <c r="VEV26" s="536"/>
      <c r="VEW26" s="536"/>
      <c r="VEX26" s="533"/>
      <c r="VEY26" s="533"/>
      <c r="VEZ26" s="534"/>
      <c r="VFA26" s="343"/>
      <c r="VFB26" s="535"/>
      <c r="VFC26" s="536"/>
      <c r="VFD26" s="536"/>
      <c r="VFE26" s="536"/>
      <c r="VFF26" s="533"/>
      <c r="VFG26" s="533"/>
      <c r="VFH26" s="534"/>
      <c r="VFI26" s="343"/>
      <c r="VFJ26" s="535"/>
      <c r="VFK26" s="536"/>
      <c r="VFL26" s="536"/>
      <c r="VFM26" s="536"/>
      <c r="VFN26" s="533"/>
      <c r="VFO26" s="533"/>
      <c r="VFP26" s="534"/>
      <c r="VFQ26" s="343"/>
      <c r="VFR26" s="535"/>
      <c r="VFS26" s="536"/>
      <c r="VFT26" s="536"/>
      <c r="VFU26" s="536"/>
      <c r="VFV26" s="533"/>
      <c r="VFW26" s="533"/>
      <c r="VFX26" s="534"/>
      <c r="VFY26" s="343"/>
      <c r="VFZ26" s="535"/>
      <c r="VGA26" s="536"/>
      <c r="VGB26" s="536"/>
      <c r="VGC26" s="536"/>
      <c r="VGD26" s="533"/>
      <c r="VGE26" s="533"/>
      <c r="VGF26" s="534"/>
      <c r="VGG26" s="343"/>
      <c r="VGH26" s="535"/>
      <c r="VGI26" s="536"/>
      <c r="VGJ26" s="536"/>
      <c r="VGK26" s="536"/>
      <c r="VGL26" s="533"/>
      <c r="VGM26" s="533"/>
      <c r="VGN26" s="534"/>
      <c r="VGO26" s="343"/>
      <c r="VGP26" s="535"/>
      <c r="VGQ26" s="536"/>
      <c r="VGR26" s="536"/>
      <c r="VGS26" s="536"/>
      <c r="VGT26" s="533"/>
      <c r="VGU26" s="533"/>
      <c r="VGV26" s="534"/>
      <c r="VGW26" s="343"/>
      <c r="VGX26" s="535"/>
      <c r="VGY26" s="536"/>
      <c r="VGZ26" s="536"/>
      <c r="VHA26" s="536"/>
      <c r="VHB26" s="533"/>
      <c r="VHC26" s="533"/>
      <c r="VHD26" s="534"/>
      <c r="VHE26" s="343"/>
      <c r="VHF26" s="535"/>
      <c r="VHG26" s="536"/>
      <c r="VHH26" s="536"/>
      <c r="VHI26" s="536"/>
      <c r="VHJ26" s="533"/>
      <c r="VHK26" s="533"/>
      <c r="VHL26" s="534"/>
      <c r="VHM26" s="343"/>
      <c r="VHN26" s="535"/>
      <c r="VHO26" s="536"/>
      <c r="VHP26" s="536"/>
      <c r="VHQ26" s="536"/>
      <c r="VHR26" s="533"/>
      <c r="VHS26" s="533"/>
      <c r="VHT26" s="534"/>
      <c r="VHU26" s="343"/>
      <c r="VHV26" s="535"/>
      <c r="VHW26" s="536"/>
      <c r="VHX26" s="536"/>
      <c r="VHY26" s="536"/>
      <c r="VHZ26" s="533"/>
      <c r="VIA26" s="533"/>
      <c r="VIB26" s="534"/>
      <c r="VIC26" s="343"/>
      <c r="VID26" s="535"/>
      <c r="VIE26" s="536"/>
      <c r="VIF26" s="536"/>
      <c r="VIG26" s="536"/>
      <c r="VIH26" s="533"/>
      <c r="VII26" s="533"/>
      <c r="VIJ26" s="534"/>
      <c r="VIK26" s="343"/>
      <c r="VIL26" s="535"/>
      <c r="VIM26" s="536"/>
      <c r="VIN26" s="536"/>
      <c r="VIO26" s="536"/>
      <c r="VIP26" s="533"/>
      <c r="VIQ26" s="533"/>
      <c r="VIR26" s="534"/>
      <c r="VIS26" s="343"/>
      <c r="VIT26" s="535"/>
      <c r="VIU26" s="536"/>
      <c r="VIV26" s="536"/>
      <c r="VIW26" s="536"/>
      <c r="VIX26" s="533"/>
      <c r="VIY26" s="533"/>
      <c r="VIZ26" s="534"/>
      <c r="VJA26" s="343"/>
      <c r="VJB26" s="535"/>
      <c r="VJC26" s="536"/>
      <c r="VJD26" s="536"/>
      <c r="VJE26" s="536"/>
      <c r="VJF26" s="533"/>
      <c r="VJG26" s="533"/>
      <c r="VJH26" s="534"/>
      <c r="VJI26" s="343"/>
      <c r="VJJ26" s="535"/>
      <c r="VJK26" s="536"/>
      <c r="VJL26" s="536"/>
      <c r="VJM26" s="536"/>
      <c r="VJN26" s="533"/>
      <c r="VJO26" s="533"/>
      <c r="VJP26" s="534"/>
      <c r="VJQ26" s="343"/>
      <c r="VJR26" s="535"/>
      <c r="VJS26" s="536"/>
      <c r="VJT26" s="536"/>
      <c r="VJU26" s="536"/>
      <c r="VJV26" s="533"/>
      <c r="VJW26" s="533"/>
      <c r="VJX26" s="534"/>
      <c r="VJY26" s="343"/>
      <c r="VJZ26" s="535"/>
      <c r="VKA26" s="536"/>
      <c r="VKB26" s="536"/>
      <c r="VKC26" s="536"/>
      <c r="VKD26" s="533"/>
      <c r="VKE26" s="533"/>
      <c r="VKF26" s="534"/>
      <c r="VKG26" s="343"/>
      <c r="VKH26" s="535"/>
      <c r="VKI26" s="536"/>
      <c r="VKJ26" s="536"/>
      <c r="VKK26" s="536"/>
      <c r="VKL26" s="533"/>
      <c r="VKM26" s="533"/>
      <c r="VKN26" s="534"/>
      <c r="VKO26" s="343"/>
      <c r="VKP26" s="535"/>
      <c r="VKQ26" s="536"/>
      <c r="VKR26" s="536"/>
      <c r="VKS26" s="536"/>
      <c r="VKT26" s="533"/>
      <c r="VKU26" s="533"/>
      <c r="VKV26" s="534"/>
      <c r="VKW26" s="343"/>
      <c r="VKX26" s="535"/>
      <c r="VKY26" s="536"/>
      <c r="VKZ26" s="536"/>
      <c r="VLA26" s="536"/>
      <c r="VLB26" s="533"/>
      <c r="VLC26" s="533"/>
      <c r="VLD26" s="534"/>
      <c r="VLE26" s="343"/>
      <c r="VLF26" s="535"/>
      <c r="VLG26" s="536"/>
      <c r="VLH26" s="536"/>
      <c r="VLI26" s="536"/>
      <c r="VLJ26" s="533"/>
      <c r="VLK26" s="533"/>
      <c r="VLL26" s="534"/>
      <c r="VLM26" s="343"/>
      <c r="VLN26" s="535"/>
      <c r="VLO26" s="536"/>
      <c r="VLP26" s="536"/>
      <c r="VLQ26" s="536"/>
      <c r="VLR26" s="533"/>
      <c r="VLS26" s="533"/>
      <c r="VLT26" s="534"/>
      <c r="VLU26" s="343"/>
      <c r="VLV26" s="535"/>
      <c r="VLW26" s="536"/>
      <c r="VLX26" s="536"/>
      <c r="VLY26" s="536"/>
      <c r="VLZ26" s="533"/>
      <c r="VMA26" s="533"/>
      <c r="VMB26" s="534"/>
      <c r="VMC26" s="343"/>
      <c r="VMD26" s="535"/>
      <c r="VME26" s="536"/>
      <c r="VMF26" s="536"/>
      <c r="VMG26" s="536"/>
      <c r="VMH26" s="533"/>
      <c r="VMI26" s="533"/>
      <c r="VMJ26" s="534"/>
      <c r="VMK26" s="343"/>
      <c r="VML26" s="535"/>
      <c r="VMM26" s="536"/>
      <c r="VMN26" s="536"/>
      <c r="VMO26" s="536"/>
      <c r="VMP26" s="533"/>
      <c r="VMQ26" s="533"/>
      <c r="VMR26" s="534"/>
      <c r="VMS26" s="343"/>
      <c r="VMT26" s="535"/>
      <c r="VMU26" s="536"/>
      <c r="VMV26" s="536"/>
      <c r="VMW26" s="536"/>
      <c r="VMX26" s="533"/>
      <c r="VMY26" s="533"/>
      <c r="VMZ26" s="534"/>
      <c r="VNA26" s="343"/>
      <c r="VNB26" s="535"/>
      <c r="VNC26" s="536"/>
      <c r="VND26" s="536"/>
      <c r="VNE26" s="536"/>
      <c r="VNF26" s="533"/>
      <c r="VNG26" s="533"/>
      <c r="VNH26" s="534"/>
      <c r="VNI26" s="343"/>
      <c r="VNJ26" s="535"/>
      <c r="VNK26" s="536"/>
      <c r="VNL26" s="536"/>
      <c r="VNM26" s="536"/>
      <c r="VNN26" s="533"/>
      <c r="VNO26" s="533"/>
      <c r="VNP26" s="534"/>
      <c r="VNQ26" s="343"/>
      <c r="VNR26" s="535"/>
      <c r="VNS26" s="536"/>
      <c r="VNT26" s="536"/>
      <c r="VNU26" s="536"/>
      <c r="VNV26" s="533"/>
      <c r="VNW26" s="533"/>
      <c r="VNX26" s="534"/>
      <c r="VNY26" s="343"/>
      <c r="VNZ26" s="535"/>
      <c r="VOA26" s="536"/>
      <c r="VOB26" s="536"/>
      <c r="VOC26" s="536"/>
      <c r="VOD26" s="533"/>
      <c r="VOE26" s="533"/>
      <c r="VOF26" s="534"/>
      <c r="VOG26" s="343"/>
      <c r="VOH26" s="535"/>
      <c r="VOI26" s="536"/>
      <c r="VOJ26" s="536"/>
      <c r="VOK26" s="536"/>
      <c r="VOL26" s="533"/>
      <c r="VOM26" s="533"/>
      <c r="VON26" s="534"/>
      <c r="VOO26" s="343"/>
      <c r="VOP26" s="535"/>
      <c r="VOQ26" s="536"/>
      <c r="VOR26" s="536"/>
      <c r="VOS26" s="536"/>
      <c r="VOT26" s="533"/>
      <c r="VOU26" s="533"/>
      <c r="VOV26" s="534"/>
      <c r="VOW26" s="343"/>
      <c r="VOX26" s="535"/>
      <c r="VOY26" s="536"/>
      <c r="VOZ26" s="536"/>
      <c r="VPA26" s="536"/>
      <c r="VPB26" s="533"/>
      <c r="VPC26" s="533"/>
      <c r="VPD26" s="534"/>
      <c r="VPE26" s="343"/>
      <c r="VPF26" s="535"/>
      <c r="VPG26" s="536"/>
      <c r="VPH26" s="536"/>
      <c r="VPI26" s="536"/>
      <c r="VPJ26" s="533"/>
      <c r="VPK26" s="533"/>
      <c r="VPL26" s="534"/>
      <c r="VPM26" s="343"/>
      <c r="VPN26" s="535"/>
      <c r="VPO26" s="536"/>
      <c r="VPP26" s="536"/>
      <c r="VPQ26" s="536"/>
      <c r="VPR26" s="533"/>
      <c r="VPS26" s="533"/>
      <c r="VPT26" s="534"/>
      <c r="VPU26" s="343"/>
      <c r="VPV26" s="535"/>
      <c r="VPW26" s="536"/>
      <c r="VPX26" s="536"/>
      <c r="VPY26" s="536"/>
      <c r="VPZ26" s="533"/>
      <c r="VQA26" s="533"/>
      <c r="VQB26" s="534"/>
      <c r="VQC26" s="343"/>
      <c r="VQD26" s="535"/>
      <c r="VQE26" s="536"/>
      <c r="VQF26" s="536"/>
      <c r="VQG26" s="536"/>
      <c r="VQH26" s="533"/>
      <c r="VQI26" s="533"/>
      <c r="VQJ26" s="534"/>
      <c r="VQK26" s="343"/>
      <c r="VQL26" s="535"/>
      <c r="VQM26" s="536"/>
      <c r="VQN26" s="536"/>
      <c r="VQO26" s="536"/>
      <c r="VQP26" s="533"/>
      <c r="VQQ26" s="533"/>
      <c r="VQR26" s="534"/>
      <c r="VQS26" s="343"/>
      <c r="VQT26" s="535"/>
      <c r="VQU26" s="536"/>
      <c r="VQV26" s="536"/>
      <c r="VQW26" s="536"/>
      <c r="VQX26" s="533"/>
      <c r="VQY26" s="533"/>
      <c r="VQZ26" s="534"/>
      <c r="VRA26" s="343"/>
      <c r="VRB26" s="535"/>
      <c r="VRC26" s="536"/>
      <c r="VRD26" s="536"/>
      <c r="VRE26" s="536"/>
      <c r="VRF26" s="533"/>
      <c r="VRG26" s="533"/>
      <c r="VRH26" s="534"/>
      <c r="VRI26" s="343"/>
      <c r="VRJ26" s="535"/>
      <c r="VRK26" s="536"/>
      <c r="VRL26" s="536"/>
      <c r="VRM26" s="536"/>
      <c r="VRN26" s="533"/>
      <c r="VRO26" s="533"/>
      <c r="VRP26" s="534"/>
      <c r="VRQ26" s="343"/>
      <c r="VRR26" s="535"/>
      <c r="VRS26" s="536"/>
      <c r="VRT26" s="536"/>
      <c r="VRU26" s="536"/>
      <c r="VRV26" s="533"/>
      <c r="VRW26" s="533"/>
      <c r="VRX26" s="534"/>
      <c r="VRY26" s="343"/>
      <c r="VRZ26" s="535"/>
      <c r="VSA26" s="536"/>
      <c r="VSB26" s="536"/>
      <c r="VSC26" s="536"/>
      <c r="VSD26" s="533"/>
      <c r="VSE26" s="533"/>
      <c r="VSF26" s="534"/>
      <c r="VSG26" s="343"/>
      <c r="VSH26" s="535"/>
      <c r="VSI26" s="536"/>
      <c r="VSJ26" s="536"/>
      <c r="VSK26" s="536"/>
      <c r="VSL26" s="533"/>
      <c r="VSM26" s="533"/>
      <c r="VSN26" s="534"/>
      <c r="VSO26" s="343"/>
      <c r="VSP26" s="535"/>
      <c r="VSQ26" s="536"/>
      <c r="VSR26" s="536"/>
      <c r="VSS26" s="536"/>
      <c r="VST26" s="533"/>
      <c r="VSU26" s="533"/>
      <c r="VSV26" s="534"/>
      <c r="VSW26" s="343"/>
      <c r="VSX26" s="535"/>
      <c r="VSY26" s="536"/>
      <c r="VSZ26" s="536"/>
      <c r="VTA26" s="536"/>
      <c r="VTB26" s="533"/>
      <c r="VTC26" s="533"/>
      <c r="VTD26" s="534"/>
      <c r="VTE26" s="343"/>
      <c r="VTF26" s="535"/>
      <c r="VTG26" s="536"/>
      <c r="VTH26" s="536"/>
      <c r="VTI26" s="536"/>
      <c r="VTJ26" s="533"/>
      <c r="VTK26" s="533"/>
      <c r="VTL26" s="534"/>
      <c r="VTM26" s="343"/>
      <c r="VTN26" s="535"/>
      <c r="VTO26" s="536"/>
      <c r="VTP26" s="536"/>
      <c r="VTQ26" s="536"/>
      <c r="VTR26" s="533"/>
      <c r="VTS26" s="533"/>
      <c r="VTT26" s="534"/>
      <c r="VTU26" s="343"/>
      <c r="VTV26" s="535"/>
      <c r="VTW26" s="536"/>
      <c r="VTX26" s="536"/>
      <c r="VTY26" s="536"/>
      <c r="VTZ26" s="533"/>
      <c r="VUA26" s="533"/>
      <c r="VUB26" s="534"/>
      <c r="VUC26" s="343"/>
      <c r="VUD26" s="535"/>
      <c r="VUE26" s="536"/>
      <c r="VUF26" s="536"/>
      <c r="VUG26" s="536"/>
      <c r="VUH26" s="533"/>
      <c r="VUI26" s="533"/>
      <c r="VUJ26" s="534"/>
      <c r="VUK26" s="343"/>
      <c r="VUL26" s="535"/>
      <c r="VUM26" s="536"/>
      <c r="VUN26" s="536"/>
      <c r="VUO26" s="536"/>
      <c r="VUP26" s="533"/>
      <c r="VUQ26" s="533"/>
      <c r="VUR26" s="534"/>
      <c r="VUS26" s="343"/>
      <c r="VUT26" s="535"/>
      <c r="VUU26" s="536"/>
      <c r="VUV26" s="536"/>
      <c r="VUW26" s="536"/>
      <c r="VUX26" s="533"/>
      <c r="VUY26" s="533"/>
      <c r="VUZ26" s="534"/>
      <c r="VVA26" s="343"/>
      <c r="VVB26" s="535"/>
      <c r="VVC26" s="536"/>
      <c r="VVD26" s="536"/>
      <c r="VVE26" s="536"/>
      <c r="VVF26" s="533"/>
      <c r="VVG26" s="533"/>
      <c r="VVH26" s="534"/>
      <c r="VVI26" s="343"/>
      <c r="VVJ26" s="535"/>
      <c r="VVK26" s="536"/>
      <c r="VVL26" s="536"/>
      <c r="VVM26" s="536"/>
      <c r="VVN26" s="533"/>
      <c r="VVO26" s="533"/>
      <c r="VVP26" s="534"/>
      <c r="VVQ26" s="343"/>
      <c r="VVR26" s="535"/>
      <c r="VVS26" s="536"/>
      <c r="VVT26" s="536"/>
      <c r="VVU26" s="536"/>
      <c r="VVV26" s="533"/>
      <c r="VVW26" s="533"/>
      <c r="VVX26" s="534"/>
      <c r="VVY26" s="343"/>
      <c r="VVZ26" s="535"/>
      <c r="VWA26" s="536"/>
      <c r="VWB26" s="536"/>
      <c r="VWC26" s="536"/>
      <c r="VWD26" s="533"/>
      <c r="VWE26" s="533"/>
      <c r="VWF26" s="534"/>
      <c r="VWG26" s="343"/>
      <c r="VWH26" s="535"/>
      <c r="VWI26" s="536"/>
      <c r="VWJ26" s="536"/>
      <c r="VWK26" s="536"/>
      <c r="VWL26" s="533"/>
      <c r="VWM26" s="533"/>
      <c r="VWN26" s="534"/>
      <c r="VWO26" s="343"/>
      <c r="VWP26" s="535"/>
      <c r="VWQ26" s="536"/>
      <c r="VWR26" s="536"/>
      <c r="VWS26" s="536"/>
      <c r="VWT26" s="533"/>
      <c r="VWU26" s="533"/>
      <c r="VWV26" s="534"/>
      <c r="VWW26" s="343"/>
      <c r="VWX26" s="535"/>
      <c r="VWY26" s="536"/>
      <c r="VWZ26" s="536"/>
      <c r="VXA26" s="536"/>
      <c r="VXB26" s="533"/>
      <c r="VXC26" s="533"/>
      <c r="VXD26" s="534"/>
      <c r="VXE26" s="343"/>
      <c r="VXF26" s="535"/>
      <c r="VXG26" s="536"/>
      <c r="VXH26" s="536"/>
      <c r="VXI26" s="536"/>
      <c r="VXJ26" s="533"/>
      <c r="VXK26" s="533"/>
      <c r="VXL26" s="534"/>
      <c r="VXM26" s="343"/>
      <c r="VXN26" s="535"/>
      <c r="VXO26" s="536"/>
      <c r="VXP26" s="536"/>
      <c r="VXQ26" s="536"/>
      <c r="VXR26" s="533"/>
      <c r="VXS26" s="533"/>
      <c r="VXT26" s="534"/>
      <c r="VXU26" s="343"/>
      <c r="VXV26" s="535"/>
      <c r="VXW26" s="536"/>
      <c r="VXX26" s="536"/>
      <c r="VXY26" s="536"/>
      <c r="VXZ26" s="533"/>
      <c r="VYA26" s="533"/>
      <c r="VYB26" s="534"/>
      <c r="VYC26" s="343"/>
      <c r="VYD26" s="535"/>
      <c r="VYE26" s="536"/>
      <c r="VYF26" s="536"/>
      <c r="VYG26" s="536"/>
      <c r="VYH26" s="533"/>
      <c r="VYI26" s="533"/>
      <c r="VYJ26" s="534"/>
      <c r="VYK26" s="343"/>
      <c r="VYL26" s="535"/>
      <c r="VYM26" s="536"/>
      <c r="VYN26" s="536"/>
      <c r="VYO26" s="536"/>
      <c r="VYP26" s="533"/>
      <c r="VYQ26" s="533"/>
      <c r="VYR26" s="534"/>
      <c r="VYS26" s="343"/>
      <c r="VYT26" s="535"/>
      <c r="VYU26" s="536"/>
      <c r="VYV26" s="536"/>
      <c r="VYW26" s="536"/>
      <c r="VYX26" s="533"/>
      <c r="VYY26" s="533"/>
      <c r="VYZ26" s="534"/>
      <c r="VZA26" s="343"/>
      <c r="VZB26" s="535"/>
      <c r="VZC26" s="536"/>
      <c r="VZD26" s="536"/>
      <c r="VZE26" s="536"/>
      <c r="VZF26" s="533"/>
      <c r="VZG26" s="533"/>
      <c r="VZH26" s="534"/>
      <c r="VZI26" s="343"/>
      <c r="VZJ26" s="535"/>
      <c r="VZK26" s="536"/>
      <c r="VZL26" s="536"/>
      <c r="VZM26" s="536"/>
      <c r="VZN26" s="533"/>
      <c r="VZO26" s="533"/>
      <c r="VZP26" s="534"/>
      <c r="VZQ26" s="343"/>
      <c r="VZR26" s="535"/>
      <c r="VZS26" s="536"/>
      <c r="VZT26" s="536"/>
      <c r="VZU26" s="536"/>
      <c r="VZV26" s="533"/>
      <c r="VZW26" s="533"/>
      <c r="VZX26" s="534"/>
      <c r="VZY26" s="343"/>
      <c r="VZZ26" s="535"/>
      <c r="WAA26" s="536"/>
      <c r="WAB26" s="536"/>
      <c r="WAC26" s="536"/>
      <c r="WAD26" s="533"/>
      <c r="WAE26" s="533"/>
      <c r="WAF26" s="534"/>
      <c r="WAG26" s="343"/>
      <c r="WAH26" s="535"/>
      <c r="WAI26" s="536"/>
      <c r="WAJ26" s="536"/>
      <c r="WAK26" s="536"/>
      <c r="WAL26" s="533"/>
      <c r="WAM26" s="533"/>
      <c r="WAN26" s="534"/>
      <c r="WAO26" s="343"/>
      <c r="WAP26" s="535"/>
      <c r="WAQ26" s="536"/>
      <c r="WAR26" s="536"/>
      <c r="WAS26" s="536"/>
      <c r="WAT26" s="533"/>
      <c r="WAU26" s="533"/>
      <c r="WAV26" s="534"/>
      <c r="WAW26" s="343"/>
      <c r="WAX26" s="535"/>
      <c r="WAY26" s="536"/>
      <c r="WAZ26" s="536"/>
      <c r="WBA26" s="536"/>
      <c r="WBB26" s="533"/>
      <c r="WBC26" s="533"/>
      <c r="WBD26" s="534"/>
      <c r="WBE26" s="343"/>
      <c r="WBF26" s="535"/>
      <c r="WBG26" s="536"/>
      <c r="WBH26" s="536"/>
      <c r="WBI26" s="536"/>
      <c r="WBJ26" s="533"/>
      <c r="WBK26" s="533"/>
      <c r="WBL26" s="534"/>
      <c r="WBM26" s="343"/>
      <c r="WBN26" s="535"/>
      <c r="WBO26" s="536"/>
      <c r="WBP26" s="536"/>
      <c r="WBQ26" s="536"/>
      <c r="WBR26" s="533"/>
      <c r="WBS26" s="533"/>
      <c r="WBT26" s="534"/>
      <c r="WBU26" s="343"/>
      <c r="WBV26" s="535"/>
      <c r="WBW26" s="536"/>
      <c r="WBX26" s="536"/>
      <c r="WBY26" s="536"/>
      <c r="WBZ26" s="533"/>
      <c r="WCA26" s="533"/>
      <c r="WCB26" s="534"/>
      <c r="WCC26" s="343"/>
      <c r="WCD26" s="535"/>
      <c r="WCE26" s="536"/>
      <c r="WCF26" s="536"/>
      <c r="WCG26" s="536"/>
      <c r="WCH26" s="533"/>
      <c r="WCI26" s="533"/>
      <c r="WCJ26" s="534"/>
      <c r="WCK26" s="343"/>
      <c r="WCL26" s="535"/>
      <c r="WCM26" s="536"/>
      <c r="WCN26" s="536"/>
      <c r="WCO26" s="536"/>
      <c r="WCP26" s="533"/>
      <c r="WCQ26" s="533"/>
      <c r="WCR26" s="534"/>
      <c r="WCS26" s="343"/>
      <c r="WCT26" s="535"/>
      <c r="WCU26" s="536"/>
      <c r="WCV26" s="536"/>
      <c r="WCW26" s="536"/>
      <c r="WCX26" s="533"/>
      <c r="WCY26" s="533"/>
      <c r="WCZ26" s="534"/>
      <c r="WDA26" s="343"/>
      <c r="WDB26" s="535"/>
      <c r="WDC26" s="536"/>
      <c r="WDD26" s="536"/>
      <c r="WDE26" s="536"/>
      <c r="WDF26" s="533"/>
      <c r="WDG26" s="533"/>
      <c r="WDH26" s="534"/>
      <c r="WDI26" s="343"/>
      <c r="WDJ26" s="535"/>
      <c r="WDK26" s="536"/>
      <c r="WDL26" s="536"/>
      <c r="WDM26" s="536"/>
      <c r="WDN26" s="533"/>
      <c r="WDO26" s="533"/>
      <c r="WDP26" s="534"/>
      <c r="WDQ26" s="343"/>
      <c r="WDR26" s="535"/>
      <c r="WDS26" s="536"/>
      <c r="WDT26" s="536"/>
      <c r="WDU26" s="536"/>
      <c r="WDV26" s="533"/>
      <c r="WDW26" s="533"/>
      <c r="WDX26" s="534"/>
      <c r="WDY26" s="343"/>
      <c r="WDZ26" s="535"/>
      <c r="WEA26" s="536"/>
      <c r="WEB26" s="536"/>
      <c r="WEC26" s="536"/>
      <c r="WED26" s="533"/>
      <c r="WEE26" s="533"/>
      <c r="WEF26" s="534"/>
      <c r="WEG26" s="343"/>
      <c r="WEH26" s="535"/>
      <c r="WEI26" s="536"/>
      <c r="WEJ26" s="536"/>
      <c r="WEK26" s="536"/>
      <c r="WEL26" s="533"/>
      <c r="WEM26" s="533"/>
      <c r="WEN26" s="534"/>
      <c r="WEO26" s="343"/>
      <c r="WEP26" s="535"/>
      <c r="WEQ26" s="536"/>
      <c r="WER26" s="536"/>
      <c r="WES26" s="536"/>
      <c r="WET26" s="533"/>
      <c r="WEU26" s="533"/>
      <c r="WEV26" s="534"/>
      <c r="WEW26" s="343"/>
      <c r="WEX26" s="535"/>
      <c r="WEY26" s="536"/>
      <c r="WEZ26" s="536"/>
      <c r="WFA26" s="536"/>
      <c r="WFB26" s="533"/>
      <c r="WFC26" s="533"/>
      <c r="WFD26" s="534"/>
      <c r="WFE26" s="343"/>
      <c r="WFF26" s="535"/>
      <c r="WFG26" s="536"/>
      <c r="WFH26" s="536"/>
      <c r="WFI26" s="536"/>
      <c r="WFJ26" s="533"/>
      <c r="WFK26" s="533"/>
      <c r="WFL26" s="534"/>
      <c r="WFM26" s="343"/>
      <c r="WFN26" s="535"/>
      <c r="WFO26" s="536"/>
      <c r="WFP26" s="536"/>
      <c r="WFQ26" s="536"/>
      <c r="WFR26" s="533"/>
      <c r="WFS26" s="533"/>
      <c r="WFT26" s="534"/>
      <c r="WFU26" s="343"/>
      <c r="WFV26" s="535"/>
      <c r="WFW26" s="536"/>
      <c r="WFX26" s="536"/>
      <c r="WFY26" s="536"/>
      <c r="WFZ26" s="533"/>
      <c r="WGA26" s="533"/>
      <c r="WGB26" s="534"/>
      <c r="WGC26" s="343"/>
      <c r="WGD26" s="535"/>
      <c r="WGE26" s="536"/>
      <c r="WGF26" s="536"/>
      <c r="WGG26" s="536"/>
      <c r="WGH26" s="533"/>
      <c r="WGI26" s="533"/>
      <c r="WGJ26" s="534"/>
      <c r="WGK26" s="343"/>
      <c r="WGL26" s="535"/>
      <c r="WGM26" s="536"/>
      <c r="WGN26" s="536"/>
      <c r="WGO26" s="536"/>
      <c r="WGP26" s="533"/>
      <c r="WGQ26" s="533"/>
      <c r="WGR26" s="534"/>
      <c r="WGS26" s="343"/>
      <c r="WGT26" s="535"/>
      <c r="WGU26" s="536"/>
      <c r="WGV26" s="536"/>
      <c r="WGW26" s="536"/>
      <c r="WGX26" s="533"/>
      <c r="WGY26" s="533"/>
      <c r="WGZ26" s="534"/>
      <c r="WHA26" s="343"/>
      <c r="WHB26" s="535"/>
      <c r="WHC26" s="536"/>
      <c r="WHD26" s="536"/>
      <c r="WHE26" s="536"/>
      <c r="WHF26" s="533"/>
      <c r="WHG26" s="533"/>
      <c r="WHH26" s="534"/>
      <c r="WHI26" s="343"/>
      <c r="WHJ26" s="535"/>
      <c r="WHK26" s="536"/>
      <c r="WHL26" s="536"/>
      <c r="WHM26" s="536"/>
      <c r="WHN26" s="533"/>
      <c r="WHO26" s="533"/>
      <c r="WHP26" s="534"/>
      <c r="WHQ26" s="343"/>
      <c r="WHR26" s="535"/>
      <c r="WHS26" s="536"/>
      <c r="WHT26" s="536"/>
      <c r="WHU26" s="536"/>
      <c r="WHV26" s="533"/>
      <c r="WHW26" s="533"/>
      <c r="WHX26" s="534"/>
      <c r="WHY26" s="343"/>
      <c r="WHZ26" s="535"/>
      <c r="WIA26" s="536"/>
      <c r="WIB26" s="536"/>
      <c r="WIC26" s="536"/>
      <c r="WID26" s="533"/>
      <c r="WIE26" s="533"/>
      <c r="WIF26" s="534"/>
      <c r="WIG26" s="343"/>
      <c r="WIH26" s="535"/>
      <c r="WII26" s="536"/>
      <c r="WIJ26" s="536"/>
      <c r="WIK26" s="536"/>
      <c r="WIL26" s="533"/>
      <c r="WIM26" s="533"/>
      <c r="WIN26" s="534"/>
      <c r="WIO26" s="343"/>
      <c r="WIP26" s="535"/>
      <c r="WIQ26" s="536"/>
      <c r="WIR26" s="536"/>
      <c r="WIS26" s="536"/>
      <c r="WIT26" s="533"/>
      <c r="WIU26" s="533"/>
      <c r="WIV26" s="534"/>
      <c r="WIW26" s="343"/>
      <c r="WIX26" s="535"/>
      <c r="WIY26" s="536"/>
      <c r="WIZ26" s="536"/>
      <c r="WJA26" s="536"/>
      <c r="WJB26" s="533"/>
      <c r="WJC26" s="533"/>
      <c r="WJD26" s="534"/>
      <c r="WJE26" s="343"/>
      <c r="WJF26" s="535"/>
      <c r="WJG26" s="536"/>
      <c r="WJH26" s="536"/>
      <c r="WJI26" s="536"/>
      <c r="WJJ26" s="533"/>
      <c r="WJK26" s="533"/>
      <c r="WJL26" s="534"/>
      <c r="WJM26" s="343"/>
      <c r="WJN26" s="535"/>
      <c r="WJO26" s="536"/>
      <c r="WJP26" s="536"/>
      <c r="WJQ26" s="536"/>
      <c r="WJR26" s="533"/>
      <c r="WJS26" s="533"/>
      <c r="WJT26" s="534"/>
      <c r="WJU26" s="343"/>
      <c r="WJV26" s="535"/>
      <c r="WJW26" s="536"/>
      <c r="WJX26" s="536"/>
      <c r="WJY26" s="536"/>
      <c r="WJZ26" s="533"/>
      <c r="WKA26" s="533"/>
      <c r="WKB26" s="534"/>
      <c r="WKC26" s="343"/>
      <c r="WKD26" s="535"/>
      <c r="WKE26" s="536"/>
      <c r="WKF26" s="536"/>
      <c r="WKG26" s="536"/>
      <c r="WKH26" s="533"/>
      <c r="WKI26" s="533"/>
      <c r="WKJ26" s="534"/>
      <c r="WKK26" s="343"/>
      <c r="WKL26" s="535"/>
      <c r="WKM26" s="536"/>
      <c r="WKN26" s="536"/>
      <c r="WKO26" s="536"/>
      <c r="WKP26" s="533"/>
      <c r="WKQ26" s="533"/>
      <c r="WKR26" s="534"/>
      <c r="WKS26" s="343"/>
      <c r="WKT26" s="535"/>
      <c r="WKU26" s="536"/>
      <c r="WKV26" s="536"/>
      <c r="WKW26" s="536"/>
      <c r="WKX26" s="533"/>
      <c r="WKY26" s="533"/>
      <c r="WKZ26" s="534"/>
      <c r="WLA26" s="343"/>
      <c r="WLB26" s="535"/>
      <c r="WLC26" s="536"/>
      <c r="WLD26" s="536"/>
      <c r="WLE26" s="536"/>
      <c r="WLF26" s="533"/>
      <c r="WLG26" s="533"/>
      <c r="WLH26" s="534"/>
      <c r="WLI26" s="343"/>
      <c r="WLJ26" s="535"/>
      <c r="WLK26" s="536"/>
      <c r="WLL26" s="536"/>
      <c r="WLM26" s="536"/>
      <c r="WLN26" s="533"/>
      <c r="WLO26" s="533"/>
      <c r="WLP26" s="534"/>
      <c r="WLQ26" s="343"/>
      <c r="WLR26" s="535"/>
      <c r="WLS26" s="536"/>
      <c r="WLT26" s="536"/>
      <c r="WLU26" s="536"/>
      <c r="WLV26" s="533"/>
      <c r="WLW26" s="533"/>
      <c r="WLX26" s="534"/>
      <c r="WLY26" s="343"/>
      <c r="WLZ26" s="535"/>
      <c r="WMA26" s="536"/>
      <c r="WMB26" s="536"/>
      <c r="WMC26" s="536"/>
      <c r="WMD26" s="533"/>
      <c r="WME26" s="533"/>
      <c r="WMF26" s="534"/>
      <c r="WMG26" s="343"/>
      <c r="WMH26" s="535"/>
      <c r="WMI26" s="536"/>
      <c r="WMJ26" s="536"/>
      <c r="WMK26" s="536"/>
      <c r="WML26" s="533"/>
      <c r="WMM26" s="533"/>
      <c r="WMN26" s="534"/>
      <c r="WMO26" s="343"/>
      <c r="WMP26" s="535"/>
      <c r="WMQ26" s="536"/>
      <c r="WMR26" s="536"/>
      <c r="WMS26" s="536"/>
      <c r="WMT26" s="533"/>
      <c r="WMU26" s="533"/>
      <c r="WMV26" s="534"/>
      <c r="WMW26" s="343"/>
      <c r="WMX26" s="535"/>
      <c r="WMY26" s="536"/>
      <c r="WMZ26" s="536"/>
      <c r="WNA26" s="536"/>
      <c r="WNB26" s="533"/>
      <c r="WNC26" s="533"/>
      <c r="WND26" s="534"/>
      <c r="WNE26" s="343"/>
      <c r="WNF26" s="535"/>
      <c r="WNG26" s="536"/>
      <c r="WNH26" s="536"/>
      <c r="WNI26" s="536"/>
      <c r="WNJ26" s="533"/>
      <c r="WNK26" s="533"/>
      <c r="WNL26" s="534"/>
      <c r="WNM26" s="343"/>
      <c r="WNN26" s="535"/>
      <c r="WNO26" s="536"/>
      <c r="WNP26" s="536"/>
      <c r="WNQ26" s="536"/>
      <c r="WNR26" s="533"/>
      <c r="WNS26" s="533"/>
      <c r="WNT26" s="534"/>
      <c r="WNU26" s="343"/>
      <c r="WNV26" s="535"/>
      <c r="WNW26" s="536"/>
      <c r="WNX26" s="536"/>
      <c r="WNY26" s="536"/>
      <c r="WNZ26" s="533"/>
      <c r="WOA26" s="533"/>
      <c r="WOB26" s="534"/>
      <c r="WOC26" s="343"/>
      <c r="WOD26" s="535"/>
      <c r="WOE26" s="536"/>
      <c r="WOF26" s="536"/>
      <c r="WOG26" s="536"/>
      <c r="WOH26" s="533"/>
      <c r="WOI26" s="533"/>
      <c r="WOJ26" s="534"/>
      <c r="WOK26" s="343"/>
      <c r="WOL26" s="535"/>
      <c r="WOM26" s="536"/>
      <c r="WON26" s="536"/>
      <c r="WOO26" s="536"/>
      <c r="WOP26" s="533"/>
      <c r="WOQ26" s="533"/>
      <c r="WOR26" s="534"/>
      <c r="WOS26" s="343"/>
      <c r="WOT26" s="535"/>
      <c r="WOU26" s="536"/>
      <c r="WOV26" s="536"/>
      <c r="WOW26" s="536"/>
      <c r="WOX26" s="533"/>
      <c r="WOY26" s="533"/>
      <c r="WOZ26" s="534"/>
      <c r="WPA26" s="343"/>
      <c r="WPB26" s="535"/>
      <c r="WPC26" s="536"/>
      <c r="WPD26" s="536"/>
      <c r="WPE26" s="536"/>
      <c r="WPF26" s="533"/>
      <c r="WPG26" s="533"/>
      <c r="WPH26" s="534"/>
      <c r="WPI26" s="343"/>
      <c r="WPJ26" s="535"/>
      <c r="WPK26" s="536"/>
      <c r="WPL26" s="536"/>
      <c r="WPM26" s="536"/>
      <c r="WPN26" s="533"/>
      <c r="WPO26" s="533"/>
      <c r="WPP26" s="534"/>
      <c r="WPQ26" s="343"/>
      <c r="WPR26" s="535"/>
      <c r="WPS26" s="536"/>
      <c r="WPT26" s="536"/>
      <c r="WPU26" s="536"/>
      <c r="WPV26" s="533"/>
      <c r="WPW26" s="533"/>
      <c r="WPX26" s="534"/>
      <c r="WPY26" s="343"/>
      <c r="WPZ26" s="535"/>
      <c r="WQA26" s="536"/>
      <c r="WQB26" s="536"/>
      <c r="WQC26" s="536"/>
      <c r="WQD26" s="533"/>
      <c r="WQE26" s="533"/>
      <c r="WQF26" s="534"/>
      <c r="WQG26" s="343"/>
      <c r="WQH26" s="535"/>
      <c r="WQI26" s="536"/>
      <c r="WQJ26" s="536"/>
      <c r="WQK26" s="536"/>
      <c r="WQL26" s="533"/>
      <c r="WQM26" s="533"/>
      <c r="WQN26" s="534"/>
      <c r="WQO26" s="343"/>
      <c r="WQP26" s="535"/>
      <c r="WQQ26" s="536"/>
      <c r="WQR26" s="536"/>
      <c r="WQS26" s="536"/>
      <c r="WQT26" s="533"/>
      <c r="WQU26" s="533"/>
      <c r="WQV26" s="534"/>
      <c r="WQW26" s="343"/>
      <c r="WQX26" s="535"/>
      <c r="WQY26" s="536"/>
      <c r="WQZ26" s="536"/>
      <c r="WRA26" s="536"/>
      <c r="WRB26" s="533"/>
      <c r="WRC26" s="533"/>
      <c r="WRD26" s="534"/>
      <c r="WRE26" s="343"/>
      <c r="WRF26" s="535"/>
      <c r="WRG26" s="536"/>
      <c r="WRH26" s="536"/>
      <c r="WRI26" s="536"/>
      <c r="WRJ26" s="533"/>
      <c r="WRK26" s="533"/>
      <c r="WRL26" s="534"/>
      <c r="WRM26" s="343"/>
      <c r="WRN26" s="535"/>
      <c r="WRO26" s="536"/>
      <c r="WRP26" s="536"/>
      <c r="WRQ26" s="536"/>
      <c r="WRR26" s="533"/>
      <c r="WRS26" s="533"/>
      <c r="WRT26" s="534"/>
      <c r="WRU26" s="343"/>
      <c r="WRV26" s="535"/>
      <c r="WRW26" s="536"/>
      <c r="WRX26" s="536"/>
      <c r="WRY26" s="536"/>
      <c r="WRZ26" s="533"/>
      <c r="WSA26" s="533"/>
      <c r="WSB26" s="534"/>
      <c r="WSC26" s="343"/>
      <c r="WSD26" s="535"/>
      <c r="WSE26" s="536"/>
      <c r="WSF26" s="536"/>
      <c r="WSG26" s="536"/>
      <c r="WSH26" s="533"/>
      <c r="WSI26" s="533"/>
      <c r="WSJ26" s="534"/>
      <c r="WSK26" s="343"/>
      <c r="WSL26" s="535"/>
      <c r="WSM26" s="536"/>
      <c r="WSN26" s="536"/>
      <c r="WSO26" s="536"/>
      <c r="WSP26" s="533"/>
      <c r="WSQ26" s="533"/>
      <c r="WSR26" s="534"/>
      <c r="WSS26" s="343"/>
      <c r="WST26" s="535"/>
      <c r="WSU26" s="536"/>
      <c r="WSV26" s="536"/>
      <c r="WSW26" s="536"/>
      <c r="WSX26" s="533"/>
      <c r="WSY26" s="533"/>
      <c r="WSZ26" s="534"/>
      <c r="WTA26" s="343"/>
      <c r="WTB26" s="535"/>
      <c r="WTC26" s="536"/>
      <c r="WTD26" s="536"/>
      <c r="WTE26" s="536"/>
      <c r="WTF26" s="533"/>
      <c r="WTG26" s="533"/>
      <c r="WTH26" s="534"/>
      <c r="WTI26" s="343"/>
      <c r="WTJ26" s="535"/>
      <c r="WTK26" s="536"/>
      <c r="WTL26" s="536"/>
      <c r="WTM26" s="536"/>
      <c r="WTN26" s="533"/>
      <c r="WTO26" s="533"/>
      <c r="WTP26" s="534"/>
      <c r="WTQ26" s="343"/>
      <c r="WTR26" s="535"/>
      <c r="WTS26" s="536"/>
      <c r="WTT26" s="536"/>
      <c r="WTU26" s="536"/>
      <c r="WTV26" s="533"/>
      <c r="WTW26" s="533"/>
      <c r="WTX26" s="534"/>
      <c r="WTY26" s="343"/>
      <c r="WTZ26" s="535"/>
      <c r="WUA26" s="536"/>
      <c r="WUB26" s="536"/>
      <c r="WUC26" s="536"/>
      <c r="WUD26" s="533"/>
      <c r="WUE26" s="533"/>
      <c r="WUF26" s="534"/>
      <c r="WUG26" s="343"/>
      <c r="WUH26" s="535"/>
      <c r="WUI26" s="536"/>
      <c r="WUJ26" s="536"/>
      <c r="WUK26" s="536"/>
      <c r="WUL26" s="533"/>
      <c r="WUM26" s="533"/>
      <c r="WUN26" s="534"/>
      <c r="WUO26" s="343"/>
      <c r="WUP26" s="535"/>
      <c r="WUQ26" s="536"/>
      <c r="WUR26" s="536"/>
      <c r="WUS26" s="536"/>
      <c r="WUT26" s="533"/>
      <c r="WUU26" s="533"/>
      <c r="WUV26" s="534"/>
      <c r="WUW26" s="343"/>
      <c r="WUX26" s="535"/>
      <c r="WUY26" s="536"/>
      <c r="WUZ26" s="536"/>
      <c r="WVA26" s="536"/>
      <c r="WVB26" s="533"/>
      <c r="WVC26" s="533"/>
      <c r="WVD26" s="534"/>
      <c r="WVE26" s="343"/>
      <c r="WVF26" s="535"/>
      <c r="WVG26" s="536"/>
      <c r="WVH26" s="536"/>
      <c r="WVI26" s="536"/>
      <c r="WVJ26" s="533"/>
      <c r="WVK26" s="533"/>
      <c r="WVL26" s="534"/>
      <c r="WVM26" s="343"/>
      <c r="WVN26" s="535"/>
      <c r="WVO26" s="536"/>
      <c r="WVP26" s="536"/>
      <c r="WVQ26" s="536"/>
      <c r="WVR26" s="533"/>
      <c r="WVS26" s="533"/>
      <c r="WVT26" s="534"/>
      <c r="WVU26" s="343"/>
      <c r="WVV26" s="535"/>
      <c r="WVW26" s="536"/>
      <c r="WVX26" s="536"/>
      <c r="WVY26" s="536"/>
      <c r="WVZ26" s="533"/>
      <c r="WWA26" s="533"/>
      <c r="WWB26" s="534"/>
      <c r="WWC26" s="343"/>
      <c r="WWD26" s="535"/>
      <c r="WWE26" s="536"/>
      <c r="WWF26" s="536"/>
      <c r="WWG26" s="536"/>
      <c r="WWH26" s="533"/>
      <c r="WWI26" s="533"/>
      <c r="WWJ26" s="534"/>
      <c r="WWK26" s="343"/>
      <c r="WWL26" s="535"/>
      <c r="WWM26" s="536"/>
      <c r="WWN26" s="536"/>
      <c r="WWO26" s="536"/>
      <c r="WWP26" s="533"/>
      <c r="WWQ26" s="533"/>
      <c r="WWR26" s="534"/>
      <c r="WWS26" s="343"/>
      <c r="WWT26" s="535"/>
      <c r="WWU26" s="536"/>
      <c r="WWV26" s="536"/>
      <c r="WWW26" s="536"/>
      <c r="WWX26" s="533"/>
      <c r="WWY26" s="533"/>
      <c r="WWZ26" s="534"/>
      <c r="WXA26" s="343"/>
      <c r="WXB26" s="535"/>
      <c r="WXC26" s="536"/>
      <c r="WXD26" s="536"/>
      <c r="WXE26" s="536"/>
      <c r="WXF26" s="533"/>
      <c r="WXG26" s="533"/>
      <c r="WXH26" s="534"/>
      <c r="WXI26" s="343"/>
      <c r="WXJ26" s="535"/>
      <c r="WXK26" s="536"/>
      <c r="WXL26" s="536"/>
      <c r="WXM26" s="536"/>
      <c r="WXN26" s="533"/>
      <c r="WXO26" s="533"/>
      <c r="WXP26" s="534"/>
      <c r="WXQ26" s="343"/>
      <c r="WXR26" s="535"/>
      <c r="WXS26" s="536"/>
      <c r="WXT26" s="536"/>
      <c r="WXU26" s="536"/>
      <c r="WXV26" s="533"/>
      <c r="WXW26" s="533"/>
      <c r="WXX26" s="534"/>
      <c r="WXY26" s="343"/>
      <c r="WXZ26" s="535"/>
      <c r="WYA26" s="536"/>
      <c r="WYB26" s="536"/>
      <c r="WYC26" s="536"/>
      <c r="WYD26" s="533"/>
      <c r="WYE26" s="533"/>
      <c r="WYF26" s="534"/>
      <c r="WYG26" s="343"/>
      <c r="WYH26" s="535"/>
      <c r="WYI26" s="536"/>
      <c r="WYJ26" s="536"/>
      <c r="WYK26" s="536"/>
      <c r="WYL26" s="533"/>
      <c r="WYM26" s="533"/>
      <c r="WYN26" s="534"/>
      <c r="WYO26" s="343"/>
      <c r="WYP26" s="535"/>
      <c r="WYQ26" s="536"/>
      <c r="WYR26" s="536"/>
      <c r="WYS26" s="536"/>
      <c r="WYT26" s="533"/>
      <c r="WYU26" s="533"/>
      <c r="WYV26" s="534"/>
      <c r="WYW26" s="343"/>
      <c r="WYX26" s="535"/>
      <c r="WYY26" s="536"/>
      <c r="WYZ26" s="536"/>
      <c r="WZA26" s="536"/>
      <c r="WZB26" s="533"/>
      <c r="WZC26" s="533"/>
      <c r="WZD26" s="534"/>
      <c r="WZE26" s="343"/>
      <c r="WZF26" s="535"/>
      <c r="WZG26" s="536"/>
      <c r="WZH26" s="536"/>
      <c r="WZI26" s="536"/>
      <c r="WZJ26" s="533"/>
      <c r="WZK26" s="533"/>
      <c r="WZL26" s="534"/>
      <c r="WZM26" s="343"/>
      <c r="WZN26" s="535"/>
      <c r="WZO26" s="536"/>
      <c r="WZP26" s="536"/>
      <c r="WZQ26" s="536"/>
      <c r="WZR26" s="533"/>
      <c r="WZS26" s="533"/>
      <c r="WZT26" s="534"/>
      <c r="WZU26" s="343"/>
      <c r="WZV26" s="535"/>
      <c r="WZW26" s="536"/>
      <c r="WZX26" s="536"/>
      <c r="WZY26" s="536"/>
      <c r="WZZ26" s="533"/>
      <c r="XAA26" s="533"/>
      <c r="XAB26" s="534"/>
      <c r="XAC26" s="343"/>
      <c r="XAD26" s="535"/>
      <c r="XAE26" s="536"/>
      <c r="XAF26" s="536"/>
      <c r="XAG26" s="536"/>
      <c r="XAH26" s="533"/>
      <c r="XAI26" s="533"/>
      <c r="XAJ26" s="534"/>
      <c r="XAK26" s="343"/>
      <c r="XAL26" s="535"/>
      <c r="XAM26" s="536"/>
      <c r="XAN26" s="536"/>
      <c r="XAO26" s="536"/>
      <c r="XAP26" s="533"/>
      <c r="XAQ26" s="533"/>
      <c r="XAR26" s="534"/>
      <c r="XAS26" s="343"/>
      <c r="XAT26" s="535"/>
      <c r="XAU26" s="536"/>
      <c r="XAV26" s="536"/>
      <c r="XAW26" s="536"/>
      <c r="XAX26" s="533"/>
      <c r="XAY26" s="533"/>
      <c r="XAZ26" s="534"/>
      <c r="XBA26" s="343"/>
      <c r="XBB26" s="535"/>
      <c r="XBC26" s="536"/>
      <c r="XBD26" s="536"/>
      <c r="XBE26" s="536"/>
      <c r="XBF26" s="533"/>
      <c r="XBG26" s="533"/>
      <c r="XBH26" s="534"/>
      <c r="XBI26" s="343"/>
      <c r="XBJ26" s="535"/>
      <c r="XBK26" s="536"/>
      <c r="XBL26" s="536"/>
      <c r="XBM26" s="536"/>
      <c r="XBN26" s="533"/>
      <c r="XBO26" s="533"/>
      <c r="XBP26" s="534"/>
      <c r="XBQ26" s="343"/>
      <c r="XBR26" s="535"/>
      <c r="XBS26" s="536"/>
      <c r="XBT26" s="536"/>
      <c r="XBU26" s="536"/>
      <c r="XBV26" s="533"/>
      <c r="XBW26" s="533"/>
      <c r="XBX26" s="534"/>
      <c r="XBY26" s="343"/>
      <c r="XBZ26" s="535"/>
      <c r="XCA26" s="536"/>
      <c r="XCB26" s="536"/>
      <c r="XCC26" s="536"/>
      <c r="XCD26" s="533"/>
      <c r="XCE26" s="533"/>
      <c r="XCF26" s="534"/>
      <c r="XCG26" s="343"/>
      <c r="XCH26" s="535"/>
      <c r="XCI26" s="536"/>
      <c r="XCJ26" s="536"/>
      <c r="XCK26" s="536"/>
      <c r="XCL26" s="533"/>
      <c r="XCM26" s="533"/>
      <c r="XCN26" s="534"/>
      <c r="XCO26" s="343"/>
      <c r="XCP26" s="535"/>
      <c r="XCQ26" s="536"/>
      <c r="XCR26" s="536"/>
      <c r="XCS26" s="536"/>
      <c r="XCT26" s="533"/>
      <c r="XCU26" s="533"/>
      <c r="XCV26" s="534"/>
      <c r="XCW26" s="343"/>
      <c r="XCX26" s="535"/>
      <c r="XCY26" s="536"/>
      <c r="XCZ26" s="536"/>
      <c r="XDA26" s="536"/>
      <c r="XDB26" s="533"/>
      <c r="XDC26" s="533"/>
      <c r="XDD26" s="534"/>
      <c r="XDE26" s="343"/>
      <c r="XDF26" s="535"/>
      <c r="XDG26" s="536"/>
      <c r="XDH26" s="536"/>
      <c r="XDI26" s="536"/>
      <c r="XDJ26" s="533"/>
      <c r="XDK26" s="533"/>
      <c r="XDL26" s="534"/>
      <c r="XDM26" s="343"/>
      <c r="XDN26" s="535"/>
      <c r="XDO26" s="536"/>
      <c r="XDP26" s="536"/>
      <c r="XDQ26" s="536"/>
      <c r="XDR26" s="533"/>
      <c r="XDS26" s="533"/>
      <c r="XDT26" s="534"/>
      <c r="XDU26" s="343"/>
      <c r="XDV26" s="535"/>
      <c r="XDW26" s="536"/>
      <c r="XDX26" s="536"/>
      <c r="XDY26" s="536"/>
      <c r="XDZ26" s="533"/>
      <c r="XEA26" s="533"/>
      <c r="XEB26" s="534"/>
      <c r="XEC26" s="343"/>
      <c r="XED26" s="535"/>
      <c r="XEE26" s="536"/>
      <c r="XEF26" s="536"/>
      <c r="XEG26" s="536"/>
      <c r="XEH26" s="533"/>
      <c r="XEI26" s="533"/>
      <c r="XEJ26" s="534"/>
      <c r="XEK26" s="343"/>
      <c r="XEL26" s="535"/>
      <c r="XEM26" s="536"/>
      <c r="XEN26" s="536"/>
      <c r="XEO26" s="536"/>
      <c r="XEP26" s="533"/>
      <c r="XEQ26" s="533"/>
      <c r="XER26" s="534"/>
      <c r="XES26" s="343"/>
      <c r="XET26" s="535"/>
      <c r="XEU26" s="536"/>
      <c r="XEV26" s="536"/>
      <c r="XEW26" s="536"/>
      <c r="XEX26" s="533"/>
      <c r="XEY26" s="533"/>
      <c r="XEZ26" s="534"/>
      <c r="XFA26" s="343"/>
      <c r="XFB26" s="535"/>
      <c r="XFC26" s="536"/>
      <c r="XFD26" s="536"/>
    </row>
    <row r="27" spans="1:16384" s="515" customFormat="1" ht="13.5" customHeight="1" x14ac:dyDescent="0.25">
      <c r="A27" s="526" t="s">
        <v>315</v>
      </c>
      <c r="C27" s="526" t="s">
        <v>312</v>
      </c>
      <c r="E27" s="527" t="s">
        <v>1721</v>
      </c>
      <c r="G27" s="528">
        <v>201209</v>
      </c>
      <c r="I27" s="537">
        <v>225051.97</v>
      </c>
      <c r="J27" s="133">
        <v>50906530562.029999</v>
      </c>
      <c r="L27" s="524">
        <f t="shared" si="1"/>
        <v>226199</v>
      </c>
      <c r="N27" s="538">
        <v>55609338584</v>
      </c>
      <c r="O27" s="531">
        <f t="shared" si="2"/>
        <v>276376</v>
      </c>
      <c r="P27" s="532">
        <v>43740</v>
      </c>
      <c r="R27" s="518">
        <f t="shared" si="0"/>
        <v>50906530562.029999</v>
      </c>
    </row>
    <row r="28" spans="1:16384" s="541" customFormat="1" ht="13.5" customHeight="1" x14ac:dyDescent="0.6">
      <c r="A28" s="526" t="s">
        <v>275</v>
      </c>
      <c r="B28" s="539"/>
      <c r="C28" s="526" t="s">
        <v>322</v>
      </c>
      <c r="D28" s="539"/>
      <c r="E28" s="527" t="s">
        <v>1722</v>
      </c>
      <c r="F28" s="539"/>
      <c r="G28" s="528">
        <v>154656.9</v>
      </c>
      <c r="H28" s="539"/>
      <c r="I28" s="540">
        <v>171313.45</v>
      </c>
      <c r="J28" s="133">
        <v>38750931076.550003</v>
      </c>
      <c r="L28" s="524">
        <f t="shared" si="1"/>
        <v>226199</v>
      </c>
      <c r="N28" s="542">
        <v>42743455394</v>
      </c>
      <c r="O28" s="531">
        <f t="shared" si="2"/>
        <v>276375.99999741366</v>
      </c>
      <c r="P28" s="532">
        <v>43756</v>
      </c>
      <c r="R28" s="518">
        <f t="shared" si="0"/>
        <v>38750931076.550003</v>
      </c>
    </row>
    <row r="29" spans="1:16384" s="541" customFormat="1" ht="13.5" customHeight="1" x14ac:dyDescent="0.6">
      <c r="A29" s="526" t="s">
        <v>275</v>
      </c>
      <c r="B29" s="539"/>
      <c r="C29" s="526" t="s">
        <v>323</v>
      </c>
      <c r="D29" s="539"/>
      <c r="E29" s="527" t="s">
        <v>1723</v>
      </c>
      <c r="F29" s="539"/>
      <c r="G29" s="528">
        <v>85218.3</v>
      </c>
      <c r="H29" s="539"/>
      <c r="I29" s="540">
        <v>95171.8</v>
      </c>
      <c r="J29" s="133">
        <v>21527765988.200001</v>
      </c>
      <c r="L29" s="524">
        <f t="shared" si="1"/>
        <v>226199</v>
      </c>
      <c r="N29" s="542">
        <v>23552292881</v>
      </c>
      <c r="O29" s="531">
        <f t="shared" si="2"/>
        <v>276376.00000234693</v>
      </c>
      <c r="P29" s="532">
        <v>43769</v>
      </c>
      <c r="R29" s="518">
        <f t="shared" si="0"/>
        <v>21527765988.200001</v>
      </c>
    </row>
    <row r="30" spans="1:16384" s="541" customFormat="1" ht="13.5" customHeight="1" x14ac:dyDescent="0.6">
      <c r="A30" s="526" t="s">
        <v>316</v>
      </c>
      <c r="B30" s="539"/>
      <c r="C30" s="526" t="s">
        <v>312</v>
      </c>
      <c r="D30" s="539"/>
      <c r="E30" s="527" t="s">
        <v>1724</v>
      </c>
      <c r="F30" s="539"/>
      <c r="G30" s="528">
        <v>60000</v>
      </c>
      <c r="H30" s="539"/>
      <c r="I30" s="540">
        <v>66462</v>
      </c>
      <c r="J30" s="133">
        <v>15033637938</v>
      </c>
      <c r="L30" s="524">
        <f t="shared" si="1"/>
        <v>226199</v>
      </c>
      <c r="N30" s="542">
        <v>16582560000</v>
      </c>
      <c r="O30" s="531">
        <f t="shared" si="2"/>
        <v>276376</v>
      </c>
      <c r="P30" s="532">
        <v>43778</v>
      </c>
      <c r="R30" s="518">
        <f t="shared" si="0"/>
        <v>15033637938</v>
      </c>
    </row>
    <row r="31" spans="1:16384" s="541" customFormat="1" ht="13.5" customHeight="1" x14ac:dyDescent="0.6">
      <c r="A31" s="526" t="s">
        <v>305</v>
      </c>
      <c r="B31" s="539"/>
      <c r="C31" s="526" t="s">
        <v>312</v>
      </c>
      <c r="D31" s="539"/>
      <c r="E31" s="527" t="s">
        <v>1724</v>
      </c>
      <c r="F31" s="539"/>
      <c r="G31" s="528">
        <v>861525</v>
      </c>
      <c r="H31" s="539"/>
      <c r="I31" s="540">
        <v>954311.24</v>
      </c>
      <c r="J31" s="133">
        <v>215864248176.76001</v>
      </c>
      <c r="L31" s="524">
        <f t="shared" si="1"/>
        <v>226199</v>
      </c>
      <c r="N31" s="542">
        <v>238104833400</v>
      </c>
      <c r="O31" s="531">
        <f>N31/G31</f>
        <v>276376</v>
      </c>
      <c r="P31" s="532">
        <v>43778</v>
      </c>
      <c r="R31" s="518">
        <f t="shared" si="0"/>
        <v>215864248176.76001</v>
      </c>
    </row>
    <row r="32" spans="1:16384" s="541" customFormat="1" ht="13.5" customHeight="1" x14ac:dyDescent="0.6">
      <c r="A32" s="526" t="s">
        <v>316</v>
      </c>
      <c r="B32" s="539"/>
      <c r="C32" s="526" t="s">
        <v>312</v>
      </c>
      <c r="D32" s="539"/>
      <c r="E32" s="527" t="s">
        <v>1724</v>
      </c>
      <c r="F32" s="539"/>
      <c r="G32" s="528">
        <v>62871</v>
      </c>
      <c r="H32" s="539"/>
      <c r="I32" s="540">
        <v>69642.2</v>
      </c>
      <c r="J32" s="133">
        <v>15752995997.799999</v>
      </c>
      <c r="L32" s="524">
        <f t="shared" si="1"/>
        <v>226199</v>
      </c>
      <c r="N32" s="542">
        <v>17376035496</v>
      </c>
      <c r="O32" s="531">
        <f t="shared" si="2"/>
        <v>276376</v>
      </c>
      <c r="P32" s="532">
        <v>43778</v>
      </c>
      <c r="R32" s="518">
        <f t="shared" si="0"/>
        <v>15752995997.799999</v>
      </c>
    </row>
    <row r="33" spans="1:18" s="541" customFormat="1" ht="13.5" customHeight="1" x14ac:dyDescent="0.6">
      <c r="A33" s="526" t="s">
        <v>314</v>
      </c>
      <c r="B33" s="539"/>
      <c r="C33" s="526" t="s">
        <v>324</v>
      </c>
      <c r="D33" s="539"/>
      <c r="E33" s="527" t="s">
        <v>1725</v>
      </c>
      <c r="F33" s="539"/>
      <c r="G33" s="528">
        <v>196655.81</v>
      </c>
      <c r="H33" s="539"/>
      <c r="I33" s="540">
        <v>216596.71</v>
      </c>
      <c r="J33" s="133">
        <v>48993959205.290001</v>
      </c>
      <c r="L33" s="524">
        <f t="shared" si="1"/>
        <v>226199</v>
      </c>
      <c r="N33" s="542">
        <v>54350946145</v>
      </c>
      <c r="O33" s="531">
        <f t="shared" si="2"/>
        <v>276376.00000223739</v>
      </c>
      <c r="P33" s="532">
        <v>43782</v>
      </c>
      <c r="Q33" s="677">
        <f>N31/O32</f>
        <v>861525</v>
      </c>
      <c r="R33" s="518">
        <f t="shared" si="0"/>
        <v>48993959205.290001</v>
      </c>
    </row>
    <row r="34" spans="1:18" s="541" customFormat="1" ht="13.5" customHeight="1" x14ac:dyDescent="0.6">
      <c r="A34" s="526" t="s">
        <v>275</v>
      </c>
      <c r="B34" s="539"/>
      <c r="C34" s="526" t="s">
        <v>312</v>
      </c>
      <c r="D34" s="539"/>
      <c r="E34" s="527" t="s">
        <v>1726</v>
      </c>
      <c r="F34" s="539"/>
      <c r="G34" s="528">
        <v>15000000</v>
      </c>
      <c r="H34" s="539"/>
      <c r="I34" s="540">
        <v>16522500</v>
      </c>
      <c r="J34" s="133">
        <v>3737372977500</v>
      </c>
      <c r="L34" s="524">
        <f t="shared" si="1"/>
        <v>226199</v>
      </c>
      <c r="N34" s="542">
        <v>4145640000000</v>
      </c>
      <c r="O34" s="531">
        <f t="shared" si="2"/>
        <v>276376</v>
      </c>
      <c r="P34" s="532">
        <v>43796</v>
      </c>
      <c r="R34" s="518">
        <f t="shared" si="0"/>
        <v>3737372977500</v>
      </c>
    </row>
    <row r="35" spans="1:18" s="541" customFormat="1" ht="13.5" customHeight="1" x14ac:dyDescent="0.6">
      <c r="A35" s="526" t="s">
        <v>317</v>
      </c>
      <c r="B35" s="539"/>
      <c r="C35" s="526" t="s">
        <v>312</v>
      </c>
      <c r="D35" s="539"/>
      <c r="E35" s="527" t="s">
        <v>1727</v>
      </c>
      <c r="F35" s="539"/>
      <c r="G35" s="528">
        <v>756985</v>
      </c>
      <c r="H35" s="539"/>
      <c r="I35" s="540">
        <v>838360.89</v>
      </c>
      <c r="J35" s="133">
        <v>189636394957.11002</v>
      </c>
      <c r="L35" s="524">
        <f t="shared" si="1"/>
        <v>226199.00000000003</v>
      </c>
      <c r="N35" s="542">
        <v>209212486360</v>
      </c>
      <c r="O35" s="531">
        <f t="shared" si="2"/>
        <v>276376</v>
      </c>
      <c r="P35" s="532">
        <v>43797</v>
      </c>
      <c r="R35" s="518">
        <f t="shared" si="0"/>
        <v>189636394957.11002</v>
      </c>
    </row>
    <row r="36" spans="1:18" s="541" customFormat="1" ht="13.5" customHeight="1" x14ac:dyDescent="0.6">
      <c r="A36" s="526" t="s">
        <v>275</v>
      </c>
      <c r="B36" s="539"/>
      <c r="C36" s="526" t="s">
        <v>325</v>
      </c>
      <c r="D36" s="539"/>
      <c r="E36" s="527" t="s">
        <v>1728</v>
      </c>
      <c r="F36" s="539"/>
      <c r="G36" s="528">
        <v>357436.62</v>
      </c>
      <c r="H36" s="539"/>
      <c r="I36" s="540">
        <v>396111.26</v>
      </c>
      <c r="J36" s="133">
        <v>89599970900.740005</v>
      </c>
      <c r="L36" s="524">
        <f t="shared" si="1"/>
        <v>226199</v>
      </c>
      <c r="N36" s="542">
        <v>98786903289</v>
      </c>
      <c r="O36" s="531">
        <f t="shared" si="2"/>
        <v>276375.99999966426</v>
      </c>
      <c r="P36" s="532">
        <v>43852</v>
      </c>
      <c r="R36" s="518">
        <f t="shared" si="0"/>
        <v>89599970900.740005</v>
      </c>
    </row>
    <row r="37" spans="1:18" s="541" customFormat="1" ht="13.5" customHeight="1" x14ac:dyDescent="0.6">
      <c r="A37" s="526" t="s">
        <v>275</v>
      </c>
      <c r="B37" s="539"/>
      <c r="C37" s="526" t="s">
        <v>326</v>
      </c>
      <c r="D37" s="539"/>
      <c r="E37" s="527" t="s">
        <v>1729</v>
      </c>
      <c r="F37" s="539"/>
      <c r="G37" s="528">
        <v>280564.83</v>
      </c>
      <c r="H37" s="539"/>
      <c r="I37" s="540">
        <v>309631.34999999998</v>
      </c>
      <c r="J37" s="133">
        <v>70038301738.649994</v>
      </c>
      <c r="L37" s="524">
        <f t="shared" si="1"/>
        <v>226199</v>
      </c>
      <c r="N37" s="542">
        <v>77541385456</v>
      </c>
      <c r="O37" s="531">
        <f t="shared" si="2"/>
        <v>276375.99999971484</v>
      </c>
      <c r="P37" s="532">
        <v>43866</v>
      </c>
      <c r="R37" s="518">
        <f t="shared" si="0"/>
        <v>70038301738.649994</v>
      </c>
    </row>
    <row r="38" spans="1:18" s="541" customFormat="1" ht="13.5" customHeight="1" x14ac:dyDescent="0.6">
      <c r="A38" s="526" t="s">
        <v>275</v>
      </c>
      <c r="B38" s="539"/>
      <c r="C38" s="526" t="s">
        <v>327</v>
      </c>
      <c r="D38" s="539"/>
      <c r="E38" s="527" t="s">
        <v>1730</v>
      </c>
      <c r="F38" s="539"/>
      <c r="G38" s="528">
        <v>309109.40000000002</v>
      </c>
      <c r="H38" s="539"/>
      <c r="I38" s="540">
        <v>335971.01</v>
      </c>
      <c r="J38" s="133">
        <v>75996306490.990005</v>
      </c>
      <c r="L38" s="524">
        <f t="shared" si="1"/>
        <v>226199</v>
      </c>
      <c r="N38" s="542">
        <v>85430419534</v>
      </c>
      <c r="O38" s="531">
        <f t="shared" si="2"/>
        <v>276375.99999870593</v>
      </c>
      <c r="P38" s="532">
        <v>43874</v>
      </c>
      <c r="R38" s="518">
        <f t="shared" si="0"/>
        <v>75996306490.990005</v>
      </c>
    </row>
    <row r="39" spans="1:18" s="541" customFormat="1" ht="13.5" customHeight="1" x14ac:dyDescent="0.6">
      <c r="A39" s="526" t="s">
        <v>305</v>
      </c>
      <c r="B39" s="539"/>
      <c r="C39" s="526" t="s">
        <v>328</v>
      </c>
      <c r="D39" s="539"/>
      <c r="E39" s="527" t="s">
        <v>1730</v>
      </c>
      <c r="F39" s="539"/>
      <c r="G39" s="528">
        <v>202139.4</v>
      </c>
      <c r="H39" s="539"/>
      <c r="I39" s="540">
        <v>219705.31</v>
      </c>
      <c r="J39" s="133">
        <v>49697121416.690002</v>
      </c>
      <c r="L39" s="524">
        <f t="shared" si="1"/>
        <v>226199</v>
      </c>
      <c r="N39" s="542">
        <v>55866478814</v>
      </c>
      <c r="O39" s="531">
        <f t="shared" si="2"/>
        <v>276375.99999802117</v>
      </c>
      <c r="P39" s="532">
        <v>43874</v>
      </c>
      <c r="R39" s="518">
        <f t="shared" si="0"/>
        <v>49697121416.690002</v>
      </c>
    </row>
    <row r="40" spans="1:18" s="541" customFormat="1" ht="13.5" customHeight="1" x14ac:dyDescent="0.6">
      <c r="A40" s="526" t="s">
        <v>305</v>
      </c>
      <c r="B40" s="539"/>
      <c r="C40" s="526" t="s">
        <v>329</v>
      </c>
      <c r="D40" s="539"/>
      <c r="E40" s="527" t="s">
        <v>1731</v>
      </c>
      <c r="F40" s="539"/>
      <c r="G40" s="528">
        <v>290395.56</v>
      </c>
      <c r="H40" s="539"/>
      <c r="I40" s="540">
        <v>316879.64</v>
      </c>
      <c r="J40" s="133">
        <v>71677857688.360001</v>
      </c>
      <c r="L40" s="524">
        <f t="shared" si="1"/>
        <v>226199</v>
      </c>
      <c r="N40" s="542">
        <v>80258363291</v>
      </c>
      <c r="O40" s="531">
        <f t="shared" si="2"/>
        <v>276376.0000015152</v>
      </c>
      <c r="P40" s="532">
        <v>43888</v>
      </c>
      <c r="R40" s="518">
        <f t="shared" si="0"/>
        <v>71677857688.360001</v>
      </c>
    </row>
    <row r="41" spans="1:18" s="541" customFormat="1" ht="13.5" customHeight="1" x14ac:dyDescent="0.6">
      <c r="A41" s="526" t="s">
        <v>275</v>
      </c>
      <c r="B41" s="539"/>
      <c r="C41" s="526" t="s">
        <v>330</v>
      </c>
      <c r="D41" s="539"/>
      <c r="E41" s="527" t="s">
        <v>1731</v>
      </c>
      <c r="F41" s="539"/>
      <c r="G41" s="528">
        <v>1285128.24</v>
      </c>
      <c r="H41" s="539"/>
      <c r="I41" s="540">
        <v>1402331.94</v>
      </c>
      <c r="J41" s="133">
        <v>317206082496.06</v>
      </c>
      <c r="L41" s="524">
        <f t="shared" si="1"/>
        <v>226199</v>
      </c>
      <c r="N41" s="542">
        <v>355178602458</v>
      </c>
      <c r="O41" s="531">
        <f t="shared" si="2"/>
        <v>276375.99999981327</v>
      </c>
      <c r="P41" s="532">
        <v>43888</v>
      </c>
      <c r="R41" s="518">
        <f t="shared" si="0"/>
        <v>317206082496.06</v>
      </c>
    </row>
    <row r="42" spans="1:18" s="541" customFormat="1" ht="13.5" customHeight="1" x14ac:dyDescent="0.6">
      <c r="A42" s="526" t="s">
        <v>314</v>
      </c>
      <c r="B42" s="539"/>
      <c r="C42" s="526" t="s">
        <v>331</v>
      </c>
      <c r="D42" s="539"/>
      <c r="E42" s="527" t="s">
        <v>1731</v>
      </c>
      <c r="F42" s="539"/>
      <c r="G42" s="528">
        <v>1056221.8899999999</v>
      </c>
      <c r="H42" s="539"/>
      <c r="I42" s="540">
        <v>1152549.33</v>
      </c>
      <c r="J42" s="133">
        <v>260705505896.67001</v>
      </c>
      <c r="L42" s="524">
        <f t="shared" si="1"/>
        <v>226199</v>
      </c>
      <c r="N42" s="542">
        <v>291914381071</v>
      </c>
      <c r="O42" s="531">
        <f t="shared" si="2"/>
        <v>276376.00000034086</v>
      </c>
      <c r="P42" s="532">
        <v>43888</v>
      </c>
      <c r="R42" s="518">
        <f t="shared" si="0"/>
        <v>260705505896.67001</v>
      </c>
    </row>
    <row r="43" spans="1:18" s="541" customFormat="1" ht="13.5" customHeight="1" x14ac:dyDescent="0.6">
      <c r="A43" s="526" t="s">
        <v>275</v>
      </c>
      <c r="B43" s="539"/>
      <c r="C43" s="526" t="s">
        <v>332</v>
      </c>
      <c r="D43" s="539"/>
      <c r="E43" s="527" t="s">
        <v>1731</v>
      </c>
      <c r="F43" s="539"/>
      <c r="G43" s="528">
        <v>448232.4</v>
      </c>
      <c r="H43" s="539"/>
      <c r="I43" s="540">
        <v>489111.19</v>
      </c>
      <c r="J43" s="133">
        <v>110636462066.81</v>
      </c>
      <c r="L43" s="524">
        <f t="shared" si="1"/>
        <v>226199</v>
      </c>
      <c r="N43" s="542">
        <v>123880677782</v>
      </c>
      <c r="O43" s="531">
        <f t="shared" si="2"/>
        <v>276375.99999910762</v>
      </c>
      <c r="P43" s="532">
        <v>43888</v>
      </c>
      <c r="R43" s="518">
        <f t="shared" si="0"/>
        <v>110636462066.81</v>
      </c>
    </row>
    <row r="44" spans="1:18" s="541" customFormat="1" ht="13.5" customHeight="1" x14ac:dyDescent="0.6">
      <c r="A44" s="526" t="s">
        <v>1479</v>
      </c>
      <c r="B44" s="539"/>
      <c r="C44" s="526" t="s">
        <v>312</v>
      </c>
      <c r="D44" s="539"/>
      <c r="E44" s="527" t="s">
        <v>1732</v>
      </c>
      <c r="F44" s="539"/>
      <c r="G44" s="528">
        <v>207725</v>
      </c>
      <c r="H44" s="539"/>
      <c r="I44" s="540">
        <v>224779.22</v>
      </c>
      <c r="J44" s="133">
        <v>50844834784.779999</v>
      </c>
      <c r="L44" s="524">
        <f t="shared" si="1"/>
        <v>226199</v>
      </c>
      <c r="N44" s="542">
        <v>57410204600</v>
      </c>
      <c r="O44" s="531">
        <f t="shared" si="2"/>
        <v>276376</v>
      </c>
      <c r="P44" s="532"/>
      <c r="R44" s="518">
        <f t="shared" si="0"/>
        <v>50844834784.779999</v>
      </c>
    </row>
    <row r="45" spans="1:18" s="541" customFormat="1" ht="13.5" customHeight="1" x14ac:dyDescent="0.6">
      <c r="A45" s="526" t="s">
        <v>305</v>
      </c>
      <c r="B45" s="539"/>
      <c r="C45" s="526" t="s">
        <v>1480</v>
      </c>
      <c r="D45" s="539"/>
      <c r="E45" s="527" t="s">
        <v>1733</v>
      </c>
      <c r="F45" s="539"/>
      <c r="G45" s="528">
        <v>211611.79</v>
      </c>
      <c r="H45" s="539"/>
      <c r="I45" s="540">
        <v>229048.6</v>
      </c>
      <c r="J45" s="133">
        <v>51810564271.400002</v>
      </c>
      <c r="L45" s="524">
        <f t="shared" si="1"/>
        <v>226199</v>
      </c>
      <c r="N45" s="542">
        <v>58484420073</v>
      </c>
      <c r="O45" s="531">
        <f t="shared" si="2"/>
        <v>276375.99999981094</v>
      </c>
      <c r="P45" s="532"/>
      <c r="R45" s="518">
        <f t="shared" si="0"/>
        <v>51810564271.400002</v>
      </c>
    </row>
    <row r="46" spans="1:18" s="541" customFormat="1" ht="13.5" customHeight="1" x14ac:dyDescent="0.6">
      <c r="A46" s="526" t="s">
        <v>275</v>
      </c>
      <c r="B46" s="539"/>
      <c r="C46" s="526" t="s">
        <v>1481</v>
      </c>
      <c r="D46" s="539"/>
      <c r="E46" s="527" t="s">
        <v>1733</v>
      </c>
      <c r="F46" s="539"/>
      <c r="G46" s="528">
        <v>1264699.71</v>
      </c>
      <c r="H46" s="539"/>
      <c r="I46" s="540">
        <v>1368910.96</v>
      </c>
      <c r="J46" s="133">
        <v>309646290241.03998</v>
      </c>
      <c r="L46" s="524">
        <f t="shared" si="1"/>
        <v>226199</v>
      </c>
      <c r="N46" s="542">
        <v>349532647051</v>
      </c>
      <c r="O46" s="531">
        <f t="shared" si="2"/>
        <v>276376.00000003166</v>
      </c>
      <c r="P46" s="532"/>
      <c r="R46" s="518">
        <f t="shared" si="0"/>
        <v>309646290241.03998</v>
      </c>
    </row>
    <row r="47" spans="1:18" s="541" customFormat="1" ht="13.5" customHeight="1" x14ac:dyDescent="0.6">
      <c r="A47" s="526" t="s">
        <v>1482</v>
      </c>
      <c r="B47" s="539"/>
      <c r="C47" s="526" t="s">
        <v>1483</v>
      </c>
      <c r="D47" s="539"/>
      <c r="E47" s="527" t="s">
        <v>1733</v>
      </c>
      <c r="F47" s="539"/>
      <c r="G47" s="528">
        <v>656877.98</v>
      </c>
      <c r="H47" s="539"/>
      <c r="I47" s="540">
        <v>711004.73</v>
      </c>
      <c r="J47" s="133">
        <v>160828558921.26999</v>
      </c>
      <c r="L47" s="524">
        <f t="shared" si="1"/>
        <v>226199</v>
      </c>
      <c r="N47" s="542">
        <v>181545308600</v>
      </c>
      <c r="O47" s="531">
        <f t="shared" si="2"/>
        <v>276375.99999926926</v>
      </c>
      <c r="P47" s="532"/>
      <c r="R47" s="518">
        <f t="shared" si="0"/>
        <v>160828558921.26999</v>
      </c>
    </row>
    <row r="48" spans="1:18" s="541" customFormat="1" ht="13.5" customHeight="1" x14ac:dyDescent="0.6">
      <c r="A48" s="526" t="s">
        <v>1482</v>
      </c>
      <c r="B48" s="539"/>
      <c r="C48" s="526" t="s">
        <v>1484</v>
      </c>
      <c r="D48" s="539"/>
      <c r="E48" s="527" t="s">
        <v>1733</v>
      </c>
      <c r="F48" s="539"/>
      <c r="G48" s="528">
        <v>393087.76</v>
      </c>
      <c r="H48" s="539"/>
      <c r="I48" s="540">
        <v>425478.19</v>
      </c>
      <c r="J48" s="133">
        <v>96242741099.809998</v>
      </c>
      <c r="L48" s="524">
        <f t="shared" si="1"/>
        <v>226199</v>
      </c>
      <c r="N48" s="542">
        <v>108640022758</v>
      </c>
      <c r="O48" s="531">
        <f t="shared" si="2"/>
        <v>276376.00000061054</v>
      </c>
      <c r="P48" s="532"/>
      <c r="R48" s="518">
        <f t="shared" si="0"/>
        <v>96242741099.809998</v>
      </c>
    </row>
    <row r="49" spans="1:18" s="541" customFormat="1" ht="13.5" customHeight="1" x14ac:dyDescent="0.6">
      <c r="A49" s="526" t="s">
        <v>275</v>
      </c>
      <c r="B49" s="539"/>
      <c r="C49" s="526" t="s">
        <v>1739</v>
      </c>
      <c r="D49" s="539"/>
      <c r="E49" s="527" t="s">
        <v>1733</v>
      </c>
      <c r="F49" s="539"/>
      <c r="G49" s="528">
        <v>31988.959999999999</v>
      </c>
      <c r="H49" s="539"/>
      <c r="I49" s="540">
        <v>34624.85</v>
      </c>
      <c r="J49" s="133">
        <v>7832106445.1499996</v>
      </c>
      <c r="L49" s="524">
        <f t="shared" si="1"/>
        <v>226199</v>
      </c>
      <c r="N49" s="542">
        <v>8840980809</v>
      </c>
      <c r="O49" s="531">
        <f t="shared" si="2"/>
        <v>276376.00000125042</v>
      </c>
      <c r="P49" s="532"/>
      <c r="R49" s="518">
        <f t="shared" si="0"/>
        <v>7832106445.1499996</v>
      </c>
    </row>
    <row r="50" spans="1:18" s="541" customFormat="1" ht="13.5" customHeight="1" x14ac:dyDescent="0.6">
      <c r="A50" s="526" t="s">
        <v>275</v>
      </c>
      <c r="B50" s="539"/>
      <c r="C50" s="526" t="s">
        <v>1740</v>
      </c>
      <c r="D50" s="539"/>
      <c r="E50" s="527" t="s">
        <v>1734</v>
      </c>
      <c r="F50" s="539"/>
      <c r="G50" s="528">
        <v>1178698.6200000001</v>
      </c>
      <c r="H50" s="539"/>
      <c r="I50" s="540">
        <v>1376130.64</v>
      </c>
      <c r="J50" s="133">
        <v>311279374637.35999</v>
      </c>
      <c r="L50" s="524">
        <f t="shared" si="1"/>
        <v>226199</v>
      </c>
      <c r="N50" s="542">
        <v>325764009801</v>
      </c>
      <c r="O50" s="531">
        <f t="shared" si="2"/>
        <v>276375.99999989819</v>
      </c>
      <c r="P50" s="532"/>
      <c r="R50" s="518">
        <f t="shared" si="0"/>
        <v>311279374637.35999</v>
      </c>
    </row>
    <row r="51" spans="1:18" s="541" customFormat="1" ht="13.5" customHeight="1" x14ac:dyDescent="0.6">
      <c r="A51" s="526" t="s">
        <v>305</v>
      </c>
      <c r="B51" s="539"/>
      <c r="C51" s="526" t="s">
        <v>1485</v>
      </c>
      <c r="D51" s="539"/>
      <c r="E51" s="527" t="s">
        <v>1734</v>
      </c>
      <c r="F51" s="539"/>
      <c r="G51" s="528">
        <v>299434.40000000002</v>
      </c>
      <c r="H51" s="539"/>
      <c r="I51" s="540">
        <v>349589.66</v>
      </c>
      <c r="J51" s="133">
        <v>79076831502.339996</v>
      </c>
      <c r="L51" s="524">
        <f t="shared" si="1"/>
        <v>226199</v>
      </c>
      <c r="N51" s="542">
        <v>82756481734</v>
      </c>
      <c r="O51" s="531">
        <f t="shared" si="2"/>
        <v>276375.99999866413</v>
      </c>
      <c r="P51" s="532"/>
      <c r="R51" s="518">
        <f t="shared" si="0"/>
        <v>79076831502.339996</v>
      </c>
    </row>
    <row r="52" spans="1:18" s="541" customFormat="1" ht="13.5" customHeight="1" x14ac:dyDescent="0.6">
      <c r="A52" s="526" t="s">
        <v>1486</v>
      </c>
      <c r="B52" s="539"/>
      <c r="C52" s="526" t="s">
        <v>1487</v>
      </c>
      <c r="D52" s="539"/>
      <c r="E52" s="527" t="s">
        <v>1734</v>
      </c>
      <c r="F52" s="539"/>
      <c r="G52" s="528">
        <v>321301.38</v>
      </c>
      <c r="H52" s="539"/>
      <c r="I52" s="540">
        <v>375119.35999999999</v>
      </c>
      <c r="J52" s="133">
        <v>84851624112.639999</v>
      </c>
      <c r="L52" s="524">
        <f t="shared" si="1"/>
        <v>226199</v>
      </c>
      <c r="N52" s="542">
        <v>88799990199</v>
      </c>
      <c r="O52" s="531">
        <f t="shared" si="2"/>
        <v>276376.00000037346</v>
      </c>
      <c r="P52" s="532"/>
      <c r="R52" s="518">
        <f t="shared" si="0"/>
        <v>84851624112.639999</v>
      </c>
    </row>
    <row r="53" spans="1:18" s="541" customFormat="1" ht="13.5" customHeight="1" x14ac:dyDescent="0.6">
      <c r="A53" s="526" t="s">
        <v>1488</v>
      </c>
      <c r="B53" s="539"/>
      <c r="C53" s="526" t="s">
        <v>1489</v>
      </c>
      <c r="D53" s="539"/>
      <c r="E53" s="527" t="s">
        <v>1734</v>
      </c>
      <c r="F53" s="539"/>
      <c r="G53" s="528">
        <v>521738.83</v>
      </c>
      <c r="H53" s="539"/>
      <c r="I53" s="540">
        <v>609130.07999999996</v>
      </c>
      <c r="J53" s="133">
        <v>137784614965.91998</v>
      </c>
      <c r="L53" s="524">
        <f t="shared" si="1"/>
        <v>226199</v>
      </c>
      <c r="N53" s="542">
        <v>144196090880</v>
      </c>
      <c r="O53" s="531">
        <f t="shared" si="2"/>
        <v>276375.99999984668</v>
      </c>
      <c r="P53" s="532"/>
      <c r="R53" s="518">
        <f t="shared" si="0"/>
        <v>137784614965.91998</v>
      </c>
    </row>
    <row r="54" spans="1:18" s="541" customFormat="1" ht="13.5" customHeight="1" x14ac:dyDescent="0.6">
      <c r="A54" s="526" t="s">
        <v>275</v>
      </c>
      <c r="B54" s="539"/>
      <c r="C54" s="526" t="s">
        <v>1490</v>
      </c>
      <c r="D54" s="539"/>
      <c r="E54" s="527" t="s">
        <v>1734</v>
      </c>
      <c r="F54" s="539"/>
      <c r="G54" s="528">
        <v>1567150</v>
      </c>
      <c r="H54" s="539"/>
      <c r="I54" s="540">
        <v>1829647.62</v>
      </c>
      <c r="J54" s="133">
        <v>413864461996.38</v>
      </c>
      <c r="L54" s="524">
        <f t="shared" si="1"/>
        <v>226199</v>
      </c>
      <c r="N54" s="542">
        <v>433122648400</v>
      </c>
      <c r="O54" s="531">
        <f t="shared" si="2"/>
        <v>276376</v>
      </c>
      <c r="P54" s="532"/>
      <c r="R54" s="518">
        <f t="shared" si="0"/>
        <v>413864461996.38</v>
      </c>
    </row>
    <row r="55" spans="1:18" s="541" customFormat="1" ht="13.5" customHeight="1" x14ac:dyDescent="0.6">
      <c r="A55" s="526" t="s">
        <v>275</v>
      </c>
      <c r="B55" s="539"/>
      <c r="C55" s="526" t="s">
        <v>1491</v>
      </c>
      <c r="D55" s="539"/>
      <c r="E55" s="527" t="s">
        <v>1734</v>
      </c>
      <c r="F55" s="539"/>
      <c r="G55" s="528">
        <v>223315.3</v>
      </c>
      <c r="H55" s="539"/>
      <c r="I55" s="540">
        <v>260720.61</v>
      </c>
      <c r="J55" s="133">
        <v>58974741261.389999</v>
      </c>
      <c r="L55" s="524">
        <f t="shared" si="1"/>
        <v>226199</v>
      </c>
      <c r="N55" s="542">
        <v>61718989353</v>
      </c>
      <c r="O55" s="531">
        <f t="shared" si="2"/>
        <v>276376.00000089558</v>
      </c>
      <c r="P55" s="532"/>
      <c r="R55" s="518">
        <f t="shared" si="0"/>
        <v>58974741261.389999</v>
      </c>
    </row>
    <row r="56" spans="1:18" s="541" customFormat="1" ht="13.5" customHeight="1" x14ac:dyDescent="0.6">
      <c r="A56" s="526" t="s">
        <v>313</v>
      </c>
      <c r="B56" s="539"/>
      <c r="C56" s="526" t="s">
        <v>1492</v>
      </c>
      <c r="D56" s="539"/>
      <c r="E56" s="527" t="s">
        <v>1734</v>
      </c>
      <c r="F56" s="539"/>
      <c r="G56" s="528">
        <v>303531.53999999998</v>
      </c>
      <c r="H56" s="539"/>
      <c r="I56" s="540">
        <v>354373.07</v>
      </c>
      <c r="J56" s="133">
        <v>80158834060.930008</v>
      </c>
      <c r="L56" s="524">
        <f t="shared" si="1"/>
        <v>226199.00000000003</v>
      </c>
      <c r="N56" s="542">
        <v>83888832899</v>
      </c>
      <c r="O56" s="531">
        <f t="shared" si="2"/>
        <v>276375.99999986822</v>
      </c>
      <c r="P56" s="532"/>
      <c r="R56" s="518">
        <f t="shared" si="0"/>
        <v>80158834060.930008</v>
      </c>
    </row>
    <row r="57" spans="1:18" s="541" customFormat="1" ht="13.5" customHeight="1" x14ac:dyDescent="0.6">
      <c r="A57" s="526" t="s">
        <v>275</v>
      </c>
      <c r="B57" s="539"/>
      <c r="C57" s="526" t="s">
        <v>1737</v>
      </c>
      <c r="D57" s="539"/>
      <c r="E57" s="527" t="s">
        <v>1734</v>
      </c>
      <c r="F57" s="539"/>
      <c r="G57" s="528">
        <v>569749.49</v>
      </c>
      <c r="H57" s="539"/>
      <c r="I57" s="540">
        <v>665182.53</v>
      </c>
      <c r="J57" s="133">
        <v>150463623103.47</v>
      </c>
      <c r="L57" s="524">
        <f t="shared" si="1"/>
        <v>226199</v>
      </c>
      <c r="N57" s="542">
        <v>157465085048</v>
      </c>
      <c r="O57" s="531">
        <f t="shared" si="2"/>
        <v>276375.99999957875</v>
      </c>
      <c r="P57" s="532"/>
      <c r="R57" s="518">
        <f t="shared" si="0"/>
        <v>150463623103.47</v>
      </c>
    </row>
    <row r="58" spans="1:18" s="541" customFormat="1" ht="13.5" customHeight="1" x14ac:dyDescent="0.6">
      <c r="A58" s="526" t="s">
        <v>1482</v>
      </c>
      <c r="B58" s="539"/>
      <c r="C58" s="526" t="s">
        <v>1493</v>
      </c>
      <c r="D58" s="539"/>
      <c r="E58" s="527" t="s">
        <v>1736</v>
      </c>
      <c r="F58" s="539"/>
      <c r="G58" s="528">
        <v>153240.95999999999</v>
      </c>
      <c r="H58" s="539"/>
      <c r="I58" s="540">
        <v>181391.32</v>
      </c>
      <c r="J58" s="133">
        <v>41030535192.68</v>
      </c>
      <c r="L58" s="524">
        <f t="shared" si="1"/>
        <v>226199</v>
      </c>
      <c r="N58" s="542">
        <v>42352123561</v>
      </c>
      <c r="O58" s="531">
        <f t="shared" si="2"/>
        <v>276376.00000026106</v>
      </c>
      <c r="P58" s="532"/>
      <c r="R58" s="518">
        <f t="shared" si="0"/>
        <v>41030535192.68</v>
      </c>
    </row>
    <row r="59" spans="1:18" s="541" customFormat="1" ht="13.5" customHeight="1" x14ac:dyDescent="0.6">
      <c r="A59" s="526" t="s">
        <v>275</v>
      </c>
      <c r="B59" s="539"/>
      <c r="C59" s="526" t="s">
        <v>1494</v>
      </c>
      <c r="D59" s="539"/>
      <c r="E59" s="527" t="s">
        <v>1736</v>
      </c>
      <c r="F59" s="539"/>
      <c r="G59" s="528">
        <v>535051.66</v>
      </c>
      <c r="H59" s="539"/>
      <c r="I59" s="540">
        <v>633340.65</v>
      </c>
      <c r="J59" s="133">
        <v>143261021689.35001</v>
      </c>
      <c r="L59" s="524">
        <f t="shared" si="1"/>
        <v>226199</v>
      </c>
      <c r="N59" s="542">
        <v>147875437584</v>
      </c>
      <c r="O59" s="531">
        <f t="shared" si="2"/>
        <v>276375.99999970093</v>
      </c>
      <c r="P59" s="532"/>
      <c r="R59" s="518">
        <f t="shared" si="0"/>
        <v>143261021689.35001</v>
      </c>
    </row>
    <row r="60" spans="1:18" s="541" customFormat="1" ht="13.5" customHeight="1" x14ac:dyDescent="0.6">
      <c r="A60" s="526" t="s">
        <v>275</v>
      </c>
      <c r="B60" s="539"/>
      <c r="C60" s="526" t="s">
        <v>1738</v>
      </c>
      <c r="D60" s="539"/>
      <c r="E60" s="543" t="s">
        <v>1736</v>
      </c>
      <c r="F60" s="539"/>
      <c r="G60" s="528">
        <v>577815.56000000006</v>
      </c>
      <c r="H60" s="539"/>
      <c r="I60" s="540">
        <v>683960.28</v>
      </c>
      <c r="J60" s="133">
        <v>154711131375.72</v>
      </c>
      <c r="L60" s="524">
        <f t="shared" si="1"/>
        <v>226199</v>
      </c>
      <c r="N60" s="542">
        <v>159694353211</v>
      </c>
      <c r="O60" s="531">
        <f t="shared" si="2"/>
        <v>276376.00000076147</v>
      </c>
      <c r="P60" s="532"/>
      <c r="R60" s="518">
        <f t="shared" si="0"/>
        <v>154711131375.72</v>
      </c>
    </row>
    <row r="61" spans="1:18" s="541" customFormat="1" ht="13.5" customHeight="1" x14ac:dyDescent="0.6">
      <c r="A61" s="526" t="s">
        <v>1495</v>
      </c>
      <c r="B61" s="539"/>
      <c r="C61" s="526" t="s">
        <v>312</v>
      </c>
      <c r="D61" s="539"/>
      <c r="E61" s="527" t="s">
        <v>1736</v>
      </c>
      <c r="F61" s="539"/>
      <c r="G61" s="528">
        <v>449495</v>
      </c>
      <c r="H61" s="539"/>
      <c r="I61" s="540">
        <v>532067.23</v>
      </c>
      <c r="J61" s="133">
        <v>120353075358.76999</v>
      </c>
      <c r="L61" s="524">
        <f t="shared" si="1"/>
        <v>226199</v>
      </c>
      <c r="N61" s="542">
        <v>124229630120</v>
      </c>
      <c r="O61" s="531">
        <f t="shared" si="2"/>
        <v>276376</v>
      </c>
      <c r="P61" s="532"/>
      <c r="R61" s="518">
        <f t="shared" si="0"/>
        <v>120353075358.76999</v>
      </c>
    </row>
    <row r="62" spans="1:18" s="541" customFormat="1" ht="13.5" customHeight="1" x14ac:dyDescent="0.6">
      <c r="A62" s="526" t="s">
        <v>275</v>
      </c>
      <c r="B62" s="539"/>
      <c r="C62" s="526" t="s">
        <v>1496</v>
      </c>
      <c r="D62" s="539"/>
      <c r="E62" s="527" t="s">
        <v>1736</v>
      </c>
      <c r="F62" s="539"/>
      <c r="G62" s="528">
        <v>950152.07</v>
      </c>
      <c r="H62" s="539"/>
      <c r="I62" s="540">
        <v>1124695.01</v>
      </c>
      <c r="J62" s="133">
        <v>254404886566.98999</v>
      </c>
      <c r="L62" s="524">
        <f t="shared" si="1"/>
        <v>226199</v>
      </c>
      <c r="N62" s="542">
        <v>262599228498</v>
      </c>
      <c r="O62" s="531">
        <f t="shared" si="2"/>
        <v>276375.99999966321</v>
      </c>
      <c r="P62" s="532"/>
      <c r="R62" s="518">
        <f t="shared" si="0"/>
        <v>254404886566.98999</v>
      </c>
    </row>
    <row r="63" spans="1:18" s="541" customFormat="1" ht="13.5" customHeight="1" x14ac:dyDescent="0.6">
      <c r="A63" s="526" t="s">
        <v>275</v>
      </c>
      <c r="B63" s="539"/>
      <c r="C63" s="526" t="s">
        <v>1735</v>
      </c>
      <c r="D63" s="539"/>
      <c r="E63" s="527" t="s">
        <v>1736</v>
      </c>
      <c r="F63" s="539"/>
      <c r="G63" s="528">
        <v>43055.92</v>
      </c>
      <c r="H63" s="539"/>
      <c r="I63" s="540">
        <v>50965.29</v>
      </c>
      <c r="J63" s="133">
        <v>11528297632.710001</v>
      </c>
      <c r="L63" s="524">
        <f t="shared" si="1"/>
        <v>226199.00000000003</v>
      </c>
      <c r="N63" s="542">
        <v>11899622946</v>
      </c>
      <c r="O63" s="531">
        <f t="shared" si="2"/>
        <v>276376.00000185805</v>
      </c>
      <c r="P63" s="532"/>
      <c r="R63" s="518">
        <f t="shared" si="0"/>
        <v>11528297632.710001</v>
      </c>
    </row>
    <row r="64" spans="1:18" s="546" customFormat="1" ht="23.25" customHeight="1" thickBot="1" x14ac:dyDescent="0.75">
      <c r="A64" s="544"/>
      <c r="B64" s="544"/>
      <c r="C64" s="544"/>
      <c r="D64" s="544"/>
      <c r="E64" s="544"/>
      <c r="F64" s="544"/>
      <c r="G64" s="545">
        <f>SUM(G23:G63)</f>
        <v>39655962.279999994</v>
      </c>
      <c r="H64" s="544"/>
      <c r="I64" s="545">
        <f>SUM(I23:I63)</f>
        <v>44305529.839999989</v>
      </c>
      <c r="J64" s="138">
        <f>SUM(J23:J63)</f>
        <v>10021866544278.164</v>
      </c>
      <c r="L64" s="547">
        <f t="shared" si="1"/>
        <v>226199.00000000015</v>
      </c>
      <c r="N64" s="542">
        <f>SUM(N23:N63)</f>
        <v>10959956231096</v>
      </c>
      <c r="O64" s="531">
        <f t="shared" si="2"/>
        <v>276375.99999996775</v>
      </c>
      <c r="P64" s="548"/>
      <c r="Q64" s="541"/>
      <c r="R64" s="549">
        <f>SUM(R23:R63)</f>
        <v>10021866544278.164</v>
      </c>
    </row>
    <row r="65" ht="20.45" customHeight="1" thickTop="1" x14ac:dyDescent="0.25"/>
  </sheetData>
  <mergeCells count="5">
    <mergeCell ref="A20:J20"/>
    <mergeCell ref="G21:J21"/>
    <mergeCell ref="A1:J1"/>
    <mergeCell ref="A3:J3"/>
    <mergeCell ref="A2:J2"/>
  </mergeCells>
  <printOptions horizontalCentered="1"/>
  <pageMargins left="0.5" right="0.5" top="0.5" bottom="0.5" header="0" footer="0"/>
  <pageSetup paperSize="9" scale="70" orientation="portrait" r:id="rId1"/>
  <headerFooter>
    <oddFooter>&amp;C&amp;"B Nazanin,Regular"&amp;12&amp;A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pageSetUpPr fitToPage="1"/>
  </sheetPr>
  <dimension ref="A1:I36"/>
  <sheetViews>
    <sheetView rightToLeft="1" view="pageBreakPreview" zoomScaleNormal="70" zoomScaleSheetLayoutView="100" workbookViewId="0">
      <selection activeCell="C13" sqref="C13"/>
    </sheetView>
  </sheetViews>
  <sheetFormatPr defaultColWidth="8.7109375" defaultRowHeight="150" customHeight="1" x14ac:dyDescent="0.25"/>
  <cols>
    <col min="1" max="1" width="45.42578125" style="16" customWidth="1"/>
    <col min="2" max="2" width="1" style="16" customWidth="1"/>
    <col min="3" max="3" width="15.7109375" style="16" customWidth="1"/>
    <col min="4" max="4" width="1" style="16" customWidth="1"/>
    <col min="5" max="5" width="15.7109375" style="16" customWidth="1"/>
    <col min="6" max="6" width="1" style="16" customWidth="1"/>
    <col min="7" max="7" width="10.7109375" style="16" customWidth="1"/>
    <col min="8" max="8" width="29.5703125" style="2" bestFit="1" customWidth="1"/>
    <col min="9" max="16384" width="8.7109375" style="2"/>
  </cols>
  <sheetData>
    <row r="1" spans="1:7" s="19" customFormat="1" ht="19.5" customHeight="1" x14ac:dyDescent="0.25">
      <c r="A1" s="994" t="str">
        <f>'2'!A1:H1</f>
        <v>شرکت پالایش میعانات گازی آدیش جنوبی (سهامي خاص) - در مرحله قبل از بهره برداری</v>
      </c>
      <c r="B1" s="994"/>
      <c r="C1" s="994"/>
      <c r="D1" s="994"/>
      <c r="E1" s="994"/>
      <c r="F1" s="994"/>
      <c r="G1" s="57"/>
    </row>
    <row r="2" spans="1:7" s="19" customFormat="1" ht="19.5" customHeight="1" x14ac:dyDescent="0.25">
      <c r="A2" s="994" t="str">
        <f>'5'!A2:H2</f>
        <v xml:space="preserve">یادداشت های توضیحی صورت های مالی </v>
      </c>
      <c r="B2" s="994"/>
      <c r="C2" s="994"/>
      <c r="D2" s="994"/>
      <c r="E2" s="994"/>
      <c r="F2" s="994"/>
      <c r="G2" s="57"/>
    </row>
    <row r="3" spans="1:7" s="19" customFormat="1" ht="19.5" customHeight="1" x14ac:dyDescent="0.25">
      <c r="A3" s="994" t="str">
        <f>'5'!A3:H3</f>
        <v>سال مالی منتهی به 30 اسفندماه 1399</v>
      </c>
      <c r="B3" s="994"/>
      <c r="C3" s="994"/>
      <c r="D3" s="994"/>
      <c r="E3" s="994"/>
      <c r="F3" s="994"/>
      <c r="G3" s="57"/>
    </row>
    <row r="4" spans="1:7" ht="15.75" x14ac:dyDescent="0.25">
      <c r="A4" s="58"/>
      <c r="B4" s="58"/>
      <c r="C4" s="58"/>
      <c r="D4" s="58"/>
      <c r="E4" s="58"/>
      <c r="F4" s="58"/>
      <c r="G4" s="58"/>
    </row>
    <row r="5" spans="1:7" ht="23.25" x14ac:dyDescent="0.55000000000000004">
      <c r="A5" s="102" t="s">
        <v>372</v>
      </c>
      <c r="B5" s="96"/>
      <c r="C5" s="106" t="s">
        <v>135</v>
      </c>
      <c r="D5" s="109"/>
      <c r="E5" s="106" t="s">
        <v>113</v>
      </c>
      <c r="F5" s="65"/>
      <c r="G5" s="65"/>
    </row>
    <row r="6" spans="1:7" ht="23.25" x14ac:dyDescent="0.55000000000000004">
      <c r="A6" s="96"/>
      <c r="B6" s="96"/>
      <c r="C6" s="107" t="s">
        <v>7</v>
      </c>
      <c r="D6" s="107"/>
      <c r="E6" s="79" t="s">
        <v>7</v>
      </c>
      <c r="F6" s="65"/>
      <c r="G6" s="65"/>
    </row>
    <row r="7" spans="1:7" ht="24" customHeight="1" x14ac:dyDescent="0.55000000000000004">
      <c r="A7" s="96" t="s">
        <v>9</v>
      </c>
      <c r="B7" s="96"/>
      <c r="C7" s="143">
        <v>0</v>
      </c>
      <c r="D7" s="136"/>
      <c r="E7" s="143">
        <v>0</v>
      </c>
      <c r="F7" s="65"/>
      <c r="G7" s="65"/>
    </row>
    <row r="8" spans="1:7" ht="24" customHeight="1" x14ac:dyDescent="0.55000000000000004">
      <c r="A8" s="96" t="s">
        <v>62</v>
      </c>
      <c r="B8" s="96"/>
      <c r="C8" s="136"/>
      <c r="D8" s="136"/>
      <c r="E8" s="136"/>
      <c r="F8" s="65"/>
      <c r="G8" s="65"/>
    </row>
    <row r="9" spans="1:7" ht="24" customHeight="1" x14ac:dyDescent="0.55000000000000004">
      <c r="A9" s="69" t="s">
        <v>63</v>
      </c>
      <c r="B9" s="69"/>
      <c r="C9" s="133">
        <v>0</v>
      </c>
      <c r="D9" s="133"/>
      <c r="E9" s="133">
        <v>0</v>
      </c>
      <c r="F9" s="65"/>
      <c r="G9" s="65"/>
    </row>
    <row r="10" spans="1:7" s="170" customFormat="1" ht="24" customHeight="1" x14ac:dyDescent="0.55000000000000004">
      <c r="A10" s="132" t="s">
        <v>344</v>
      </c>
      <c r="B10" s="132"/>
      <c r="C10" s="133">
        <f>'10'!Y18</f>
        <v>105639743505</v>
      </c>
      <c r="D10" s="133"/>
      <c r="E10" s="133">
        <v>0</v>
      </c>
      <c r="F10" s="65"/>
      <c r="G10" s="65"/>
    </row>
    <row r="11" spans="1:7" s="171" customFormat="1" ht="24" customHeight="1" x14ac:dyDescent="0.55000000000000004">
      <c r="A11" s="132" t="s">
        <v>346</v>
      </c>
      <c r="B11" s="132"/>
      <c r="C11" s="133">
        <v>0</v>
      </c>
      <c r="D11" s="133"/>
      <c r="E11" s="133">
        <v>0</v>
      </c>
      <c r="F11" s="65"/>
      <c r="G11" s="65"/>
    </row>
    <row r="12" spans="1:7" ht="24" customHeight="1" x14ac:dyDescent="0.55000000000000004">
      <c r="A12" s="69" t="s">
        <v>64</v>
      </c>
      <c r="B12" s="69"/>
      <c r="C12" s="174" t="e">
        <f>#REF!-#REF!+1000000</f>
        <v>#REF!</v>
      </c>
      <c r="D12" s="133"/>
      <c r="E12" s="133">
        <v>0</v>
      </c>
      <c r="F12" s="65"/>
      <c r="G12" s="65"/>
    </row>
    <row r="13" spans="1:7" ht="24" customHeight="1" x14ac:dyDescent="0.55000000000000004">
      <c r="A13" s="124" t="s">
        <v>65</v>
      </c>
      <c r="B13" s="69"/>
      <c r="C13" s="174">
        <f>'9'!V17</f>
        <v>4822845474</v>
      </c>
      <c r="D13" s="133"/>
      <c r="E13" s="133">
        <v>0</v>
      </c>
      <c r="F13" s="65"/>
      <c r="G13" s="65"/>
    </row>
    <row r="14" spans="1:7" ht="24" customHeight="1" x14ac:dyDescent="0.55000000000000004">
      <c r="A14" s="69" t="s">
        <v>109</v>
      </c>
      <c r="B14" s="69"/>
      <c r="C14" s="175">
        <f>'10'!V22</f>
        <v>-14787984209</v>
      </c>
      <c r="D14" s="135"/>
      <c r="E14" s="135">
        <v>0</v>
      </c>
      <c r="F14" s="65"/>
      <c r="G14" s="65"/>
    </row>
    <row r="15" spans="1:7" s="170" customFormat="1" ht="24" customHeight="1" x14ac:dyDescent="0.55000000000000004">
      <c r="A15" s="132" t="s">
        <v>345</v>
      </c>
      <c r="B15" s="132"/>
      <c r="C15" s="175">
        <f>'10'!Y23</f>
        <v>-19541182643</v>
      </c>
      <c r="D15" s="135"/>
      <c r="E15" s="135">
        <v>0</v>
      </c>
      <c r="F15" s="65"/>
      <c r="G15" s="65"/>
    </row>
    <row r="16" spans="1:7" ht="24" customHeight="1" x14ac:dyDescent="0.55000000000000004">
      <c r="A16" s="96" t="s">
        <v>61</v>
      </c>
      <c r="B16" s="96"/>
      <c r="C16" s="137" t="e">
        <f>SUM(C9:C15)</f>
        <v>#REF!</v>
      </c>
      <c r="D16" s="133"/>
      <c r="E16" s="137">
        <f>SUM(E9:E15)</f>
        <v>0</v>
      </c>
      <c r="F16" s="65"/>
      <c r="G16" s="65"/>
    </row>
    <row r="17" spans="1:9" ht="24" customHeight="1" x14ac:dyDescent="0.55000000000000004">
      <c r="A17" s="96" t="s">
        <v>66</v>
      </c>
      <c r="B17" s="96"/>
      <c r="C17" s="133"/>
      <c r="D17" s="133"/>
      <c r="E17" s="133"/>
      <c r="F17" s="65"/>
      <c r="G17" s="65"/>
    </row>
    <row r="18" spans="1:9" ht="24" customHeight="1" x14ac:dyDescent="0.55000000000000004">
      <c r="A18" s="110" t="s">
        <v>110</v>
      </c>
      <c r="B18" s="112"/>
      <c r="C18" s="133"/>
      <c r="D18" s="133"/>
      <c r="E18" s="133"/>
      <c r="F18" s="65"/>
      <c r="G18" s="65"/>
    </row>
    <row r="19" spans="1:9" ht="24" customHeight="1" x14ac:dyDescent="0.55000000000000004">
      <c r="A19" s="108" t="s">
        <v>158</v>
      </c>
      <c r="B19" s="69"/>
      <c r="C19" s="175">
        <f>'2'!F15-'2'!D15</f>
        <v>-29868877416</v>
      </c>
      <c r="D19" s="135"/>
      <c r="E19" s="135">
        <v>0</v>
      </c>
      <c r="F19" s="65"/>
      <c r="G19" s="78">
        <f>'2'!D15-'2'!F15</f>
        <v>29868877416</v>
      </c>
    </row>
    <row r="20" spans="1:9" ht="24" customHeight="1" x14ac:dyDescent="0.55000000000000004">
      <c r="A20" s="108" t="s">
        <v>343</v>
      </c>
      <c r="B20" s="69"/>
      <c r="C20" s="175">
        <f>'2'!F17-'2'!D17</f>
        <v>-4413576491451</v>
      </c>
      <c r="D20" s="135"/>
      <c r="E20" s="135">
        <v>0</v>
      </c>
      <c r="F20" s="65"/>
      <c r="G20" s="78" t="e">
        <f>'2'!D17-'2'!F17-'2'!#REF!+'2'!#REF!</f>
        <v>#REF!</v>
      </c>
      <c r="H20" s="83" t="e">
        <f>G20+C20</f>
        <v>#REF!</v>
      </c>
      <c r="I20" s="2">
        <v>1256896</v>
      </c>
    </row>
    <row r="21" spans="1:9" ht="58.5" customHeight="1" x14ac:dyDescent="0.55000000000000004">
      <c r="A21" s="108" t="s">
        <v>347</v>
      </c>
      <c r="B21" s="69"/>
      <c r="C21" s="175">
        <f>'2'!D32-'2'!F32</f>
        <v>637779339724</v>
      </c>
      <c r="D21" s="135"/>
      <c r="E21" s="135">
        <v>0</v>
      </c>
      <c r="F21" s="65"/>
      <c r="G21" s="78">
        <f>'2'!D32-'2'!F32</f>
        <v>637779339724</v>
      </c>
    </row>
    <row r="22" spans="1:9" ht="24" customHeight="1" x14ac:dyDescent="0.55000000000000004">
      <c r="A22" s="96" t="s">
        <v>67</v>
      </c>
      <c r="B22" s="96"/>
      <c r="C22" s="137">
        <f>SUM(C18:C21)</f>
        <v>-3805666029143</v>
      </c>
      <c r="D22" s="135"/>
      <c r="E22" s="137">
        <f>SUM(E18:E21)</f>
        <v>0</v>
      </c>
      <c r="F22" s="65"/>
      <c r="G22" s="65"/>
    </row>
    <row r="23" spans="1:9" ht="24" customHeight="1" thickBot="1" x14ac:dyDescent="0.6">
      <c r="A23" s="69" t="s">
        <v>42</v>
      </c>
      <c r="B23" s="69"/>
      <c r="C23" s="144" t="e">
        <f>C7+C16+C22</f>
        <v>#REF!</v>
      </c>
      <c r="D23" s="139"/>
      <c r="E23" s="144">
        <f>E7+E16+E22</f>
        <v>0</v>
      </c>
      <c r="F23" s="65"/>
      <c r="G23" s="65"/>
    </row>
    <row r="24" spans="1:9" ht="21.75" thickTop="1" x14ac:dyDescent="0.55000000000000004">
      <c r="A24" s="80"/>
      <c r="B24" s="80"/>
      <c r="C24" s="20"/>
      <c r="D24" s="22"/>
      <c r="E24" s="20"/>
      <c r="F24" s="65"/>
      <c r="G24" s="65"/>
    </row>
    <row r="25" spans="1:9" ht="23.25" hidden="1" x14ac:dyDescent="0.25">
      <c r="A25" s="1091" t="s">
        <v>102</v>
      </c>
      <c r="B25" s="1091"/>
      <c r="C25" s="1091"/>
      <c r="D25" s="1091"/>
      <c r="E25" s="1091"/>
      <c r="F25" s="1091"/>
      <c r="G25" s="1091"/>
    </row>
    <row r="26" spans="1:9" ht="21.75" hidden="1" x14ac:dyDescent="0.55000000000000004">
      <c r="A26" s="104" t="s">
        <v>68</v>
      </c>
      <c r="B26" s="104"/>
      <c r="C26" s="65"/>
      <c r="D26" s="65"/>
      <c r="E26" s="65"/>
      <c r="F26" s="65"/>
      <c r="G26" s="65"/>
    </row>
    <row r="27" spans="1:9" ht="23.25" hidden="1" x14ac:dyDescent="0.55000000000000004">
      <c r="A27" s="96"/>
      <c r="B27" s="96"/>
      <c r="C27" s="93" t="s">
        <v>98</v>
      </c>
      <c r="D27" s="92"/>
      <c r="E27" s="93" t="s">
        <v>84</v>
      </c>
      <c r="F27" s="65"/>
      <c r="G27" s="65"/>
    </row>
    <row r="28" spans="1:9" ht="23.25" hidden="1" x14ac:dyDescent="0.55000000000000004">
      <c r="A28" s="96"/>
      <c r="B28" s="96"/>
      <c r="C28" s="95" t="s">
        <v>54</v>
      </c>
      <c r="D28" s="95"/>
      <c r="E28" s="95" t="s">
        <v>54</v>
      </c>
      <c r="F28" s="65"/>
      <c r="G28" s="65"/>
    </row>
    <row r="29" spans="1:9" ht="21" hidden="1" x14ac:dyDescent="0.55000000000000004">
      <c r="A29" s="69" t="s">
        <v>69</v>
      </c>
      <c r="B29" s="69"/>
      <c r="C29" s="95" t="s">
        <v>5</v>
      </c>
      <c r="D29" s="95"/>
      <c r="E29" s="91" t="s">
        <v>5</v>
      </c>
      <c r="F29" s="65"/>
      <c r="G29" s="65"/>
    </row>
    <row r="30" spans="1:9" ht="42" hidden="1" x14ac:dyDescent="0.55000000000000004">
      <c r="A30" s="69" t="s">
        <v>70</v>
      </c>
      <c r="B30" s="69"/>
      <c r="C30" s="95" t="s">
        <v>5</v>
      </c>
      <c r="D30" s="95"/>
      <c r="E30" s="91" t="s">
        <v>5</v>
      </c>
      <c r="F30" s="65"/>
      <c r="G30" s="65"/>
    </row>
    <row r="31" spans="1:9" ht="21" hidden="1" x14ac:dyDescent="0.55000000000000004">
      <c r="A31" s="69" t="s">
        <v>71</v>
      </c>
      <c r="B31" s="69"/>
      <c r="C31" s="95" t="s">
        <v>5</v>
      </c>
      <c r="D31" s="95"/>
      <c r="E31" s="91" t="s">
        <v>8</v>
      </c>
      <c r="F31" s="65"/>
      <c r="G31" s="65"/>
    </row>
    <row r="32" spans="1:9" ht="21" hidden="1" x14ac:dyDescent="0.55000000000000004">
      <c r="A32" s="69" t="s">
        <v>72</v>
      </c>
      <c r="B32" s="69"/>
      <c r="C32" s="95" t="s">
        <v>5</v>
      </c>
      <c r="D32" s="95"/>
      <c r="E32" s="91" t="s">
        <v>8</v>
      </c>
      <c r="F32" s="65"/>
      <c r="G32" s="65"/>
    </row>
    <row r="33" spans="1:7" ht="21" hidden="1" x14ac:dyDescent="0.55000000000000004">
      <c r="A33" s="69" t="s">
        <v>73</v>
      </c>
      <c r="B33" s="69"/>
      <c r="C33" s="95" t="s">
        <v>5</v>
      </c>
      <c r="D33" s="95"/>
      <c r="E33" s="91" t="s">
        <v>8</v>
      </c>
      <c r="F33" s="65"/>
      <c r="G33" s="65"/>
    </row>
    <row r="34" spans="1:7" ht="24" hidden="1" thickBot="1" x14ac:dyDescent="0.6">
      <c r="A34" s="96"/>
      <c r="B34" s="96"/>
      <c r="C34" s="105">
        <f>SUM(C29:C33)</f>
        <v>0</v>
      </c>
      <c r="D34" s="95"/>
      <c r="E34" s="82">
        <f>SUM(E29:E33)</f>
        <v>0</v>
      </c>
      <c r="F34" s="65"/>
      <c r="G34" s="65"/>
    </row>
    <row r="35" spans="1:7" ht="19.5" x14ac:dyDescent="0.55000000000000004">
      <c r="A35" s="81"/>
      <c r="B35" s="81"/>
      <c r="C35" s="81"/>
      <c r="D35" s="81"/>
      <c r="E35" s="81"/>
      <c r="F35" s="81"/>
      <c r="G35" s="81"/>
    </row>
    <row r="36" spans="1:7" ht="19.5" x14ac:dyDescent="0.55000000000000004">
      <c r="A36" s="81"/>
      <c r="B36" s="81"/>
      <c r="C36" s="81"/>
      <c r="D36" s="81"/>
      <c r="E36" s="81"/>
      <c r="F36" s="81"/>
      <c r="G36" s="81"/>
    </row>
  </sheetData>
  <mergeCells count="4">
    <mergeCell ref="A25:G25"/>
    <mergeCell ref="A1:F1"/>
    <mergeCell ref="A2:F2"/>
    <mergeCell ref="A3:F3"/>
  </mergeCells>
  <printOptions horizontalCentered="1"/>
  <pageMargins left="0.5" right="1" top="0.5" bottom="0.5" header="0" footer="0"/>
  <pageSetup paperSize="9" orientation="portrait" r:id="rId1"/>
  <headerFooter>
    <oddFooter>&amp;C&amp;"B Nazanin,Regular"&amp;12&amp;A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D04D9-6173-400A-B83F-74D759442B4D}">
  <sheetPr>
    <tabColor rgb="FF00FFFF"/>
    <pageSetUpPr fitToPage="1"/>
  </sheetPr>
  <dimension ref="A1:Q62"/>
  <sheetViews>
    <sheetView rightToLeft="1" view="pageBreakPreview" topLeftCell="A28" zoomScaleNormal="70" zoomScaleSheetLayoutView="100" workbookViewId="0">
      <selection activeCell="A2" sqref="A2:H2"/>
    </sheetView>
  </sheetViews>
  <sheetFormatPr defaultColWidth="8.7109375" defaultRowHeight="150" customHeight="1" x14ac:dyDescent="0.25"/>
  <cols>
    <col min="1" max="1" width="24.7109375" style="16" customWidth="1"/>
    <col min="2" max="2" width="1" style="16" customWidth="1"/>
    <col min="3" max="3" width="14" style="16" customWidth="1"/>
    <col min="4" max="4" width="0.5703125" style="16" customWidth="1"/>
    <col min="5" max="5" width="13.85546875" style="16" customWidth="1"/>
    <col min="6" max="6" width="1" style="16" customWidth="1"/>
    <col min="7" max="7" width="13.42578125" style="16" customWidth="1"/>
    <col min="8" max="8" width="0.85546875" style="16" customWidth="1"/>
    <col min="9" max="9" width="22.7109375" style="16" customWidth="1"/>
    <col min="10" max="10" width="11.7109375" style="16" customWidth="1"/>
    <col min="11" max="11" width="0.85546875" style="16" customWidth="1"/>
    <col min="12" max="12" width="12.140625" style="18" customWidth="1"/>
    <col min="13" max="13" width="19.7109375" style="295" bestFit="1" customWidth="1"/>
    <col min="14" max="16" width="8.7109375" style="295"/>
    <col min="17" max="17" width="11.42578125" style="295" bestFit="1" customWidth="1"/>
    <col min="18" max="16384" width="8.7109375" style="295"/>
  </cols>
  <sheetData>
    <row r="1" spans="1:13"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103"/>
      <c r="K1" s="103"/>
      <c r="L1" s="103"/>
    </row>
    <row r="2" spans="1:13" s="61" customFormat="1" ht="19.5" customHeight="1" x14ac:dyDescent="0.25">
      <c r="A2" s="994" t="str">
        <f>'[10]6'!A2:H2</f>
        <v xml:space="preserve">یادداشت های توضیحی صورت های مالی </v>
      </c>
      <c r="B2" s="994"/>
      <c r="C2" s="994"/>
      <c r="D2" s="994"/>
      <c r="E2" s="994"/>
      <c r="F2" s="994"/>
      <c r="G2" s="994"/>
      <c r="H2" s="994"/>
      <c r="I2" s="994"/>
      <c r="J2" s="103"/>
      <c r="K2" s="103"/>
      <c r="L2" s="103"/>
    </row>
    <row r="3" spans="1:13" s="61" customFormat="1" ht="19.5" customHeight="1" x14ac:dyDescent="0.25">
      <c r="A3" s="994" t="str">
        <f>'5'!A3:H3</f>
        <v>سال مالی منتهی به 30 اسفندماه 1399</v>
      </c>
      <c r="B3" s="994"/>
      <c r="C3" s="994"/>
      <c r="D3" s="994"/>
      <c r="E3" s="994"/>
      <c r="F3" s="994"/>
      <c r="G3" s="994"/>
      <c r="H3" s="994"/>
      <c r="I3" s="994"/>
      <c r="J3" s="103"/>
      <c r="K3" s="103"/>
      <c r="L3" s="103"/>
    </row>
    <row r="4" spans="1:13" s="61" customFormat="1" ht="19.5" customHeight="1" x14ac:dyDescent="0.25">
      <c r="A4" s="294"/>
      <c r="B4" s="294"/>
      <c r="C4" s="294"/>
      <c r="D4" s="294"/>
      <c r="E4" s="294"/>
      <c r="F4" s="294"/>
      <c r="G4" s="294"/>
      <c r="H4" s="294"/>
      <c r="I4" s="294"/>
      <c r="J4" s="103"/>
      <c r="K4" s="103"/>
      <c r="L4" s="103"/>
    </row>
    <row r="5" spans="1:13" s="459" customFormat="1" ht="82.5" customHeight="1" x14ac:dyDescent="0.25">
      <c r="A5" s="1032" t="s">
        <v>1897</v>
      </c>
      <c r="B5" s="1032"/>
      <c r="C5" s="1032"/>
      <c r="D5" s="1032"/>
      <c r="E5" s="1032"/>
      <c r="F5" s="1032"/>
      <c r="G5" s="1032"/>
      <c r="H5" s="1032"/>
      <c r="I5" s="1032"/>
      <c r="J5" s="458"/>
      <c r="K5" s="458"/>
      <c r="L5" s="492"/>
    </row>
    <row r="6" spans="1:13" ht="24" customHeight="1" x14ac:dyDescent="0.25">
      <c r="A6" s="493"/>
      <c r="B6" s="493"/>
      <c r="C6" s="493"/>
      <c r="D6" s="493"/>
      <c r="E6" s="493"/>
      <c r="F6" s="493"/>
      <c r="G6" s="493"/>
      <c r="H6" s="493"/>
      <c r="I6" s="494"/>
    </row>
    <row r="7" spans="1:13" s="131" customFormat="1" ht="25.5" customHeight="1" x14ac:dyDescent="0.6">
      <c r="A7" s="301" t="s">
        <v>1888</v>
      </c>
      <c r="B7" s="301"/>
      <c r="C7" s="301"/>
      <c r="D7" s="301"/>
      <c r="E7" s="301"/>
      <c r="F7" s="301"/>
      <c r="G7" s="301"/>
      <c r="H7" s="301"/>
      <c r="I7" s="301"/>
    </row>
    <row r="8" spans="1:13" s="131" customFormat="1" ht="26.25" customHeight="1" x14ac:dyDescent="0.7">
      <c r="A8" s="301"/>
      <c r="B8" s="301"/>
      <c r="C8" s="717"/>
      <c r="D8" s="438"/>
      <c r="E8" s="296" t="s">
        <v>1451</v>
      </c>
      <c r="F8" s="297"/>
      <c r="G8" s="296" t="s">
        <v>108</v>
      </c>
      <c r="H8" s="301"/>
      <c r="I8" s="301"/>
      <c r="M8" s="496"/>
    </row>
    <row r="9" spans="1:13" s="131" customFormat="1" ht="26.25" customHeight="1" x14ac:dyDescent="0.6">
      <c r="A9" s="149" t="s">
        <v>1752</v>
      </c>
      <c r="B9" s="149"/>
      <c r="C9" s="149"/>
      <c r="D9" s="149"/>
      <c r="E9" s="133">
        <f>'تراز 1399'!O469</f>
        <v>10021866547041</v>
      </c>
      <c r="F9" s="149"/>
      <c r="G9" s="133">
        <f>'تراز 1399'!K469</f>
        <v>4577678524477</v>
      </c>
      <c r="H9" s="149"/>
      <c r="I9" s="149"/>
      <c r="M9" s="497"/>
    </row>
    <row r="10" spans="1:13" s="131" customFormat="1" ht="26.25" customHeight="1" x14ac:dyDescent="0.6">
      <c r="A10" s="149" t="s">
        <v>1753</v>
      </c>
      <c r="B10" s="149"/>
      <c r="C10" s="149"/>
      <c r="D10" s="149"/>
      <c r="E10" s="133">
        <f>'21'!E17</f>
        <v>4071582000000</v>
      </c>
      <c r="F10" s="149"/>
      <c r="G10" s="133">
        <v>0</v>
      </c>
      <c r="H10" s="149"/>
      <c r="I10" s="149"/>
      <c r="M10" s="497"/>
    </row>
    <row r="11" spans="1:13" s="131" customFormat="1" ht="23.25" customHeight="1" thickBot="1" x14ac:dyDescent="0.65">
      <c r="A11" s="297"/>
      <c r="B11" s="297"/>
      <c r="C11" s="498"/>
      <c r="D11" s="433"/>
      <c r="E11" s="427">
        <f>SUM(E9:E10)</f>
        <v>14093448547041</v>
      </c>
      <c r="F11" s="136"/>
      <c r="G11" s="427">
        <f>SUM(G9:G10)</f>
        <v>4577678524477</v>
      </c>
      <c r="H11" s="246"/>
      <c r="I11" s="246"/>
    </row>
    <row r="12" spans="1:13" s="131" customFormat="1" ht="26.25" customHeight="1" thickTop="1" x14ac:dyDescent="0.6">
      <c r="A12" s="301"/>
      <c r="B12" s="301"/>
      <c r="C12" s="301"/>
      <c r="D12" s="301"/>
      <c r="E12" s="301"/>
      <c r="F12" s="301"/>
      <c r="G12" s="301"/>
      <c r="H12" s="301"/>
      <c r="I12" s="301"/>
    </row>
    <row r="13" spans="1:13" s="131" customFormat="1" ht="26.25" customHeight="1" x14ac:dyDescent="0.6">
      <c r="A13" s="301"/>
      <c r="B13" s="301"/>
      <c r="C13" s="301"/>
      <c r="D13" s="301"/>
      <c r="E13" s="301"/>
      <c r="F13" s="301"/>
      <c r="G13" s="301"/>
      <c r="H13" s="301"/>
      <c r="I13" s="301"/>
    </row>
    <row r="14" spans="1:13" s="131" customFormat="1" ht="26.25" customHeight="1" x14ac:dyDescent="0.6">
      <c r="A14" s="713" t="s">
        <v>1889</v>
      </c>
      <c r="B14" s="301"/>
      <c r="C14" s="301"/>
      <c r="D14" s="301"/>
      <c r="E14" s="301"/>
      <c r="F14" s="301"/>
      <c r="G14" s="301"/>
      <c r="H14" s="301"/>
      <c r="I14" s="301"/>
    </row>
    <row r="15" spans="1:13" s="131" customFormat="1" ht="26.25" customHeight="1" x14ac:dyDescent="0.7">
      <c r="A15" s="301"/>
      <c r="B15" s="301"/>
      <c r="C15" s="717"/>
      <c r="D15" s="438"/>
      <c r="E15" s="296" t="s">
        <v>1451</v>
      </c>
      <c r="F15" s="297"/>
      <c r="G15" s="296" t="s">
        <v>108</v>
      </c>
      <c r="H15" s="301"/>
      <c r="I15" s="301"/>
      <c r="M15" s="496"/>
    </row>
    <row r="16" spans="1:13" s="131" customFormat="1" ht="26.25" customHeight="1" x14ac:dyDescent="0.6">
      <c r="A16" s="499" t="s">
        <v>1478</v>
      </c>
      <c r="B16" s="149"/>
      <c r="C16" s="149"/>
      <c r="D16" s="149"/>
      <c r="E16" s="133">
        <f>'تراز 1399'!O469</f>
        <v>10021866547041</v>
      </c>
      <c r="F16" s="149"/>
      <c r="G16" s="133">
        <f>'تراز 1399'!K469</f>
        <v>4577678524477</v>
      </c>
      <c r="H16" s="149"/>
      <c r="I16" s="149"/>
      <c r="M16" s="497"/>
    </row>
    <row r="17" spans="1:17" s="131" customFormat="1" ht="26.25" customHeight="1" x14ac:dyDescent="0.6">
      <c r="A17" s="499" t="s">
        <v>1477</v>
      </c>
      <c r="B17" s="149"/>
      <c r="C17" s="149"/>
      <c r="D17" s="149"/>
      <c r="E17" s="133">
        <f>'21'!E17</f>
        <v>4071582000000</v>
      </c>
      <c r="F17" s="149"/>
      <c r="G17" s="133">
        <f>'تراز 1399'!K470</f>
        <v>0</v>
      </c>
      <c r="H17" s="149"/>
      <c r="I17" s="149"/>
    </row>
    <row r="18" spans="1:17" s="131" customFormat="1" ht="23.25" customHeight="1" thickBot="1" x14ac:dyDescent="0.65">
      <c r="A18" s="297"/>
      <c r="B18" s="297"/>
      <c r="C18" s="498"/>
      <c r="D18" s="433"/>
      <c r="E18" s="427">
        <f>SUM(E16:E17)</f>
        <v>14093448547041</v>
      </c>
      <c r="F18" s="136"/>
      <c r="G18" s="427">
        <f>SUM(G16:G17)</f>
        <v>4577678524477</v>
      </c>
      <c r="H18" s="246"/>
      <c r="I18" s="246"/>
    </row>
    <row r="19" spans="1:17" s="131" customFormat="1" ht="23.25" customHeight="1" thickTop="1" x14ac:dyDescent="0.6">
      <c r="A19" s="297"/>
      <c r="B19" s="297"/>
      <c r="C19" s="498"/>
      <c r="D19" s="433"/>
      <c r="E19" s="246"/>
      <c r="F19" s="136"/>
      <c r="G19" s="246"/>
      <c r="H19" s="246"/>
      <c r="I19" s="246"/>
    </row>
    <row r="20" spans="1:17" s="131" customFormat="1" ht="26.25" customHeight="1" x14ac:dyDescent="0.6">
      <c r="A20" s="301" t="s">
        <v>1780</v>
      </c>
      <c r="B20" s="301"/>
      <c r="C20" s="301"/>
      <c r="D20" s="301"/>
      <c r="E20" s="301"/>
      <c r="F20" s="301"/>
      <c r="G20" s="301"/>
      <c r="H20" s="301"/>
      <c r="I20" s="301"/>
    </row>
    <row r="21" spans="1:17" s="131" customFormat="1" ht="26.25" customHeight="1" x14ac:dyDescent="0.7">
      <c r="A21" s="499"/>
      <c r="B21" s="499"/>
      <c r="C21" s="495" t="s">
        <v>126</v>
      </c>
      <c r="D21" s="438"/>
      <c r="E21" s="296" t="s">
        <v>1451</v>
      </c>
      <c r="F21" s="297"/>
      <c r="G21" s="296" t="s">
        <v>108</v>
      </c>
    </row>
    <row r="22" spans="1:17" s="131" customFormat="1" ht="26.25" customHeight="1" x14ac:dyDescent="0.6">
      <c r="A22" s="499" t="s">
        <v>1478</v>
      </c>
      <c r="B22" s="499"/>
      <c r="C22" s="272" t="s">
        <v>1617</v>
      </c>
      <c r="E22" s="133">
        <f>'تراز 1399'!O471</f>
        <v>601311992827</v>
      </c>
      <c r="G22" s="133">
        <f>'تراز 1399'!K471</f>
        <v>274660711469</v>
      </c>
      <c r="J22" s="356">
        <f>E22-G22</f>
        <v>326651281358</v>
      </c>
      <c r="M22" s="496"/>
    </row>
    <row r="23" spans="1:17" s="131" customFormat="1" ht="26.25" customHeight="1" x14ac:dyDescent="0.6">
      <c r="A23" s="499" t="s">
        <v>1477</v>
      </c>
      <c r="B23" s="499"/>
      <c r="C23" s="272" t="s">
        <v>1618</v>
      </c>
      <c r="E23" s="133">
        <f>'تراز 1399'!O472</f>
        <v>55101215803</v>
      </c>
      <c r="G23" s="500">
        <f>'تراز 1399'!K472</f>
        <v>0</v>
      </c>
    </row>
    <row r="24" spans="1:17" s="131" customFormat="1" ht="23.25" customHeight="1" thickBot="1" x14ac:dyDescent="0.65">
      <c r="A24" s="297"/>
      <c r="B24" s="297"/>
      <c r="C24" s="498"/>
      <c r="D24" s="433"/>
      <c r="E24" s="427">
        <f>SUM(E22:E23)</f>
        <v>656413208630</v>
      </c>
      <c r="F24" s="136"/>
      <c r="G24" s="427">
        <f>SUM(G22:G23)</f>
        <v>274660711469</v>
      </c>
      <c r="H24" s="246"/>
      <c r="I24" s="246"/>
    </row>
    <row r="25" spans="1:17" s="131" customFormat="1" ht="23.25" customHeight="1" thickTop="1" x14ac:dyDescent="0.6">
      <c r="A25" s="297"/>
      <c r="B25" s="297"/>
      <c r="C25" s="498"/>
      <c r="D25" s="433"/>
      <c r="E25" s="246"/>
      <c r="F25" s="136"/>
      <c r="G25" s="246"/>
      <c r="H25" s="246"/>
      <c r="I25" s="246"/>
    </row>
    <row r="26" spans="1:17" s="131" customFormat="1" ht="68.25" customHeight="1" x14ac:dyDescent="0.6">
      <c r="A26" s="1092" t="s">
        <v>1805</v>
      </c>
      <c r="B26" s="1092"/>
      <c r="C26" s="1092"/>
      <c r="D26" s="1092"/>
      <c r="E26" s="1092"/>
      <c r="F26" s="1092"/>
      <c r="G26" s="1092"/>
      <c r="H26" s="1092"/>
      <c r="I26" s="1092"/>
      <c r="J26" s="433"/>
      <c r="K26" s="433"/>
      <c r="L26" s="501"/>
      <c r="M26" s="496">
        <f>2658331.79*226199</f>
        <v>601311992566.20996</v>
      </c>
    </row>
    <row r="27" spans="1:17" s="131" customFormat="1" ht="23.25" customHeight="1" x14ac:dyDescent="0.6">
      <c r="A27" s="297"/>
      <c r="B27" s="297"/>
      <c r="C27" s="498"/>
      <c r="D27" s="433"/>
      <c r="E27" s="246"/>
      <c r="F27" s="136"/>
      <c r="G27" s="246"/>
      <c r="H27" s="246"/>
      <c r="I27" s="246"/>
      <c r="M27" s="496">
        <v>601311992827</v>
      </c>
    </row>
    <row r="28" spans="1:17" s="131" customFormat="1" ht="58.5" customHeight="1" x14ac:dyDescent="0.6">
      <c r="A28" s="1092" t="s">
        <v>1806</v>
      </c>
      <c r="B28" s="1092"/>
      <c r="C28" s="1092"/>
      <c r="D28" s="1092"/>
      <c r="E28" s="1092"/>
      <c r="F28" s="1092"/>
      <c r="G28" s="1092"/>
      <c r="H28" s="1092"/>
      <c r="I28" s="1092"/>
      <c r="J28" s="433"/>
      <c r="K28" s="433"/>
      <c r="L28" s="501"/>
      <c r="M28" s="502">
        <f>M26-M27</f>
        <v>-260.7900390625</v>
      </c>
    </row>
    <row r="29" spans="1:17" s="131" customFormat="1" ht="21" customHeight="1" x14ac:dyDescent="0.6">
      <c r="A29" s="503"/>
      <c r="B29" s="503"/>
      <c r="C29" s="503"/>
      <c r="D29" s="503"/>
      <c r="E29" s="503"/>
      <c r="F29" s="503"/>
      <c r="G29" s="503"/>
      <c r="H29" s="503"/>
      <c r="I29" s="503"/>
      <c r="J29" s="433"/>
      <c r="K29" s="433"/>
      <c r="L29" s="501"/>
      <c r="O29" s="131" t="e">
        <f>N29/G29</f>
        <v>#DIV/0!</v>
      </c>
    </row>
    <row r="30" spans="1:17" s="459" customFormat="1" ht="21" x14ac:dyDescent="0.25">
      <c r="A30" s="458"/>
      <c r="B30" s="458"/>
      <c r="C30" s="458"/>
      <c r="D30" s="458"/>
      <c r="E30" s="458"/>
      <c r="F30" s="458"/>
      <c r="G30" s="504"/>
      <c r="H30" s="458"/>
      <c r="I30" s="505"/>
      <c r="J30" s="458"/>
      <c r="K30" s="458"/>
      <c r="L30" s="492"/>
    </row>
    <row r="31" spans="1:17" ht="150" customHeight="1" x14ac:dyDescent="0.25">
      <c r="Q31" s="295" t="e">
        <f>N29/O30</f>
        <v>#DIV/0!</v>
      </c>
    </row>
    <row r="62" spans="7:7" ht="150" customHeight="1" x14ac:dyDescent="0.25">
      <c r="G62" s="16">
        <f>SUM(G21:G61)</f>
        <v>549321422938</v>
      </c>
    </row>
  </sheetData>
  <mergeCells count="6">
    <mergeCell ref="A28:I28"/>
    <mergeCell ref="A5:I5"/>
    <mergeCell ref="A1:I1"/>
    <mergeCell ref="A2:I2"/>
    <mergeCell ref="A3:I3"/>
    <mergeCell ref="A26:I26"/>
  </mergeCells>
  <printOptions horizontalCentered="1"/>
  <pageMargins left="0.5" right="0.5" top="0.5" bottom="0.5" header="0" footer="0"/>
  <pageSetup paperSize="9" scale="95" orientation="portrait" r:id="rId1"/>
  <headerFooter>
    <oddFooter>&amp;C&amp;"B Nazanin,Regular"&amp;12&amp;A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FFFF"/>
    <pageSetUpPr fitToPage="1"/>
  </sheetPr>
  <dimension ref="A1:Q74"/>
  <sheetViews>
    <sheetView rightToLeft="1" view="pageBreakPreview" zoomScaleNormal="70" zoomScaleSheetLayoutView="100" workbookViewId="0">
      <selection activeCell="A2" sqref="A2:H2"/>
    </sheetView>
  </sheetViews>
  <sheetFormatPr defaultColWidth="8.7109375" defaultRowHeight="150" customHeight="1" x14ac:dyDescent="0.25"/>
  <cols>
    <col min="1" max="1" width="42.7109375" style="16" customWidth="1"/>
    <col min="2" max="2" width="8.42578125" style="16" customWidth="1"/>
    <col min="3" max="3" width="0.7109375" style="16" customWidth="1"/>
    <col min="4" max="4" width="15.5703125" style="16" customWidth="1"/>
    <col min="5" max="5" width="0.7109375" style="16" customWidth="1"/>
    <col min="6" max="6" width="15.5703125" style="16" customWidth="1"/>
    <col min="7" max="7" width="0.7109375" style="16" customWidth="1"/>
    <col min="8" max="8" width="81.140625" style="483" bestFit="1" customWidth="1"/>
    <col min="9" max="9" width="1.140625" style="16" customWidth="1"/>
    <col min="10" max="10" width="4.42578125" style="16" customWidth="1"/>
    <col min="11" max="11" width="29.5703125" style="295" bestFit="1" customWidth="1"/>
    <col min="12" max="16" width="8.7109375" style="295"/>
    <col min="17" max="17" width="11.42578125" style="295" bestFit="1" customWidth="1"/>
    <col min="18" max="16384" width="8.7109375" style="295"/>
  </cols>
  <sheetData>
    <row r="1" spans="1:10"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103"/>
      <c r="H1" s="463"/>
      <c r="I1" s="103"/>
      <c r="J1" s="103"/>
    </row>
    <row r="2" spans="1:10" s="61" customFormat="1" ht="19.5" customHeight="1" x14ac:dyDescent="0.25">
      <c r="A2" s="994" t="str">
        <f>'5'!A2:H2</f>
        <v xml:space="preserve">یادداشت های توضیحی صورت های مالی </v>
      </c>
      <c r="B2" s="994"/>
      <c r="C2" s="994"/>
      <c r="D2" s="994"/>
      <c r="E2" s="994"/>
      <c r="F2" s="994"/>
      <c r="G2" s="103"/>
      <c r="H2" s="463"/>
      <c r="I2" s="103"/>
      <c r="J2" s="103"/>
    </row>
    <row r="3" spans="1:10" s="61" customFormat="1" ht="19.5" customHeight="1" x14ac:dyDescent="0.25">
      <c r="A3" s="994" t="str">
        <f>'5'!A3:H3</f>
        <v>سال مالی منتهی به 30 اسفندماه 1399</v>
      </c>
      <c r="B3" s="994"/>
      <c r="C3" s="994"/>
      <c r="D3" s="994"/>
      <c r="E3" s="994"/>
      <c r="F3" s="994"/>
      <c r="G3" s="103"/>
      <c r="H3" s="463"/>
      <c r="I3" s="103"/>
      <c r="J3" s="103"/>
    </row>
    <row r="4" spans="1:10" ht="15.75" customHeight="1" x14ac:dyDescent="0.25">
      <c r="A4" s="432"/>
      <c r="B4" s="432"/>
      <c r="C4" s="432"/>
      <c r="D4" s="432"/>
      <c r="E4" s="432"/>
      <c r="F4" s="432"/>
      <c r="G4" s="432"/>
      <c r="H4" s="464"/>
      <c r="I4" s="432"/>
      <c r="J4" s="432"/>
    </row>
    <row r="5" spans="1:10" ht="21" customHeight="1" x14ac:dyDescent="0.55000000000000004">
      <c r="A5" s="128" t="s">
        <v>1781</v>
      </c>
      <c r="B5" s="465" t="s">
        <v>6</v>
      </c>
      <c r="C5" s="342"/>
      <c r="D5" s="296" t="s">
        <v>1451</v>
      </c>
      <c r="E5" s="297"/>
      <c r="F5" s="296" t="s">
        <v>108</v>
      </c>
      <c r="G5" s="65"/>
      <c r="H5" s="466"/>
      <c r="I5" s="65"/>
      <c r="J5" s="65"/>
    </row>
    <row r="6" spans="1:10" ht="21" customHeight="1" x14ac:dyDescent="0.55000000000000004">
      <c r="A6" s="281"/>
      <c r="B6" s="281"/>
      <c r="C6" s="281"/>
      <c r="D6" s="281" t="s">
        <v>7</v>
      </c>
      <c r="E6" s="281"/>
      <c r="F6" s="281" t="s">
        <v>7</v>
      </c>
      <c r="G6" s="467"/>
      <c r="H6" s="468"/>
      <c r="I6" s="65"/>
      <c r="J6" s="65"/>
    </row>
    <row r="7" spans="1:10" s="177" customFormat="1" ht="21.75" customHeight="1" x14ac:dyDescent="0.55000000000000004">
      <c r="A7" s="96" t="s">
        <v>273</v>
      </c>
      <c r="B7" s="169"/>
      <c r="C7" s="469"/>
      <c r="D7" s="426"/>
      <c r="E7" s="426"/>
      <c r="F7" s="426"/>
      <c r="G7" s="65"/>
      <c r="H7" s="466"/>
      <c r="I7" s="65"/>
      <c r="J7" s="65"/>
    </row>
    <row r="8" spans="1:10" s="177" customFormat="1" ht="21.75" customHeight="1" x14ac:dyDescent="0.6">
      <c r="A8" s="470" t="s">
        <v>272</v>
      </c>
      <c r="B8" s="471" t="s">
        <v>380</v>
      </c>
      <c r="C8" s="469"/>
      <c r="D8" s="472">
        <f>SUM('تراز 1399'!O160:O163)</f>
        <v>1677400000</v>
      </c>
      <c r="E8" s="426"/>
      <c r="F8" s="472">
        <v>4006466062</v>
      </c>
      <c r="G8" s="65"/>
      <c r="H8" s="466"/>
      <c r="I8" s="65"/>
      <c r="J8" s="65"/>
    </row>
    <row r="9" spans="1:10" s="248" customFormat="1" ht="21.75" customHeight="1" x14ac:dyDescent="0.7">
      <c r="A9" s="473"/>
      <c r="B9" s="474"/>
      <c r="C9" s="451"/>
      <c r="D9" s="245">
        <f>SUM(D8)</f>
        <v>1677400000</v>
      </c>
      <c r="E9" s="246"/>
      <c r="F9" s="245">
        <v>4006466062</v>
      </c>
      <c r="H9" s="475"/>
    </row>
    <row r="10" spans="1:10" s="177" customFormat="1" ht="21.75" customHeight="1" x14ac:dyDescent="0.6">
      <c r="A10" s="96" t="s">
        <v>350</v>
      </c>
      <c r="B10" s="471"/>
      <c r="C10" s="469"/>
      <c r="D10" s="426"/>
      <c r="E10" s="426"/>
      <c r="F10" s="426"/>
      <c r="G10" s="65"/>
      <c r="H10" s="466"/>
      <c r="I10" s="65"/>
      <c r="J10" s="65"/>
    </row>
    <row r="11" spans="1:10" s="177" customFormat="1" ht="21.75" customHeight="1" x14ac:dyDescent="0.6">
      <c r="A11" s="470" t="s">
        <v>272</v>
      </c>
      <c r="B11" s="471" t="s">
        <v>1604</v>
      </c>
      <c r="C11" s="476"/>
      <c r="D11" s="426">
        <f>D47</f>
        <v>426538751202</v>
      </c>
      <c r="E11" s="426"/>
      <c r="F11" s="426">
        <v>293375459941</v>
      </c>
      <c r="G11" s="65"/>
      <c r="H11" s="466"/>
      <c r="I11" s="65"/>
      <c r="J11" s="65"/>
    </row>
    <row r="12" spans="1:10" s="177" customFormat="1" ht="21.75" customHeight="1" x14ac:dyDescent="0.6">
      <c r="A12" s="477" t="s">
        <v>153</v>
      </c>
      <c r="B12" s="471" t="s">
        <v>1782</v>
      </c>
      <c r="C12" s="476"/>
      <c r="D12" s="426">
        <f>'24'!G19</f>
        <v>13286761638</v>
      </c>
      <c r="E12" s="426"/>
      <c r="F12" s="426">
        <v>2533741365</v>
      </c>
      <c r="G12" s="65"/>
      <c r="H12" s="466"/>
      <c r="I12" s="65"/>
      <c r="J12" s="65"/>
    </row>
    <row r="13" spans="1:10" s="177" customFormat="1" ht="21.75" customHeight="1" x14ac:dyDescent="0.6">
      <c r="A13" s="477" t="s">
        <v>154</v>
      </c>
      <c r="B13" s="471" t="s">
        <v>1783</v>
      </c>
      <c r="C13" s="476"/>
      <c r="D13" s="426">
        <f>'24'!G34</f>
        <v>45563074063</v>
      </c>
      <c r="E13" s="426"/>
      <c r="F13" s="426">
        <v>262110469</v>
      </c>
      <c r="G13" s="65"/>
      <c r="H13" s="466"/>
      <c r="I13" s="65"/>
      <c r="J13" s="65"/>
    </row>
    <row r="14" spans="1:10" s="177" customFormat="1" ht="21.75" customHeight="1" x14ac:dyDescent="0.6">
      <c r="A14" s="478" t="s">
        <v>274</v>
      </c>
      <c r="B14" s="471" t="s">
        <v>1784</v>
      </c>
      <c r="C14" s="476"/>
      <c r="D14" s="426">
        <f>'25'!G15</f>
        <v>575338215043</v>
      </c>
      <c r="E14" s="426"/>
      <c r="F14" s="426">
        <v>122350596403</v>
      </c>
      <c r="G14" s="65"/>
      <c r="H14" s="466"/>
      <c r="I14" s="65"/>
      <c r="J14" s="65"/>
    </row>
    <row r="15" spans="1:10" s="177" customFormat="1" ht="21.75" customHeight="1" x14ac:dyDescent="0.6">
      <c r="A15" s="444" t="s">
        <v>155</v>
      </c>
      <c r="B15" s="471" t="s">
        <v>1785</v>
      </c>
      <c r="C15" s="469"/>
      <c r="D15" s="426">
        <f>SUM('تراز 1399'!O301:O387)-6-D18</f>
        <v>539081991</v>
      </c>
      <c r="E15" s="479"/>
      <c r="F15" s="479">
        <v>375348456</v>
      </c>
      <c r="G15" s="65"/>
      <c r="H15" s="466"/>
      <c r="I15" s="65"/>
      <c r="J15" s="65"/>
    </row>
    <row r="16" spans="1:10" s="177" customFormat="1" ht="21.75" customHeight="1" x14ac:dyDescent="0.6">
      <c r="A16" s="444" t="s">
        <v>156</v>
      </c>
      <c r="B16" s="471" t="s">
        <v>1786</v>
      </c>
      <c r="C16" s="469"/>
      <c r="D16" s="479">
        <f>'تراز 1399'!O296-'تراز 1399'!N297-'تراز 1399'!N298</f>
        <v>17186985</v>
      </c>
      <c r="E16" s="479"/>
      <c r="F16" s="479">
        <v>160703014</v>
      </c>
      <c r="G16" s="65"/>
      <c r="H16" s="466"/>
      <c r="I16" s="65"/>
      <c r="J16" s="65"/>
    </row>
    <row r="17" spans="1:17" s="177" customFormat="1" ht="21.75" customHeight="1" x14ac:dyDescent="0.6">
      <c r="A17" s="444" t="s">
        <v>308</v>
      </c>
      <c r="B17" s="471" t="s">
        <v>1787</v>
      </c>
      <c r="C17" s="469"/>
      <c r="D17" s="479">
        <f>'تراز 1399'!O299+'تراز 1399'!O300</f>
        <v>232868062</v>
      </c>
      <c r="E17" s="479"/>
      <c r="F17" s="479">
        <v>700687575</v>
      </c>
      <c r="G17" s="65"/>
      <c r="H17" s="466"/>
      <c r="I17" s="65"/>
      <c r="J17" s="65"/>
    </row>
    <row r="18" spans="1:17" s="177" customFormat="1" ht="21.75" customHeight="1" x14ac:dyDescent="0.6">
      <c r="A18" s="444" t="s">
        <v>349</v>
      </c>
      <c r="B18" s="471"/>
      <c r="C18" s="469"/>
      <c r="D18" s="479">
        <v>496778873</v>
      </c>
      <c r="E18" s="479"/>
      <c r="F18" s="479">
        <v>1663862850</v>
      </c>
      <c r="G18" s="65"/>
      <c r="H18" s="466" t="s">
        <v>1499</v>
      </c>
      <c r="I18" s="65"/>
      <c r="J18" s="65"/>
    </row>
    <row r="19" spans="1:17" s="177" customFormat="1" ht="21.75" customHeight="1" x14ac:dyDescent="0.6">
      <c r="A19" s="444" t="s">
        <v>351</v>
      </c>
      <c r="B19" s="471"/>
      <c r="C19" s="469"/>
      <c r="D19" s="479">
        <f>SUM('تراز 1399'!O388:O429)</f>
        <v>87375743</v>
      </c>
      <c r="E19" s="479"/>
      <c r="F19" s="479">
        <v>0</v>
      </c>
      <c r="G19" s="65"/>
      <c r="H19" s="466"/>
      <c r="I19" s="65"/>
      <c r="J19" s="65"/>
    </row>
    <row r="20" spans="1:17" s="177" customFormat="1" ht="21.75" customHeight="1" x14ac:dyDescent="0.6">
      <c r="A20" s="444" t="s">
        <v>260</v>
      </c>
      <c r="B20" s="471" t="s">
        <v>1788</v>
      </c>
      <c r="C20" s="469"/>
      <c r="D20" s="472">
        <f>SUM('تراز 1399'!O430)</f>
        <v>250000000</v>
      </c>
      <c r="E20" s="479"/>
      <c r="F20" s="472">
        <v>819177741</v>
      </c>
      <c r="G20" s="65"/>
      <c r="H20" s="466"/>
      <c r="I20" s="65"/>
      <c r="J20" s="65"/>
    </row>
    <row r="21" spans="1:17" s="248" customFormat="1" ht="21.75" customHeight="1" x14ac:dyDescent="0.7">
      <c r="A21" s="473"/>
      <c r="B21" s="474"/>
      <c r="C21" s="451"/>
      <c r="D21" s="143">
        <f>SUM(D11:D20)</f>
        <v>1062350093600</v>
      </c>
      <c r="E21" s="136"/>
      <c r="F21" s="143">
        <v>422241687814</v>
      </c>
      <c r="H21" s="475"/>
    </row>
    <row r="22" spans="1:17" s="248" customFormat="1" ht="21.75" customHeight="1" thickBot="1" x14ac:dyDescent="0.75">
      <c r="A22" s="480"/>
      <c r="B22" s="480"/>
      <c r="C22" s="451"/>
      <c r="D22" s="481">
        <f>D9+D21</f>
        <v>1064027493600</v>
      </c>
      <c r="E22" s="136"/>
      <c r="F22" s="481">
        <f>F9+F21</f>
        <v>426248153876</v>
      </c>
      <c r="G22" s="297" t="e">
        <f>#REF!+#REF!</f>
        <v>#REF!</v>
      </c>
      <c r="H22" s="475"/>
    </row>
    <row r="23" spans="1:17" ht="19.5" customHeight="1" thickTop="1" x14ac:dyDescent="0.55000000000000004">
      <c r="A23" s="96"/>
      <c r="B23" s="96"/>
      <c r="C23" s="451"/>
      <c r="D23" s="450"/>
      <c r="E23" s="451"/>
      <c r="F23" s="450"/>
      <c r="G23" s="65"/>
      <c r="H23" s="466"/>
      <c r="I23" s="65"/>
      <c r="J23" s="65"/>
    </row>
    <row r="24" spans="1:17" ht="63.75" customHeight="1" x14ac:dyDescent="0.6">
      <c r="A24" s="1094" t="s">
        <v>1789</v>
      </c>
      <c r="B24" s="1094"/>
      <c r="C24" s="1094"/>
      <c r="D24" s="1094"/>
      <c r="E24" s="1094"/>
      <c r="F24" s="1094"/>
      <c r="G24" s="1094"/>
      <c r="H24" s="466">
        <f>H22-H23</f>
        <v>0</v>
      </c>
      <c r="I24" s="65"/>
      <c r="J24" s="65"/>
    </row>
    <row r="25" spans="1:17" ht="11.45" customHeight="1" x14ac:dyDescent="0.6">
      <c r="A25" s="482"/>
      <c r="B25" s="482"/>
      <c r="C25" s="482"/>
      <c r="D25" s="482"/>
      <c r="E25" s="482"/>
      <c r="F25" s="482"/>
      <c r="G25" s="482"/>
      <c r="H25" s="466"/>
      <c r="I25" s="65"/>
      <c r="J25" s="65"/>
    </row>
    <row r="26" spans="1:17" ht="25.5" customHeight="1" x14ac:dyDescent="0.25">
      <c r="A26" s="1093" t="s">
        <v>1876</v>
      </c>
      <c r="B26" s="1093"/>
      <c r="C26" s="1093"/>
      <c r="D26" s="1093"/>
      <c r="E26" s="1093"/>
      <c r="F26" s="1093"/>
    </row>
    <row r="27" spans="1:17" s="248" customFormat="1" ht="23.25" customHeight="1" x14ac:dyDescent="0.7">
      <c r="A27" s="438"/>
      <c r="B27" s="465" t="s">
        <v>6</v>
      </c>
      <c r="C27" s="438"/>
      <c r="D27" s="296" t="s">
        <v>1451</v>
      </c>
      <c r="E27" s="297"/>
      <c r="F27" s="296" t="s">
        <v>108</v>
      </c>
      <c r="G27" s="438"/>
      <c r="H27" s="484"/>
      <c r="I27" s="438"/>
      <c r="J27" s="438"/>
    </row>
    <row r="28" spans="1:17" s="248" customFormat="1" ht="21.75" customHeight="1" x14ac:dyDescent="0.7">
      <c r="A28" s="438"/>
      <c r="B28" s="438"/>
      <c r="C28" s="438"/>
      <c r="D28" s="297" t="s">
        <v>7</v>
      </c>
      <c r="E28" s="297"/>
      <c r="F28" s="297" t="s">
        <v>7</v>
      </c>
      <c r="G28" s="438"/>
      <c r="H28" s="484"/>
      <c r="I28" s="438"/>
      <c r="J28" s="438"/>
    </row>
    <row r="29" spans="1:17" ht="21.75" customHeight="1" x14ac:dyDescent="0.6">
      <c r="A29" s="444" t="s">
        <v>304</v>
      </c>
      <c r="B29" s="471"/>
      <c r="C29" s="433"/>
      <c r="D29" s="485">
        <v>0</v>
      </c>
      <c r="E29" s="486"/>
      <c r="F29" s="349">
        <v>164624169140</v>
      </c>
      <c r="G29" s="584" t="e">
        <v>#DIV/0!</v>
      </c>
      <c r="K29" s="445"/>
      <c r="O29" s="295" t="e">
        <f>N29/G29</f>
        <v>#DIV/0!</v>
      </c>
    </row>
    <row r="30" spans="1:17" ht="21.75" customHeight="1" x14ac:dyDescent="0.6">
      <c r="A30" s="444" t="s">
        <v>276</v>
      </c>
      <c r="B30" s="471" t="s">
        <v>1617</v>
      </c>
      <c r="C30" s="433"/>
      <c r="D30" s="485">
        <f>SUM(F53)</f>
        <v>75646264346</v>
      </c>
      <c r="E30" s="486"/>
      <c r="F30" s="349">
        <v>70288906117</v>
      </c>
      <c r="K30" s="445"/>
    </row>
    <row r="31" spans="1:17" ht="21.75" customHeight="1" x14ac:dyDescent="0.6">
      <c r="A31" s="444" t="s">
        <v>1628</v>
      </c>
      <c r="B31" s="471" t="s">
        <v>1618</v>
      </c>
      <c r="C31" s="433"/>
      <c r="D31" s="487">
        <f>SUM(F51)</f>
        <v>271297255016</v>
      </c>
      <c r="E31" s="486"/>
      <c r="F31" s="349">
        <v>51317614726</v>
      </c>
      <c r="K31" s="445"/>
      <c r="Q31" s="295" t="e">
        <f>N29/O30</f>
        <v>#DIV/0!</v>
      </c>
    </row>
    <row r="32" spans="1:17" ht="21.75" customHeight="1" x14ac:dyDescent="0.6">
      <c r="A32" s="444" t="s">
        <v>279</v>
      </c>
      <c r="B32" s="433"/>
      <c r="C32" s="433"/>
      <c r="D32" s="485">
        <v>0</v>
      </c>
      <c r="E32" s="486"/>
      <c r="F32" s="349">
        <v>3520089400</v>
      </c>
      <c r="K32" s="445"/>
    </row>
    <row r="33" spans="1:11" ht="21.75" customHeight="1" x14ac:dyDescent="0.6">
      <c r="A33" s="444" t="s">
        <v>278</v>
      </c>
      <c r="B33" s="433"/>
      <c r="C33" s="433"/>
      <c r="D33" s="485">
        <f>SUM(F60)</f>
        <v>4065134470</v>
      </c>
      <c r="E33" s="486"/>
      <c r="F33" s="349">
        <v>1600942680</v>
      </c>
      <c r="K33" s="445"/>
    </row>
    <row r="34" spans="1:11" ht="21.75" customHeight="1" x14ac:dyDescent="0.6">
      <c r="A34" s="444" t="s">
        <v>277</v>
      </c>
      <c r="B34" s="433"/>
      <c r="C34" s="433"/>
      <c r="D34" s="485">
        <f>SUM(F57)</f>
        <v>2168566199</v>
      </c>
      <c r="E34" s="486"/>
      <c r="F34" s="349">
        <v>1421320499</v>
      </c>
      <c r="K34" s="445"/>
    </row>
    <row r="35" spans="1:11" ht="21.75" customHeight="1" x14ac:dyDescent="0.6">
      <c r="A35" s="444" t="s">
        <v>280</v>
      </c>
      <c r="B35" s="433"/>
      <c r="C35" s="433"/>
      <c r="D35" s="485">
        <f>SUM(F64)</f>
        <v>21595230000</v>
      </c>
      <c r="E35" s="486"/>
      <c r="F35" s="349">
        <v>278250000</v>
      </c>
      <c r="K35" s="445"/>
    </row>
    <row r="36" spans="1:11" ht="21.75" customHeight="1" x14ac:dyDescent="0.6">
      <c r="A36" s="444" t="s">
        <v>706</v>
      </c>
      <c r="B36" s="433"/>
      <c r="C36" s="433"/>
      <c r="D36" s="485">
        <f>SUM(F52)</f>
        <v>14303053051</v>
      </c>
      <c r="E36" s="486"/>
      <c r="F36" s="349">
        <v>0</v>
      </c>
      <c r="K36" s="445"/>
    </row>
    <row r="37" spans="1:11" ht="21.75" customHeight="1" x14ac:dyDescent="0.6">
      <c r="A37" s="444" t="s">
        <v>1497</v>
      </c>
      <c r="B37" s="433"/>
      <c r="C37" s="433"/>
      <c r="D37" s="485">
        <f>SUM(F54)</f>
        <v>27772322256</v>
      </c>
      <c r="E37" s="486"/>
      <c r="F37" s="349">
        <v>0</v>
      </c>
      <c r="K37" s="445"/>
    </row>
    <row r="38" spans="1:11" ht="21.75" customHeight="1" x14ac:dyDescent="0.6">
      <c r="A38" s="444" t="s">
        <v>1498</v>
      </c>
      <c r="B38" s="433"/>
      <c r="C38" s="433"/>
      <c r="D38" s="485">
        <f>SUM(F61)</f>
        <v>3390000000</v>
      </c>
      <c r="E38" s="486"/>
      <c r="F38" s="349">
        <v>0</v>
      </c>
      <c r="K38" s="445"/>
    </row>
    <row r="39" spans="1:11" ht="21.75" customHeight="1" x14ac:dyDescent="0.6">
      <c r="A39" s="444" t="s">
        <v>967</v>
      </c>
      <c r="B39" s="433"/>
      <c r="C39" s="433"/>
      <c r="D39" s="485">
        <f>SUM(F72)</f>
        <v>3284697500</v>
      </c>
      <c r="E39" s="486"/>
      <c r="F39" s="349">
        <v>0</v>
      </c>
      <c r="K39" s="445"/>
    </row>
    <row r="40" spans="1:11" ht="21.75" customHeight="1" x14ac:dyDescent="0.6">
      <c r="A40" s="444" t="s">
        <v>951</v>
      </c>
      <c r="B40" s="433"/>
      <c r="C40" s="433"/>
      <c r="D40" s="485">
        <f>SUM(F71)</f>
        <v>1117874520</v>
      </c>
      <c r="E40" s="486"/>
      <c r="F40" s="349">
        <v>0</v>
      </c>
      <c r="K40" s="445"/>
    </row>
    <row r="41" spans="1:11" ht="21.75" customHeight="1" x14ac:dyDescent="0.6">
      <c r="A41" s="444" t="s">
        <v>1644</v>
      </c>
      <c r="B41" s="433"/>
      <c r="C41" s="433"/>
      <c r="D41" s="485">
        <f>F70</f>
        <v>495106050</v>
      </c>
      <c r="E41" s="486"/>
      <c r="F41" s="349">
        <v>0</v>
      </c>
      <c r="K41" s="445"/>
    </row>
    <row r="42" spans="1:11" ht="21.75" customHeight="1" x14ac:dyDescent="0.6">
      <c r="A42" s="444" t="s">
        <v>921</v>
      </c>
      <c r="B42" s="433"/>
      <c r="C42" s="433"/>
      <c r="D42" s="485">
        <f>F68</f>
        <v>289316700</v>
      </c>
      <c r="E42" s="486"/>
      <c r="F42" s="349">
        <v>0</v>
      </c>
      <c r="K42" s="445"/>
    </row>
    <row r="43" spans="1:11" ht="21.75" customHeight="1" x14ac:dyDescent="0.6">
      <c r="A43" s="444" t="s">
        <v>1646</v>
      </c>
      <c r="B43" s="433"/>
      <c r="C43" s="433"/>
      <c r="D43" s="485">
        <f>F65</f>
        <v>177339800</v>
      </c>
      <c r="E43" s="486"/>
      <c r="F43" s="349">
        <v>0</v>
      </c>
      <c r="K43" s="445"/>
    </row>
    <row r="44" spans="1:11" ht="21.75" customHeight="1" x14ac:dyDescent="0.6">
      <c r="A44" s="444" t="s">
        <v>1645</v>
      </c>
      <c r="B44" s="433"/>
      <c r="C44" s="433"/>
      <c r="D44" s="485">
        <f>F63</f>
        <v>199608850</v>
      </c>
      <c r="E44" s="486"/>
      <c r="F44" s="349">
        <v>0</v>
      </c>
      <c r="K44" s="445"/>
    </row>
    <row r="45" spans="1:11" ht="21.75" customHeight="1" x14ac:dyDescent="0.6">
      <c r="A45" s="444" t="s">
        <v>971</v>
      </c>
      <c r="B45" s="433"/>
      <c r="C45" s="433"/>
      <c r="D45" s="485">
        <f>F73</f>
        <v>567700000</v>
      </c>
      <c r="E45" s="486"/>
      <c r="F45" s="349">
        <v>0</v>
      </c>
      <c r="K45" s="445"/>
    </row>
    <row r="46" spans="1:11" ht="21.75" customHeight="1" x14ac:dyDescent="0.6">
      <c r="A46" s="444" t="s">
        <v>260</v>
      </c>
      <c r="B46" s="433"/>
      <c r="C46" s="433"/>
      <c r="D46" s="488">
        <f>F55+F56+F58+F59+F62+F66+F67+F69+F74</f>
        <v>169282444</v>
      </c>
      <c r="E46" s="486"/>
      <c r="F46" s="349">
        <v>324167379</v>
      </c>
      <c r="K46" s="445"/>
    </row>
    <row r="47" spans="1:11" s="248" customFormat="1" ht="21.75" customHeight="1" thickBot="1" x14ac:dyDescent="0.75">
      <c r="A47" s="438"/>
      <c r="B47" s="438"/>
      <c r="C47" s="438"/>
      <c r="D47" s="427">
        <f>SUM(D29:D46)</f>
        <v>426538751202</v>
      </c>
      <c r="E47" s="136"/>
      <c r="F47" s="427">
        <f>SUM(F29:F46)</f>
        <v>293375459941</v>
      </c>
      <c r="G47" s="438"/>
      <c r="H47" s="484"/>
      <c r="I47" s="438"/>
      <c r="J47" s="438"/>
    </row>
    <row r="48" spans="1:11" ht="13.5" customHeight="1" thickTop="1" x14ac:dyDescent="0.25">
      <c r="D48" s="450"/>
      <c r="E48" s="451"/>
      <c r="F48" s="450"/>
    </row>
    <row r="49" spans="1:7" ht="14.25" customHeight="1" x14ac:dyDescent="0.25">
      <c r="A49" s="489" t="s">
        <v>842</v>
      </c>
      <c r="D49" s="490">
        <v>1</v>
      </c>
      <c r="F49" s="490">
        <v>0</v>
      </c>
    </row>
    <row r="50" spans="1:7" ht="14.25" customHeight="1" x14ac:dyDescent="0.25">
      <c r="A50" s="489" t="s">
        <v>281</v>
      </c>
      <c r="D50" s="490">
        <v>0</v>
      </c>
      <c r="F50" s="490">
        <v>1</v>
      </c>
    </row>
    <row r="51" spans="1:7" ht="14.25" customHeight="1" x14ac:dyDescent="0.25">
      <c r="A51" s="489" t="s">
        <v>620</v>
      </c>
      <c r="D51" s="490">
        <v>0</v>
      </c>
      <c r="F51" s="491">
        <v>271297255016</v>
      </c>
    </row>
    <row r="52" spans="1:7" ht="14.25" customHeight="1" x14ac:dyDescent="0.25">
      <c r="A52" s="489" t="s">
        <v>706</v>
      </c>
      <c r="D52" s="490">
        <v>0</v>
      </c>
      <c r="F52" s="491">
        <v>14303053051</v>
      </c>
    </row>
    <row r="53" spans="1:7" ht="14.25" customHeight="1" x14ac:dyDescent="0.25">
      <c r="A53" s="489" t="s">
        <v>337</v>
      </c>
      <c r="D53" s="490">
        <v>0</v>
      </c>
      <c r="F53" s="491">
        <v>75646264346</v>
      </c>
    </row>
    <row r="54" spans="1:7" ht="14.25" customHeight="1" x14ac:dyDescent="0.25">
      <c r="A54" s="489" t="s">
        <v>750</v>
      </c>
      <c r="D54" s="490">
        <v>0</v>
      </c>
      <c r="F54" s="491">
        <v>27772322256</v>
      </c>
    </row>
    <row r="55" spans="1:7" ht="14.25" customHeight="1" x14ac:dyDescent="0.25">
      <c r="A55" s="489" t="s">
        <v>861</v>
      </c>
      <c r="D55" s="490">
        <v>0</v>
      </c>
      <c r="F55" s="490">
        <v>11900000</v>
      </c>
    </row>
    <row r="56" spans="1:7" ht="14.25" customHeight="1" x14ac:dyDescent="0.25">
      <c r="A56" s="489" t="s">
        <v>863</v>
      </c>
      <c r="D56" s="490">
        <v>0</v>
      </c>
      <c r="F56" s="490">
        <v>800000</v>
      </c>
    </row>
    <row r="57" spans="1:7" ht="14.25" customHeight="1" x14ac:dyDescent="0.25">
      <c r="A57" s="489" t="s">
        <v>637</v>
      </c>
      <c r="D57" s="490">
        <v>0</v>
      </c>
      <c r="F57" s="491">
        <v>2168566199</v>
      </c>
    </row>
    <row r="58" spans="1:7" ht="14.25" customHeight="1" x14ac:dyDescent="0.25">
      <c r="A58" s="489" t="s">
        <v>563</v>
      </c>
      <c r="D58" s="490">
        <v>0</v>
      </c>
      <c r="F58" s="490">
        <v>17000</v>
      </c>
    </row>
    <row r="59" spans="1:7" ht="14.25" customHeight="1" x14ac:dyDescent="0.25">
      <c r="A59" s="489" t="s">
        <v>639</v>
      </c>
      <c r="D59" s="490">
        <v>0</v>
      </c>
      <c r="F59" s="490">
        <v>22950000</v>
      </c>
    </row>
    <row r="60" spans="1:7" ht="14.25" customHeight="1" x14ac:dyDescent="0.25">
      <c r="A60" s="489" t="s">
        <v>867</v>
      </c>
      <c r="D60" s="490">
        <v>0</v>
      </c>
      <c r="F60" s="491">
        <v>4065134470</v>
      </c>
    </row>
    <row r="61" spans="1:7" ht="14.25" customHeight="1" x14ac:dyDescent="0.25">
      <c r="A61" s="489" t="s">
        <v>643</v>
      </c>
      <c r="D61" s="490">
        <v>0</v>
      </c>
      <c r="F61" s="491">
        <v>3390000000</v>
      </c>
    </row>
    <row r="62" spans="1:7" ht="14.25" customHeight="1" x14ac:dyDescent="0.25">
      <c r="A62" s="489" t="s">
        <v>869</v>
      </c>
      <c r="D62" s="490">
        <v>0</v>
      </c>
      <c r="F62" s="490">
        <v>13625000</v>
      </c>
      <c r="G62" s="16" t="e">
        <f>SUM(G21:G61)</f>
        <v>#REF!</v>
      </c>
    </row>
    <row r="63" spans="1:7" ht="14.25" customHeight="1" x14ac:dyDescent="0.25">
      <c r="A63" s="489" t="s">
        <v>657</v>
      </c>
      <c r="D63" s="490">
        <v>0</v>
      </c>
      <c r="F63" s="491">
        <v>199608850</v>
      </c>
    </row>
    <row r="64" spans="1:7" ht="14.25" customHeight="1" x14ac:dyDescent="0.25">
      <c r="A64" s="489" t="s">
        <v>881</v>
      </c>
      <c r="D64" s="490">
        <v>0</v>
      </c>
      <c r="F64" s="491">
        <v>21595230000</v>
      </c>
    </row>
    <row r="65" spans="1:6" ht="14.25" customHeight="1" x14ac:dyDescent="0.25">
      <c r="A65" s="489" t="s">
        <v>649</v>
      </c>
      <c r="D65" s="490">
        <v>0</v>
      </c>
      <c r="F65" s="491">
        <v>177339800</v>
      </c>
    </row>
    <row r="66" spans="1:6" ht="14.25" customHeight="1" x14ac:dyDescent="0.25">
      <c r="A66" s="489" t="s">
        <v>893</v>
      </c>
      <c r="D66" s="490">
        <v>0</v>
      </c>
      <c r="F66" s="490">
        <v>26370</v>
      </c>
    </row>
    <row r="67" spans="1:6" ht="14.25" customHeight="1" x14ac:dyDescent="0.25">
      <c r="A67" s="489" t="s">
        <v>606</v>
      </c>
      <c r="D67" s="490">
        <v>0</v>
      </c>
      <c r="F67" s="490">
        <v>104372</v>
      </c>
    </row>
    <row r="68" spans="1:6" ht="14.25" customHeight="1" x14ac:dyDescent="0.25">
      <c r="A68" s="489" t="s">
        <v>921</v>
      </c>
      <c r="D68" s="490">
        <v>0</v>
      </c>
      <c r="F68" s="491">
        <v>289316700</v>
      </c>
    </row>
    <row r="69" spans="1:6" ht="14.25" customHeight="1" x14ac:dyDescent="0.25">
      <c r="A69" s="489" t="s">
        <v>608</v>
      </c>
      <c r="D69" s="490">
        <v>0</v>
      </c>
      <c r="F69" s="490">
        <v>1609702</v>
      </c>
    </row>
    <row r="70" spans="1:6" ht="14.25" customHeight="1" x14ac:dyDescent="0.25">
      <c r="A70" s="489" t="s">
        <v>931</v>
      </c>
      <c r="D70" s="490">
        <v>0</v>
      </c>
      <c r="F70" s="491">
        <v>495106050</v>
      </c>
    </row>
    <row r="71" spans="1:6" ht="14.25" customHeight="1" x14ac:dyDescent="0.25">
      <c r="A71" s="489" t="s">
        <v>951</v>
      </c>
      <c r="D71" s="490">
        <v>0</v>
      </c>
      <c r="F71" s="491">
        <v>1117874520</v>
      </c>
    </row>
    <row r="72" spans="1:6" ht="14.25" customHeight="1" x14ac:dyDescent="0.25">
      <c r="A72" s="489" t="s">
        <v>967</v>
      </c>
      <c r="D72" s="490">
        <v>0</v>
      </c>
      <c r="F72" s="491">
        <v>3284697500</v>
      </c>
    </row>
    <row r="73" spans="1:6" ht="14.25" customHeight="1" x14ac:dyDescent="0.25">
      <c r="A73" s="489" t="s">
        <v>971</v>
      </c>
      <c r="D73" s="490">
        <v>0</v>
      </c>
      <c r="F73" s="490">
        <v>567700000</v>
      </c>
    </row>
    <row r="74" spans="1:6" ht="16.5" customHeight="1" x14ac:dyDescent="0.25">
      <c r="A74" s="489" t="s">
        <v>983</v>
      </c>
      <c r="D74" s="490">
        <v>0</v>
      </c>
      <c r="E74" s="490">
        <v>118250000</v>
      </c>
      <c r="F74" s="490">
        <v>118250000</v>
      </c>
    </row>
  </sheetData>
  <sortState xmlns:xlrd2="http://schemas.microsoft.com/office/spreadsheetml/2017/richdata2" ref="A28:F35">
    <sortCondition descending="1" ref="D28:D35"/>
  </sortState>
  <mergeCells count="5">
    <mergeCell ref="A1:F1"/>
    <mergeCell ref="A2:F2"/>
    <mergeCell ref="A3:F3"/>
    <mergeCell ref="A26:F26"/>
    <mergeCell ref="A24:G24"/>
  </mergeCells>
  <phoneticPr fontId="70" type="noConversion"/>
  <printOptions horizontalCentered="1"/>
  <pageMargins left="0.5" right="0.5" top="0.5" bottom="0.5" header="0" footer="0"/>
  <pageSetup paperSize="9" scale="75" orientation="portrait" r:id="rId1"/>
  <headerFooter>
    <oddFooter>&amp;C&amp;"B Nazanin,Regular"&amp;12&amp;A</oddFooter>
  </headerFooter>
  <ignoredErrors>
    <ignoredError sqref="D8 D15:D20"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78F4A-409E-439E-ABD4-FEC9E2BA8603}">
  <sheetPr>
    <tabColor theme="2"/>
  </sheetPr>
  <dimension ref="A1:R928"/>
  <sheetViews>
    <sheetView rightToLeft="1" view="pageBreakPreview" topLeftCell="D153" zoomScale="120" zoomScaleNormal="100" zoomScaleSheetLayoutView="120" workbookViewId="0">
      <selection activeCell="M156" sqref="M156"/>
    </sheetView>
  </sheetViews>
  <sheetFormatPr defaultColWidth="8.7109375" defaultRowHeight="18" x14ac:dyDescent="0.45"/>
  <cols>
    <col min="1" max="1" width="4.7109375" style="208" customWidth="1"/>
    <col min="2" max="2" width="7.42578125" style="208" customWidth="1"/>
    <col min="3" max="3" width="5" style="208" customWidth="1"/>
    <col min="4" max="4" width="12.85546875" style="208" customWidth="1"/>
    <col min="5" max="5" width="5.42578125" style="208" customWidth="1"/>
    <col min="6" max="6" width="13.42578125" style="208" customWidth="1"/>
    <col min="7" max="7" width="8.7109375" style="208"/>
    <col min="8" max="8" width="19.28515625" style="208" customWidth="1"/>
    <col min="9" max="9" width="42.42578125" style="208" hidden="1" customWidth="1"/>
    <col min="10" max="11" width="10.85546875" style="208" customWidth="1"/>
    <col min="12" max="12" width="16" style="208" customWidth="1"/>
    <col min="13" max="13" width="11.85546875" style="208" customWidth="1"/>
    <col min="14" max="14" width="12.85546875" style="208" customWidth="1"/>
    <col min="15" max="15" width="10.85546875" style="208" customWidth="1"/>
    <col min="16" max="16" width="7.42578125" style="236" customWidth="1"/>
    <col min="17" max="17" width="21" style="208" bestFit="1" customWidth="1"/>
    <col min="18" max="18" width="14.42578125" style="208" customWidth="1"/>
    <col min="19" max="16384" width="8.7109375" style="208"/>
  </cols>
  <sheetData>
    <row r="1" spans="1:16" x14ac:dyDescent="0.45">
      <c r="A1" s="207" t="s">
        <v>478</v>
      </c>
      <c r="B1" s="207" t="s">
        <v>1503</v>
      </c>
      <c r="C1" s="207" t="s">
        <v>479</v>
      </c>
      <c r="D1" s="207" t="s">
        <v>1506</v>
      </c>
      <c r="E1" s="207" t="s">
        <v>480</v>
      </c>
      <c r="F1" s="207" t="s">
        <v>1507</v>
      </c>
      <c r="G1" s="207" t="s">
        <v>482</v>
      </c>
      <c r="H1" s="207" t="s">
        <v>481</v>
      </c>
      <c r="I1" s="207" t="s">
        <v>1606</v>
      </c>
      <c r="J1" s="207" t="s">
        <v>485</v>
      </c>
      <c r="K1" s="207" t="s">
        <v>486</v>
      </c>
      <c r="L1" s="207" t="s">
        <v>483</v>
      </c>
      <c r="M1" s="207" t="s">
        <v>484</v>
      </c>
      <c r="N1" s="207" t="s">
        <v>487</v>
      </c>
      <c r="O1" s="207" t="s">
        <v>488</v>
      </c>
      <c r="P1" s="207" t="s">
        <v>126</v>
      </c>
    </row>
    <row r="2" spans="1:16" x14ac:dyDescent="0.45">
      <c r="A2" s="209" t="s">
        <v>489</v>
      </c>
      <c r="B2" s="209" t="s">
        <v>490</v>
      </c>
      <c r="C2" s="209" t="s">
        <v>491</v>
      </c>
      <c r="D2" s="209" t="s">
        <v>492</v>
      </c>
      <c r="E2" s="209" t="s">
        <v>493</v>
      </c>
      <c r="F2" s="209" t="s">
        <v>494</v>
      </c>
      <c r="G2" s="209" t="s">
        <v>495</v>
      </c>
      <c r="H2" s="209" t="s">
        <v>496</v>
      </c>
      <c r="I2" s="209" t="s">
        <v>497</v>
      </c>
      <c r="J2" s="210">
        <v>1643491888</v>
      </c>
      <c r="K2" s="210">
        <v>0</v>
      </c>
      <c r="L2" s="210">
        <v>1047407503</v>
      </c>
      <c r="M2" s="210">
        <v>34200000</v>
      </c>
      <c r="N2" s="217">
        <v>2656699391</v>
      </c>
      <c r="O2" s="210">
        <v>0</v>
      </c>
      <c r="P2" s="237" t="s">
        <v>342</v>
      </c>
    </row>
    <row r="3" spans="1:16" x14ac:dyDescent="0.45">
      <c r="A3" s="209" t="s">
        <v>489</v>
      </c>
      <c r="B3" s="209" t="s">
        <v>490</v>
      </c>
      <c r="C3" s="209" t="s">
        <v>491</v>
      </c>
      <c r="D3" s="209" t="s">
        <v>492</v>
      </c>
      <c r="E3" s="209" t="s">
        <v>536</v>
      </c>
      <c r="F3" s="209" t="s">
        <v>537</v>
      </c>
      <c r="G3" s="209" t="s">
        <v>495</v>
      </c>
      <c r="H3" s="209" t="s">
        <v>496</v>
      </c>
      <c r="I3" s="209" t="s">
        <v>497</v>
      </c>
      <c r="J3" s="210">
        <v>0</v>
      </c>
      <c r="K3" s="210">
        <v>0</v>
      </c>
      <c r="L3" s="210">
        <v>4642505000</v>
      </c>
      <c r="M3" s="210">
        <v>4642505000</v>
      </c>
      <c r="N3" s="217">
        <v>0</v>
      </c>
      <c r="O3" s="210">
        <v>0</v>
      </c>
      <c r="P3" s="237" t="s">
        <v>342</v>
      </c>
    </row>
    <row r="4" spans="1:16" x14ac:dyDescent="0.45">
      <c r="A4" s="209" t="s">
        <v>489</v>
      </c>
      <c r="B4" s="209" t="s">
        <v>490</v>
      </c>
      <c r="C4" s="209" t="s">
        <v>491</v>
      </c>
      <c r="D4" s="209" t="s">
        <v>492</v>
      </c>
      <c r="E4" s="209" t="s">
        <v>498</v>
      </c>
      <c r="F4" s="209" t="s">
        <v>499</v>
      </c>
      <c r="G4" s="209" t="s">
        <v>500</v>
      </c>
      <c r="H4" s="209" t="s">
        <v>501</v>
      </c>
      <c r="I4" s="209" t="s">
        <v>1508</v>
      </c>
      <c r="J4" s="210">
        <v>50000000</v>
      </c>
      <c r="K4" s="210">
        <v>0</v>
      </c>
      <c r="L4" s="210">
        <v>2368946270547</v>
      </c>
      <c r="M4" s="210">
        <v>2368946270547</v>
      </c>
      <c r="N4" s="217">
        <v>50000000</v>
      </c>
      <c r="O4" s="210">
        <v>0</v>
      </c>
      <c r="P4" s="237" t="s">
        <v>339</v>
      </c>
    </row>
    <row r="5" spans="1:16" x14ac:dyDescent="0.45">
      <c r="A5" s="209" t="s">
        <v>489</v>
      </c>
      <c r="B5" s="209" t="s">
        <v>490</v>
      </c>
      <c r="C5" s="209" t="s">
        <v>491</v>
      </c>
      <c r="D5" s="209" t="s">
        <v>492</v>
      </c>
      <c r="E5" s="209" t="s">
        <v>498</v>
      </c>
      <c r="F5" s="209" t="s">
        <v>499</v>
      </c>
      <c r="G5" s="209" t="s">
        <v>502</v>
      </c>
      <c r="H5" s="209" t="s">
        <v>503</v>
      </c>
      <c r="I5" s="209" t="s">
        <v>1509</v>
      </c>
      <c r="J5" s="210">
        <v>48778899246</v>
      </c>
      <c r="K5" s="210">
        <v>0</v>
      </c>
      <c r="L5" s="210">
        <v>2371036548492</v>
      </c>
      <c r="M5" s="210">
        <v>2363776268994</v>
      </c>
      <c r="N5" s="217">
        <v>56039178744</v>
      </c>
      <c r="O5" s="210">
        <v>0</v>
      </c>
      <c r="P5" s="237" t="s">
        <v>339</v>
      </c>
    </row>
    <row r="6" spans="1:16" x14ac:dyDescent="0.45">
      <c r="A6" s="209" t="s">
        <v>489</v>
      </c>
      <c r="B6" s="209" t="s">
        <v>490</v>
      </c>
      <c r="C6" s="209" t="s">
        <v>491</v>
      </c>
      <c r="D6" s="209" t="s">
        <v>492</v>
      </c>
      <c r="E6" s="209" t="s">
        <v>498</v>
      </c>
      <c r="F6" s="209" t="s">
        <v>499</v>
      </c>
      <c r="G6" s="209" t="s">
        <v>504</v>
      </c>
      <c r="H6" s="209" t="s">
        <v>505</v>
      </c>
      <c r="I6" s="209" t="s">
        <v>1510</v>
      </c>
      <c r="J6" s="210">
        <v>260307486</v>
      </c>
      <c r="K6" s="210">
        <v>0</v>
      </c>
      <c r="L6" s="210">
        <v>62506158000</v>
      </c>
      <c r="M6" s="210">
        <v>62493525397</v>
      </c>
      <c r="N6" s="217">
        <v>272940089</v>
      </c>
      <c r="O6" s="210">
        <v>0</v>
      </c>
      <c r="P6" s="237" t="s">
        <v>339</v>
      </c>
    </row>
    <row r="7" spans="1:16" x14ac:dyDescent="0.45">
      <c r="A7" s="209" t="s">
        <v>489</v>
      </c>
      <c r="B7" s="209" t="s">
        <v>490</v>
      </c>
      <c r="C7" s="209" t="s">
        <v>491</v>
      </c>
      <c r="D7" s="209" t="s">
        <v>492</v>
      </c>
      <c r="E7" s="209" t="s">
        <v>498</v>
      </c>
      <c r="F7" s="209" t="s">
        <v>499</v>
      </c>
      <c r="G7" s="209" t="s">
        <v>506</v>
      </c>
      <c r="H7" s="209" t="s">
        <v>507</v>
      </c>
      <c r="I7" s="209" t="s">
        <v>1511</v>
      </c>
      <c r="J7" s="210">
        <v>775794301</v>
      </c>
      <c r="K7" s="210">
        <v>0</v>
      </c>
      <c r="L7" s="210">
        <v>15266378635</v>
      </c>
      <c r="M7" s="210">
        <v>15000077000</v>
      </c>
      <c r="N7" s="217">
        <v>1042095936</v>
      </c>
      <c r="O7" s="210">
        <v>0</v>
      </c>
      <c r="P7" s="237" t="s">
        <v>339</v>
      </c>
    </row>
    <row r="8" spans="1:16" x14ac:dyDescent="0.45">
      <c r="A8" s="209" t="s">
        <v>489</v>
      </c>
      <c r="B8" s="209" t="s">
        <v>490</v>
      </c>
      <c r="C8" s="209" t="s">
        <v>491</v>
      </c>
      <c r="D8" s="209" t="s">
        <v>492</v>
      </c>
      <c r="E8" s="209" t="s">
        <v>498</v>
      </c>
      <c r="F8" s="209" t="s">
        <v>499</v>
      </c>
      <c r="G8" s="209" t="s">
        <v>508</v>
      </c>
      <c r="H8" s="209" t="s">
        <v>509</v>
      </c>
      <c r="I8" s="209" t="s">
        <v>1512</v>
      </c>
      <c r="J8" s="210">
        <v>0</v>
      </c>
      <c r="K8" s="210">
        <v>0</v>
      </c>
      <c r="L8" s="210">
        <v>16157983038</v>
      </c>
      <c r="M8" s="210">
        <v>16157983038</v>
      </c>
      <c r="N8" s="217">
        <v>0</v>
      </c>
      <c r="O8" s="210">
        <v>0</v>
      </c>
      <c r="P8" s="237" t="s">
        <v>339</v>
      </c>
    </row>
    <row r="9" spans="1:16" x14ac:dyDescent="0.45">
      <c r="A9" s="209" t="s">
        <v>489</v>
      </c>
      <c r="B9" s="209" t="s">
        <v>490</v>
      </c>
      <c r="C9" s="209" t="s">
        <v>491</v>
      </c>
      <c r="D9" s="209" t="s">
        <v>492</v>
      </c>
      <c r="E9" s="209" t="s">
        <v>498</v>
      </c>
      <c r="F9" s="209" t="s">
        <v>499</v>
      </c>
      <c r="G9" s="209" t="s">
        <v>510</v>
      </c>
      <c r="H9" s="209" t="s">
        <v>511</v>
      </c>
      <c r="I9" s="209" t="s">
        <v>1513</v>
      </c>
      <c r="J9" s="210">
        <v>5932779527</v>
      </c>
      <c r="K9" s="210">
        <v>0</v>
      </c>
      <c r="L9" s="210">
        <v>689875599640</v>
      </c>
      <c r="M9" s="210">
        <v>690882795486</v>
      </c>
      <c r="N9" s="217">
        <v>4925583681</v>
      </c>
      <c r="O9" s="210">
        <v>0</v>
      </c>
      <c r="P9" s="237" t="s">
        <v>339</v>
      </c>
    </row>
    <row r="10" spans="1:16" x14ac:dyDescent="0.45">
      <c r="A10" s="209" t="s">
        <v>489</v>
      </c>
      <c r="B10" s="209" t="s">
        <v>490</v>
      </c>
      <c r="C10" s="209" t="s">
        <v>491</v>
      </c>
      <c r="D10" s="209" t="s">
        <v>492</v>
      </c>
      <c r="E10" s="209" t="s">
        <v>498</v>
      </c>
      <c r="F10" s="209" t="s">
        <v>499</v>
      </c>
      <c r="G10" s="209" t="s">
        <v>512</v>
      </c>
      <c r="H10" s="209" t="s">
        <v>513</v>
      </c>
      <c r="I10" s="209" t="s">
        <v>1514</v>
      </c>
      <c r="J10" s="210">
        <v>81326</v>
      </c>
      <c r="K10" s="210">
        <v>0</v>
      </c>
      <c r="L10" s="210">
        <v>0</v>
      </c>
      <c r="M10" s="210">
        <v>60000</v>
      </c>
      <c r="N10" s="217">
        <v>21326</v>
      </c>
      <c r="O10" s="210">
        <v>0</v>
      </c>
      <c r="P10" s="237" t="s">
        <v>339</v>
      </c>
    </row>
    <row r="11" spans="1:16" x14ac:dyDescent="0.45">
      <c r="A11" s="209" t="s">
        <v>489</v>
      </c>
      <c r="B11" s="209" t="s">
        <v>490</v>
      </c>
      <c r="C11" s="209" t="s">
        <v>491</v>
      </c>
      <c r="D11" s="209" t="s">
        <v>492</v>
      </c>
      <c r="E11" s="209" t="s">
        <v>498</v>
      </c>
      <c r="F11" s="209" t="s">
        <v>499</v>
      </c>
      <c r="G11" s="209" t="s">
        <v>514</v>
      </c>
      <c r="H11" s="209" t="s">
        <v>515</v>
      </c>
      <c r="I11" s="209" t="s">
        <v>1515</v>
      </c>
      <c r="J11" s="210">
        <v>27171867</v>
      </c>
      <c r="K11" s="210">
        <v>0</v>
      </c>
      <c r="L11" s="210">
        <v>7457000</v>
      </c>
      <c r="M11" s="210">
        <v>415000</v>
      </c>
      <c r="N11" s="217">
        <v>34213867</v>
      </c>
      <c r="O11" s="210">
        <v>0</v>
      </c>
      <c r="P11" s="237" t="s">
        <v>339</v>
      </c>
    </row>
    <row r="12" spans="1:16" x14ac:dyDescent="0.45">
      <c r="A12" s="209" t="s">
        <v>489</v>
      </c>
      <c r="B12" s="209" t="s">
        <v>490</v>
      </c>
      <c r="C12" s="209" t="s">
        <v>491</v>
      </c>
      <c r="D12" s="209" t="s">
        <v>492</v>
      </c>
      <c r="E12" s="209" t="s">
        <v>498</v>
      </c>
      <c r="F12" s="209" t="s">
        <v>499</v>
      </c>
      <c r="G12" s="209" t="s">
        <v>516</v>
      </c>
      <c r="H12" s="209" t="s">
        <v>517</v>
      </c>
      <c r="I12" s="209" t="s">
        <v>497</v>
      </c>
      <c r="J12" s="210">
        <v>4505208</v>
      </c>
      <c r="K12" s="210">
        <v>0</v>
      </c>
      <c r="L12" s="210">
        <v>414233</v>
      </c>
      <c r="M12" s="210">
        <v>438047</v>
      </c>
      <c r="N12" s="217">
        <v>4481394</v>
      </c>
      <c r="O12" s="210">
        <v>0</v>
      </c>
      <c r="P12" s="237" t="s">
        <v>339</v>
      </c>
    </row>
    <row r="13" spans="1:16" x14ac:dyDescent="0.45">
      <c r="A13" s="209" t="s">
        <v>489</v>
      </c>
      <c r="B13" s="209" t="s">
        <v>490</v>
      </c>
      <c r="C13" s="209" t="s">
        <v>491</v>
      </c>
      <c r="D13" s="209" t="s">
        <v>492</v>
      </c>
      <c r="E13" s="209" t="s">
        <v>498</v>
      </c>
      <c r="F13" s="209" t="s">
        <v>499</v>
      </c>
      <c r="G13" s="209" t="s">
        <v>518</v>
      </c>
      <c r="H13" s="209" t="s">
        <v>519</v>
      </c>
      <c r="I13" s="209" t="s">
        <v>1516</v>
      </c>
      <c r="J13" s="210">
        <v>0</v>
      </c>
      <c r="K13" s="210">
        <v>0</v>
      </c>
      <c r="L13" s="210">
        <v>355025445526</v>
      </c>
      <c r="M13" s="210">
        <v>354945026692</v>
      </c>
      <c r="N13" s="217">
        <v>80418834</v>
      </c>
      <c r="O13" s="210">
        <v>0</v>
      </c>
      <c r="P13" s="237" t="s">
        <v>339</v>
      </c>
    </row>
    <row r="14" spans="1:16" x14ac:dyDescent="0.45">
      <c r="A14" s="209" t="s">
        <v>489</v>
      </c>
      <c r="B14" s="209" t="s">
        <v>490</v>
      </c>
      <c r="C14" s="209" t="s">
        <v>491</v>
      </c>
      <c r="D14" s="209" t="s">
        <v>492</v>
      </c>
      <c r="E14" s="209" t="s">
        <v>498</v>
      </c>
      <c r="F14" s="209" t="s">
        <v>499</v>
      </c>
      <c r="G14" s="209" t="s">
        <v>520</v>
      </c>
      <c r="H14" s="209" t="s">
        <v>521</v>
      </c>
      <c r="I14" s="209" t="s">
        <v>1516</v>
      </c>
      <c r="J14" s="210">
        <v>0</v>
      </c>
      <c r="K14" s="210">
        <v>0</v>
      </c>
      <c r="L14" s="210">
        <v>311941338283</v>
      </c>
      <c r="M14" s="210">
        <v>310135410085</v>
      </c>
      <c r="N14" s="217">
        <v>1805928198</v>
      </c>
      <c r="O14" s="210">
        <v>0</v>
      </c>
      <c r="P14" s="237" t="s">
        <v>339</v>
      </c>
    </row>
    <row r="15" spans="1:16" x14ac:dyDescent="0.45">
      <c r="A15" s="209" t="s">
        <v>489</v>
      </c>
      <c r="B15" s="209" t="s">
        <v>490</v>
      </c>
      <c r="C15" s="209" t="s">
        <v>491</v>
      </c>
      <c r="D15" s="209" t="s">
        <v>492</v>
      </c>
      <c r="E15" s="209" t="s">
        <v>498</v>
      </c>
      <c r="F15" s="209" t="s">
        <v>499</v>
      </c>
      <c r="G15" s="209" t="s">
        <v>522</v>
      </c>
      <c r="H15" s="209" t="s">
        <v>523</v>
      </c>
      <c r="I15" s="209" t="s">
        <v>1516</v>
      </c>
      <c r="J15" s="210">
        <v>0</v>
      </c>
      <c r="K15" s="210">
        <v>0</v>
      </c>
      <c r="L15" s="210">
        <v>260034254142</v>
      </c>
      <c r="M15" s="210">
        <v>260034254142</v>
      </c>
      <c r="N15" s="217">
        <v>0</v>
      </c>
      <c r="O15" s="210">
        <v>0</v>
      </c>
      <c r="P15" s="237" t="s">
        <v>339</v>
      </c>
    </row>
    <row r="16" spans="1:16" x14ac:dyDescent="0.45">
      <c r="A16" s="209" t="s">
        <v>489</v>
      </c>
      <c r="B16" s="209" t="s">
        <v>490</v>
      </c>
      <c r="C16" s="209" t="s">
        <v>491</v>
      </c>
      <c r="D16" s="209" t="s">
        <v>492</v>
      </c>
      <c r="E16" s="209" t="s">
        <v>498</v>
      </c>
      <c r="F16" s="209" t="s">
        <v>499</v>
      </c>
      <c r="G16" s="209" t="s">
        <v>524</v>
      </c>
      <c r="H16" s="209" t="s">
        <v>525</v>
      </c>
      <c r="I16" s="209" t="s">
        <v>1516</v>
      </c>
      <c r="J16" s="210">
        <v>0</v>
      </c>
      <c r="K16" s="210">
        <v>0</v>
      </c>
      <c r="L16" s="210">
        <v>341737963795</v>
      </c>
      <c r="M16" s="210">
        <v>341737963795</v>
      </c>
      <c r="N16" s="217">
        <v>0</v>
      </c>
      <c r="O16" s="210">
        <v>0</v>
      </c>
      <c r="P16" s="237" t="s">
        <v>339</v>
      </c>
    </row>
    <row r="17" spans="1:18" x14ac:dyDescent="0.45">
      <c r="A17" s="209" t="s">
        <v>489</v>
      </c>
      <c r="B17" s="209" t="s">
        <v>490</v>
      </c>
      <c r="C17" s="209" t="s">
        <v>491</v>
      </c>
      <c r="D17" s="209" t="s">
        <v>492</v>
      </c>
      <c r="E17" s="209" t="s">
        <v>538</v>
      </c>
      <c r="F17" s="209" t="s">
        <v>539</v>
      </c>
      <c r="G17" s="209" t="s">
        <v>540</v>
      </c>
      <c r="H17" s="209" t="s">
        <v>541</v>
      </c>
      <c r="I17" s="209" t="s">
        <v>1517</v>
      </c>
      <c r="J17" s="210">
        <v>23502665000</v>
      </c>
      <c r="K17" s="210">
        <v>0</v>
      </c>
      <c r="L17" s="210">
        <v>5191901041</v>
      </c>
      <c r="M17" s="210">
        <v>15183283500</v>
      </c>
      <c r="N17" s="217">
        <v>13511282541</v>
      </c>
      <c r="O17" s="210">
        <v>0</v>
      </c>
      <c r="P17" s="237" t="s">
        <v>340</v>
      </c>
    </row>
    <row r="18" spans="1:18" x14ac:dyDescent="0.45">
      <c r="A18" s="209" t="s">
        <v>489</v>
      </c>
      <c r="B18" s="209" t="s">
        <v>490</v>
      </c>
      <c r="C18" s="209" t="s">
        <v>491</v>
      </c>
      <c r="D18" s="209" t="s">
        <v>492</v>
      </c>
      <c r="E18" s="209" t="s">
        <v>538</v>
      </c>
      <c r="F18" s="209" t="s">
        <v>539</v>
      </c>
      <c r="G18" s="209" t="s">
        <v>542</v>
      </c>
      <c r="H18" s="209" t="s">
        <v>543</v>
      </c>
      <c r="I18" s="209" t="s">
        <v>1516</v>
      </c>
      <c r="J18" s="210">
        <v>0</v>
      </c>
      <c r="K18" s="210">
        <v>0</v>
      </c>
      <c r="L18" s="210">
        <v>34200000</v>
      </c>
      <c r="M18" s="210">
        <v>6562400</v>
      </c>
      <c r="N18" s="217">
        <v>27637600</v>
      </c>
      <c r="O18" s="210">
        <v>0</v>
      </c>
      <c r="P18" s="237" t="s">
        <v>340</v>
      </c>
    </row>
    <row r="19" spans="1:18" x14ac:dyDescent="0.45">
      <c r="A19" s="209" t="s">
        <v>489</v>
      </c>
      <c r="B19" s="209" t="s">
        <v>490</v>
      </c>
      <c r="C19" s="209" t="s">
        <v>491</v>
      </c>
      <c r="D19" s="209" t="s">
        <v>492</v>
      </c>
      <c r="E19" s="209" t="s">
        <v>526</v>
      </c>
      <c r="F19" s="209" t="s">
        <v>527</v>
      </c>
      <c r="G19" s="209" t="s">
        <v>528</v>
      </c>
      <c r="H19" s="209" t="s">
        <v>529</v>
      </c>
      <c r="I19" s="209" t="s">
        <v>1518</v>
      </c>
      <c r="J19" s="210">
        <v>7499750</v>
      </c>
      <c r="K19" s="210">
        <v>0</v>
      </c>
      <c r="L19" s="210">
        <v>0</v>
      </c>
      <c r="M19" s="210">
        <v>0</v>
      </c>
      <c r="N19" s="217">
        <v>7499750</v>
      </c>
      <c r="O19" s="210">
        <v>0</v>
      </c>
      <c r="P19" s="237" t="s">
        <v>341</v>
      </c>
    </row>
    <row r="20" spans="1:18" x14ac:dyDescent="0.45">
      <c r="A20" s="209" t="s">
        <v>489</v>
      </c>
      <c r="B20" s="209" t="s">
        <v>490</v>
      </c>
      <c r="C20" s="209" t="s">
        <v>491</v>
      </c>
      <c r="D20" s="209" t="s">
        <v>492</v>
      </c>
      <c r="E20" s="209" t="s">
        <v>526</v>
      </c>
      <c r="F20" s="209" t="s">
        <v>527</v>
      </c>
      <c r="G20" s="209" t="s">
        <v>530</v>
      </c>
      <c r="H20" s="209" t="s">
        <v>531</v>
      </c>
      <c r="I20" s="209" t="s">
        <v>497</v>
      </c>
      <c r="J20" s="210">
        <v>37073489</v>
      </c>
      <c r="K20" s="210">
        <v>0</v>
      </c>
      <c r="L20" s="210">
        <v>9460988556</v>
      </c>
      <c r="M20" s="210">
        <v>9184193848</v>
      </c>
      <c r="N20" s="217">
        <v>313868197</v>
      </c>
      <c r="O20" s="210">
        <v>0</v>
      </c>
      <c r="P20" s="237" t="s">
        <v>341</v>
      </c>
    </row>
    <row r="21" spans="1:18" x14ac:dyDescent="0.45">
      <c r="A21" s="209" t="s">
        <v>489</v>
      </c>
      <c r="B21" s="209" t="s">
        <v>490</v>
      </c>
      <c r="C21" s="209" t="s">
        <v>491</v>
      </c>
      <c r="D21" s="209" t="s">
        <v>492</v>
      </c>
      <c r="E21" s="209" t="s">
        <v>526</v>
      </c>
      <c r="F21" s="209" t="s">
        <v>527</v>
      </c>
      <c r="G21" s="209" t="s">
        <v>532</v>
      </c>
      <c r="H21" s="209" t="s">
        <v>533</v>
      </c>
      <c r="I21" s="209" t="s">
        <v>497</v>
      </c>
      <c r="J21" s="210">
        <v>0</v>
      </c>
      <c r="K21" s="210">
        <v>0</v>
      </c>
      <c r="L21" s="210">
        <v>15900000</v>
      </c>
      <c r="M21" s="210">
        <v>15900000</v>
      </c>
      <c r="N21" s="217">
        <v>0</v>
      </c>
      <c r="O21" s="210">
        <v>0</v>
      </c>
      <c r="P21" s="237" t="s">
        <v>341</v>
      </c>
    </row>
    <row r="22" spans="1:18" x14ac:dyDescent="0.45">
      <c r="A22" s="209" t="s">
        <v>489</v>
      </c>
      <c r="B22" s="209" t="s">
        <v>490</v>
      </c>
      <c r="C22" s="209" t="s">
        <v>491</v>
      </c>
      <c r="D22" s="209" t="s">
        <v>492</v>
      </c>
      <c r="E22" s="209" t="s">
        <v>526</v>
      </c>
      <c r="F22" s="209" t="s">
        <v>527</v>
      </c>
      <c r="G22" s="209" t="s">
        <v>534</v>
      </c>
      <c r="H22" s="209" t="s">
        <v>535</v>
      </c>
      <c r="I22" s="209" t="s">
        <v>497</v>
      </c>
      <c r="J22" s="210">
        <v>0</v>
      </c>
      <c r="K22" s="210">
        <v>0</v>
      </c>
      <c r="L22" s="210">
        <v>1500000000</v>
      </c>
      <c r="M22" s="210">
        <v>1500000000</v>
      </c>
      <c r="N22" s="217">
        <v>0</v>
      </c>
      <c r="O22" s="210">
        <v>0</v>
      </c>
      <c r="P22" s="237" t="s">
        <v>341</v>
      </c>
    </row>
    <row r="23" spans="1:18" x14ac:dyDescent="0.45">
      <c r="A23" s="209" t="s">
        <v>489</v>
      </c>
      <c r="B23" s="209" t="s">
        <v>490</v>
      </c>
      <c r="C23" s="209" t="s">
        <v>544</v>
      </c>
      <c r="D23" s="209" t="s">
        <v>545</v>
      </c>
      <c r="E23" s="209" t="s">
        <v>546</v>
      </c>
      <c r="F23" s="209" t="s">
        <v>547</v>
      </c>
      <c r="G23" s="209" t="s">
        <v>548</v>
      </c>
      <c r="H23" s="209" t="s">
        <v>549</v>
      </c>
      <c r="I23" s="209" t="s">
        <v>1516</v>
      </c>
      <c r="J23" s="210">
        <v>74198042689</v>
      </c>
      <c r="K23" s="210">
        <v>0</v>
      </c>
      <c r="L23" s="210">
        <v>0</v>
      </c>
      <c r="M23" s="210">
        <v>0</v>
      </c>
      <c r="N23" s="217">
        <v>74198042689</v>
      </c>
      <c r="O23" s="210">
        <v>0</v>
      </c>
      <c r="P23" s="237" t="s">
        <v>357</v>
      </c>
    </row>
    <row r="24" spans="1:18" x14ac:dyDescent="0.45">
      <c r="A24" s="209" t="s">
        <v>489</v>
      </c>
      <c r="B24" s="209" t="s">
        <v>490</v>
      </c>
      <c r="C24" s="209" t="s">
        <v>550</v>
      </c>
      <c r="D24" s="209" t="s">
        <v>551</v>
      </c>
      <c r="E24" s="209" t="s">
        <v>552</v>
      </c>
      <c r="F24" s="209" t="s">
        <v>553</v>
      </c>
      <c r="G24" s="209" t="s">
        <v>502</v>
      </c>
      <c r="H24" s="209" t="s">
        <v>503</v>
      </c>
      <c r="I24" s="209" t="s">
        <v>1509</v>
      </c>
      <c r="J24" s="210">
        <v>0</v>
      </c>
      <c r="K24" s="210">
        <v>0</v>
      </c>
      <c r="L24" s="210">
        <v>395000000000</v>
      </c>
      <c r="M24" s="210">
        <v>395000000000</v>
      </c>
      <c r="N24" s="213">
        <v>0</v>
      </c>
      <c r="O24" s="210">
        <v>0</v>
      </c>
      <c r="P24" s="237" t="s">
        <v>1611</v>
      </c>
      <c r="Q24" s="208" t="s">
        <v>1612</v>
      </c>
    </row>
    <row r="25" spans="1:18" x14ac:dyDescent="0.45">
      <c r="A25" s="209" t="s">
        <v>489</v>
      </c>
      <c r="B25" s="209" t="s">
        <v>490</v>
      </c>
      <c r="C25" s="209" t="s">
        <v>554</v>
      </c>
      <c r="D25" s="209" t="s">
        <v>555</v>
      </c>
      <c r="E25" s="209" t="s">
        <v>556</v>
      </c>
      <c r="F25" s="209" t="s">
        <v>555</v>
      </c>
      <c r="G25" s="209" t="s">
        <v>557</v>
      </c>
      <c r="H25" s="209" t="s">
        <v>558</v>
      </c>
      <c r="I25" s="209" t="s">
        <v>1519</v>
      </c>
      <c r="J25" s="210">
        <v>40000000000</v>
      </c>
      <c r="K25" s="210">
        <v>0</v>
      </c>
      <c r="L25" s="210">
        <v>0</v>
      </c>
      <c r="M25" s="210">
        <v>0</v>
      </c>
      <c r="N25" s="211">
        <v>40000000000</v>
      </c>
      <c r="O25" s="210">
        <v>0</v>
      </c>
      <c r="P25" s="237" t="s">
        <v>376</v>
      </c>
    </row>
    <row r="26" spans="1:18" x14ac:dyDescent="0.45">
      <c r="A26" s="209" t="s">
        <v>489</v>
      </c>
      <c r="B26" s="209" t="s">
        <v>490</v>
      </c>
      <c r="C26" s="209" t="s">
        <v>554</v>
      </c>
      <c r="D26" s="209" t="s">
        <v>555</v>
      </c>
      <c r="E26" s="209" t="s">
        <v>556</v>
      </c>
      <c r="F26" s="209" t="s">
        <v>555</v>
      </c>
      <c r="G26" s="209" t="s">
        <v>559</v>
      </c>
      <c r="H26" s="209" t="s">
        <v>281</v>
      </c>
      <c r="I26" s="209" t="s">
        <v>1520</v>
      </c>
      <c r="J26" s="210">
        <v>0</v>
      </c>
      <c r="K26" s="210">
        <v>0</v>
      </c>
      <c r="L26" s="210">
        <v>1892162</v>
      </c>
      <c r="M26" s="210">
        <v>0</v>
      </c>
      <c r="N26" s="213">
        <v>1892162</v>
      </c>
      <c r="O26" s="210">
        <v>0</v>
      </c>
      <c r="P26" s="237" t="s">
        <v>1759</v>
      </c>
    </row>
    <row r="27" spans="1:18" x14ac:dyDescent="0.45">
      <c r="A27" s="209" t="s">
        <v>489</v>
      </c>
      <c r="B27" s="209" t="s">
        <v>490</v>
      </c>
      <c r="C27" s="209" t="s">
        <v>554</v>
      </c>
      <c r="D27" s="209" t="s">
        <v>555</v>
      </c>
      <c r="E27" s="209" t="s">
        <v>556</v>
      </c>
      <c r="F27" s="209" t="s">
        <v>555</v>
      </c>
      <c r="G27" s="209" t="s">
        <v>560</v>
      </c>
      <c r="H27" s="209" t="s">
        <v>561</v>
      </c>
      <c r="I27" s="209" t="s">
        <v>1521</v>
      </c>
      <c r="J27" s="210">
        <v>6174088</v>
      </c>
      <c r="K27" s="210">
        <v>0</v>
      </c>
      <c r="L27" s="210">
        <v>0</v>
      </c>
      <c r="M27" s="210">
        <v>6158000</v>
      </c>
      <c r="N27" s="213">
        <v>16088</v>
      </c>
      <c r="O27" s="210">
        <v>0</v>
      </c>
      <c r="P27" s="237" t="s">
        <v>1759</v>
      </c>
    </row>
    <row r="28" spans="1:18" x14ac:dyDescent="0.45">
      <c r="A28" s="209" t="s">
        <v>489</v>
      </c>
      <c r="B28" s="209" t="s">
        <v>490</v>
      </c>
      <c r="C28" s="209" t="s">
        <v>554</v>
      </c>
      <c r="D28" s="209" t="s">
        <v>555</v>
      </c>
      <c r="E28" s="209" t="s">
        <v>556</v>
      </c>
      <c r="F28" s="209" t="s">
        <v>555</v>
      </c>
      <c r="G28" s="209" t="s">
        <v>562</v>
      </c>
      <c r="H28" s="209" t="s">
        <v>563</v>
      </c>
      <c r="I28" s="209" t="s">
        <v>1522</v>
      </c>
      <c r="J28" s="210">
        <v>0</v>
      </c>
      <c r="K28" s="210">
        <v>0</v>
      </c>
      <c r="L28" s="210">
        <v>468165100</v>
      </c>
      <c r="M28" s="210">
        <v>0</v>
      </c>
      <c r="N28" s="213">
        <v>468165100</v>
      </c>
      <c r="O28" s="210">
        <v>0</v>
      </c>
      <c r="P28" s="237" t="s">
        <v>1759</v>
      </c>
    </row>
    <row r="29" spans="1:18" x14ac:dyDescent="0.45">
      <c r="A29" s="209" t="s">
        <v>489</v>
      </c>
      <c r="B29" s="209" t="s">
        <v>490</v>
      </c>
      <c r="C29" s="209" t="s">
        <v>554</v>
      </c>
      <c r="D29" s="209" t="s">
        <v>555</v>
      </c>
      <c r="E29" s="209" t="s">
        <v>556</v>
      </c>
      <c r="F29" s="209" t="s">
        <v>555</v>
      </c>
      <c r="G29" s="209" t="s">
        <v>564</v>
      </c>
      <c r="H29" s="209" t="s">
        <v>565</v>
      </c>
      <c r="I29" s="209" t="s">
        <v>497</v>
      </c>
      <c r="J29" s="210">
        <v>0</v>
      </c>
      <c r="K29" s="210">
        <v>0</v>
      </c>
      <c r="L29" s="210">
        <v>4539200000</v>
      </c>
      <c r="M29" s="210">
        <v>0</v>
      </c>
      <c r="N29" s="213">
        <v>4539200000</v>
      </c>
      <c r="O29" s="210">
        <v>0</v>
      </c>
      <c r="P29" s="257" t="s">
        <v>1394</v>
      </c>
      <c r="Q29" s="260"/>
      <c r="R29" s="259"/>
    </row>
    <row r="30" spans="1:18" x14ac:dyDescent="0.45">
      <c r="A30" s="209" t="s">
        <v>489</v>
      </c>
      <c r="B30" s="209" t="s">
        <v>490</v>
      </c>
      <c r="C30" s="209" t="s">
        <v>554</v>
      </c>
      <c r="D30" s="209" t="s">
        <v>555</v>
      </c>
      <c r="E30" s="209" t="s">
        <v>556</v>
      </c>
      <c r="F30" s="209" t="s">
        <v>555</v>
      </c>
      <c r="G30" s="209" t="s">
        <v>566</v>
      </c>
      <c r="H30" s="209" t="s">
        <v>567</v>
      </c>
      <c r="I30" s="209" t="s">
        <v>497</v>
      </c>
      <c r="J30" s="210">
        <v>0</v>
      </c>
      <c r="K30" s="210">
        <v>0</v>
      </c>
      <c r="L30" s="210">
        <v>42959490</v>
      </c>
      <c r="M30" s="210">
        <v>0</v>
      </c>
      <c r="N30" s="213">
        <v>42959490</v>
      </c>
      <c r="O30" s="210">
        <v>0</v>
      </c>
      <c r="P30" s="257" t="s">
        <v>1759</v>
      </c>
      <c r="Q30" s="258"/>
      <c r="R30" s="259"/>
    </row>
    <row r="31" spans="1:18" x14ac:dyDescent="0.45">
      <c r="A31" s="209" t="s">
        <v>489</v>
      </c>
      <c r="B31" s="209" t="s">
        <v>490</v>
      </c>
      <c r="C31" s="209" t="s">
        <v>554</v>
      </c>
      <c r="D31" s="209" t="s">
        <v>555</v>
      </c>
      <c r="E31" s="209" t="s">
        <v>556</v>
      </c>
      <c r="F31" s="209" t="s">
        <v>555</v>
      </c>
      <c r="G31" s="209">
        <v>400260</v>
      </c>
      <c r="H31" s="209" t="s">
        <v>629</v>
      </c>
      <c r="I31" s="209" t="s">
        <v>497</v>
      </c>
      <c r="J31" s="210">
        <v>0</v>
      </c>
      <c r="K31" s="210">
        <v>0</v>
      </c>
      <c r="L31" s="210">
        <v>4210640000000</v>
      </c>
      <c r="M31" s="210">
        <v>139058000000</v>
      </c>
      <c r="N31" s="213">
        <v>4071582000000</v>
      </c>
      <c r="O31" s="210">
        <v>0</v>
      </c>
      <c r="P31" s="237" t="s">
        <v>1760</v>
      </c>
    </row>
    <row r="32" spans="1:18" x14ac:dyDescent="0.45">
      <c r="A32" s="209" t="s">
        <v>489</v>
      </c>
      <c r="B32" s="209" t="s">
        <v>490</v>
      </c>
      <c r="C32" s="209" t="s">
        <v>554</v>
      </c>
      <c r="D32" s="209" t="s">
        <v>555</v>
      </c>
      <c r="E32" s="209" t="s">
        <v>556</v>
      </c>
      <c r="F32" s="209" t="s">
        <v>555</v>
      </c>
      <c r="G32" s="209" t="s">
        <v>568</v>
      </c>
      <c r="H32" s="209" t="s">
        <v>569</v>
      </c>
      <c r="I32" s="209" t="s">
        <v>497</v>
      </c>
      <c r="J32" s="210">
        <v>0</v>
      </c>
      <c r="K32" s="210">
        <v>0</v>
      </c>
      <c r="L32" s="210">
        <v>20276484</v>
      </c>
      <c r="M32" s="210">
        <v>0</v>
      </c>
      <c r="N32" s="213">
        <v>20276484</v>
      </c>
      <c r="O32" s="210">
        <v>0</v>
      </c>
      <c r="P32" s="237" t="s">
        <v>1759</v>
      </c>
    </row>
    <row r="33" spans="1:16" x14ac:dyDescent="0.45">
      <c r="A33" s="209" t="s">
        <v>489</v>
      </c>
      <c r="B33" s="209" t="s">
        <v>490</v>
      </c>
      <c r="C33" s="209" t="s">
        <v>554</v>
      </c>
      <c r="D33" s="209" t="s">
        <v>555</v>
      </c>
      <c r="E33" s="209" t="s">
        <v>570</v>
      </c>
      <c r="F33" s="209" t="s">
        <v>571</v>
      </c>
      <c r="G33" s="209" t="s">
        <v>572</v>
      </c>
      <c r="H33" s="209" t="s">
        <v>573</v>
      </c>
      <c r="I33" s="209" t="s">
        <v>497</v>
      </c>
      <c r="J33" s="210">
        <v>3000000</v>
      </c>
      <c r="K33" s="210">
        <v>0</v>
      </c>
      <c r="L33" s="210">
        <v>0</v>
      </c>
      <c r="M33" s="210">
        <v>3000000</v>
      </c>
      <c r="N33" s="213">
        <v>0</v>
      </c>
      <c r="O33" s="210">
        <v>0</v>
      </c>
      <c r="P33" s="237" t="s">
        <v>1759</v>
      </c>
    </row>
    <row r="34" spans="1:16" x14ac:dyDescent="0.45">
      <c r="A34" s="209" t="s">
        <v>489</v>
      </c>
      <c r="B34" s="209" t="s">
        <v>490</v>
      </c>
      <c r="C34" s="209" t="s">
        <v>554</v>
      </c>
      <c r="D34" s="209" t="s">
        <v>555</v>
      </c>
      <c r="E34" s="209" t="s">
        <v>570</v>
      </c>
      <c r="F34" s="209" t="s">
        <v>571</v>
      </c>
      <c r="G34" s="209" t="s">
        <v>574</v>
      </c>
      <c r="H34" s="209" t="s">
        <v>575</v>
      </c>
      <c r="I34" s="209" t="s">
        <v>497</v>
      </c>
      <c r="J34" s="210">
        <v>0</v>
      </c>
      <c r="K34" s="210">
        <v>0</v>
      </c>
      <c r="L34" s="210">
        <v>200000000</v>
      </c>
      <c r="M34" s="210">
        <v>114285712</v>
      </c>
      <c r="N34" s="213">
        <v>85714288</v>
      </c>
      <c r="O34" s="210">
        <v>0</v>
      </c>
      <c r="P34" s="237" t="s">
        <v>1761</v>
      </c>
    </row>
    <row r="35" spans="1:16" x14ac:dyDescent="0.45">
      <c r="A35" s="209" t="s">
        <v>489</v>
      </c>
      <c r="B35" s="209" t="s">
        <v>490</v>
      </c>
      <c r="C35" s="209" t="s">
        <v>554</v>
      </c>
      <c r="D35" s="209" t="s">
        <v>555</v>
      </c>
      <c r="E35" s="209" t="s">
        <v>570</v>
      </c>
      <c r="F35" s="209" t="s">
        <v>571</v>
      </c>
      <c r="G35" s="209" t="s">
        <v>576</v>
      </c>
      <c r="H35" s="209" t="s">
        <v>577</v>
      </c>
      <c r="I35" s="209" t="s">
        <v>497</v>
      </c>
      <c r="J35" s="210">
        <v>0</v>
      </c>
      <c r="K35" s="210">
        <v>0</v>
      </c>
      <c r="L35" s="210">
        <v>4605250</v>
      </c>
      <c r="M35" s="210">
        <v>4605250</v>
      </c>
      <c r="N35" s="213">
        <v>0</v>
      </c>
      <c r="O35" s="210">
        <v>0</v>
      </c>
      <c r="P35" s="237" t="s">
        <v>1761</v>
      </c>
    </row>
    <row r="36" spans="1:16" x14ac:dyDescent="0.45">
      <c r="A36" s="209" t="s">
        <v>489</v>
      </c>
      <c r="B36" s="209" t="s">
        <v>490</v>
      </c>
      <c r="C36" s="209" t="s">
        <v>554</v>
      </c>
      <c r="D36" s="209" t="s">
        <v>555</v>
      </c>
      <c r="E36" s="209" t="s">
        <v>578</v>
      </c>
      <c r="F36" s="209" t="s">
        <v>579</v>
      </c>
      <c r="G36" s="209" t="s">
        <v>580</v>
      </c>
      <c r="H36" s="209" t="s">
        <v>581</v>
      </c>
      <c r="I36" s="209" t="s">
        <v>497</v>
      </c>
      <c r="J36" s="210">
        <v>0</v>
      </c>
      <c r="K36" s="210">
        <v>0</v>
      </c>
      <c r="L36" s="210">
        <v>11052600</v>
      </c>
      <c r="M36" s="210">
        <v>8289450</v>
      </c>
      <c r="N36" s="213">
        <v>2763150</v>
      </c>
      <c r="O36" s="210">
        <v>0</v>
      </c>
      <c r="P36" s="237" t="s">
        <v>1761</v>
      </c>
    </row>
    <row r="37" spans="1:16" x14ac:dyDescent="0.45">
      <c r="A37" s="209" t="s">
        <v>489</v>
      </c>
      <c r="B37" s="209" t="s">
        <v>490</v>
      </c>
      <c r="C37" s="209" t="s">
        <v>554</v>
      </c>
      <c r="D37" s="209" t="s">
        <v>555</v>
      </c>
      <c r="E37" s="209" t="s">
        <v>578</v>
      </c>
      <c r="F37" s="209" t="s">
        <v>579</v>
      </c>
      <c r="G37" s="209" t="s">
        <v>582</v>
      </c>
      <c r="H37" s="209" t="s">
        <v>583</v>
      </c>
      <c r="I37" s="209" t="s">
        <v>497</v>
      </c>
      <c r="J37" s="210">
        <v>9675000</v>
      </c>
      <c r="K37" s="210">
        <v>0</v>
      </c>
      <c r="L37" s="210">
        <v>33157800</v>
      </c>
      <c r="M37" s="210">
        <v>34543350</v>
      </c>
      <c r="N37" s="213">
        <v>8289450</v>
      </c>
      <c r="O37" s="210">
        <v>0</v>
      </c>
      <c r="P37" s="237" t="s">
        <v>1761</v>
      </c>
    </row>
    <row r="38" spans="1:16" x14ac:dyDescent="0.45">
      <c r="A38" s="209" t="s">
        <v>489</v>
      </c>
      <c r="B38" s="209" t="s">
        <v>490</v>
      </c>
      <c r="C38" s="209" t="s">
        <v>554</v>
      </c>
      <c r="D38" s="209" t="s">
        <v>555</v>
      </c>
      <c r="E38" s="209" t="s">
        <v>578</v>
      </c>
      <c r="F38" s="209" t="s">
        <v>579</v>
      </c>
      <c r="G38" s="209" t="s">
        <v>584</v>
      </c>
      <c r="H38" s="209" t="s">
        <v>585</v>
      </c>
      <c r="I38" s="209" t="s">
        <v>497</v>
      </c>
      <c r="J38" s="210">
        <v>1935000</v>
      </c>
      <c r="K38" s="210">
        <v>0</v>
      </c>
      <c r="L38" s="210">
        <v>11052600</v>
      </c>
      <c r="M38" s="210">
        <v>10224450</v>
      </c>
      <c r="N38" s="213">
        <v>2763150</v>
      </c>
      <c r="O38" s="210">
        <v>0</v>
      </c>
      <c r="P38" s="237" t="s">
        <v>1761</v>
      </c>
    </row>
    <row r="39" spans="1:16" x14ac:dyDescent="0.45">
      <c r="A39" s="209" t="s">
        <v>489</v>
      </c>
      <c r="B39" s="209" t="s">
        <v>490</v>
      </c>
      <c r="C39" s="209" t="s">
        <v>554</v>
      </c>
      <c r="D39" s="209" t="s">
        <v>555</v>
      </c>
      <c r="E39" s="209" t="s">
        <v>578</v>
      </c>
      <c r="F39" s="209" t="s">
        <v>579</v>
      </c>
      <c r="G39" s="209" t="s">
        <v>574</v>
      </c>
      <c r="H39" s="209" t="s">
        <v>575</v>
      </c>
      <c r="I39" s="209" t="s">
        <v>497</v>
      </c>
      <c r="J39" s="210">
        <v>9675000</v>
      </c>
      <c r="K39" s="210">
        <v>0</v>
      </c>
      <c r="L39" s="210">
        <v>55263000</v>
      </c>
      <c r="M39" s="210">
        <v>51122250</v>
      </c>
      <c r="N39" s="213">
        <v>13815750</v>
      </c>
      <c r="O39" s="210">
        <v>0</v>
      </c>
      <c r="P39" s="237" t="s">
        <v>1761</v>
      </c>
    </row>
    <row r="40" spans="1:16" x14ac:dyDescent="0.45">
      <c r="A40" s="209" t="s">
        <v>489</v>
      </c>
      <c r="B40" s="209" t="s">
        <v>490</v>
      </c>
      <c r="C40" s="209" t="s">
        <v>554</v>
      </c>
      <c r="D40" s="209" t="s">
        <v>555</v>
      </c>
      <c r="E40" s="209" t="s">
        <v>578</v>
      </c>
      <c r="F40" s="209" t="s">
        <v>579</v>
      </c>
      <c r="G40" s="209" t="s">
        <v>586</v>
      </c>
      <c r="H40" s="209" t="s">
        <v>587</v>
      </c>
      <c r="I40" s="209" t="s">
        <v>497</v>
      </c>
      <c r="J40" s="210">
        <v>5805000</v>
      </c>
      <c r="K40" s="210">
        <v>0</v>
      </c>
      <c r="L40" s="210">
        <v>0</v>
      </c>
      <c r="M40" s="210">
        <v>5805000</v>
      </c>
      <c r="N40" s="213">
        <v>0</v>
      </c>
      <c r="O40" s="210">
        <v>0</v>
      </c>
      <c r="P40" s="237" t="s">
        <v>1761</v>
      </c>
    </row>
    <row r="41" spans="1:16" x14ac:dyDescent="0.45">
      <c r="A41" s="209" t="s">
        <v>489</v>
      </c>
      <c r="B41" s="209" t="s">
        <v>490</v>
      </c>
      <c r="C41" s="209" t="s">
        <v>554</v>
      </c>
      <c r="D41" s="209" t="s">
        <v>555</v>
      </c>
      <c r="E41" s="209" t="s">
        <v>578</v>
      </c>
      <c r="F41" s="209" t="s">
        <v>579</v>
      </c>
      <c r="G41" s="209" t="s">
        <v>588</v>
      </c>
      <c r="H41" s="209" t="s">
        <v>589</v>
      </c>
      <c r="I41" s="209" t="s">
        <v>497</v>
      </c>
      <c r="J41" s="210">
        <v>1740000</v>
      </c>
      <c r="K41" s="210">
        <v>0</v>
      </c>
      <c r="L41" s="210">
        <v>11052600</v>
      </c>
      <c r="M41" s="210">
        <v>10224450</v>
      </c>
      <c r="N41" s="213">
        <v>2568150</v>
      </c>
      <c r="O41" s="210">
        <v>0</v>
      </c>
      <c r="P41" s="237" t="s">
        <v>1761</v>
      </c>
    </row>
    <row r="42" spans="1:16" x14ac:dyDescent="0.45">
      <c r="A42" s="209" t="s">
        <v>489</v>
      </c>
      <c r="B42" s="209" t="s">
        <v>490</v>
      </c>
      <c r="C42" s="209" t="s">
        <v>554</v>
      </c>
      <c r="D42" s="209" t="s">
        <v>555</v>
      </c>
      <c r="E42" s="209" t="s">
        <v>578</v>
      </c>
      <c r="F42" s="209" t="s">
        <v>579</v>
      </c>
      <c r="G42" s="209" t="s">
        <v>576</v>
      </c>
      <c r="H42" s="209" t="s">
        <v>577</v>
      </c>
      <c r="I42" s="209" t="s">
        <v>497</v>
      </c>
      <c r="J42" s="210">
        <v>0</v>
      </c>
      <c r="K42" s="210">
        <v>0</v>
      </c>
      <c r="L42" s="210">
        <v>55263000</v>
      </c>
      <c r="M42" s="210">
        <v>55263000</v>
      </c>
      <c r="N42" s="213">
        <v>0</v>
      </c>
      <c r="O42" s="210">
        <v>0</v>
      </c>
      <c r="P42" s="237" t="s">
        <v>1761</v>
      </c>
    </row>
    <row r="43" spans="1:16" x14ac:dyDescent="0.45">
      <c r="A43" s="209" t="s">
        <v>489</v>
      </c>
      <c r="B43" s="209" t="s">
        <v>490</v>
      </c>
      <c r="C43" s="209" t="s">
        <v>554</v>
      </c>
      <c r="D43" s="209" t="s">
        <v>555</v>
      </c>
      <c r="E43" s="209" t="s">
        <v>590</v>
      </c>
      <c r="F43" s="209" t="s">
        <v>591</v>
      </c>
      <c r="G43" s="209" t="s">
        <v>584</v>
      </c>
      <c r="H43" s="209" t="s">
        <v>585</v>
      </c>
      <c r="I43" s="209" t="s">
        <v>497</v>
      </c>
      <c r="J43" s="210">
        <v>0</v>
      </c>
      <c r="K43" s="210">
        <v>0</v>
      </c>
      <c r="L43" s="210">
        <v>428248349</v>
      </c>
      <c r="M43" s="210">
        <v>428248349</v>
      </c>
      <c r="N43" s="213">
        <v>0</v>
      </c>
      <c r="O43" s="210">
        <v>0</v>
      </c>
      <c r="P43" s="237" t="s">
        <v>1761</v>
      </c>
    </row>
    <row r="44" spans="1:16" x14ac:dyDescent="0.45">
      <c r="A44" s="209" t="s">
        <v>489</v>
      </c>
      <c r="B44" s="209" t="s">
        <v>490</v>
      </c>
      <c r="C44" s="209" t="s">
        <v>592</v>
      </c>
      <c r="D44" s="209" t="s">
        <v>593</v>
      </c>
      <c r="E44" s="209" t="s">
        <v>594</v>
      </c>
      <c r="F44" s="209" t="s">
        <v>595</v>
      </c>
      <c r="G44" s="209" t="s">
        <v>596</v>
      </c>
      <c r="H44" s="209" t="s">
        <v>348</v>
      </c>
      <c r="I44" s="209" t="s">
        <v>1523</v>
      </c>
      <c r="J44" s="210">
        <v>200000000</v>
      </c>
      <c r="K44" s="210">
        <v>0</v>
      </c>
      <c r="L44" s="210">
        <v>0</v>
      </c>
      <c r="M44" s="210">
        <v>0</v>
      </c>
      <c r="N44" s="213">
        <v>200000000</v>
      </c>
      <c r="O44" s="210">
        <v>0</v>
      </c>
      <c r="P44" s="237" t="s">
        <v>1761</v>
      </c>
    </row>
    <row r="45" spans="1:16" x14ac:dyDescent="0.45">
      <c r="A45" s="209" t="s">
        <v>489</v>
      </c>
      <c r="B45" s="209" t="s">
        <v>490</v>
      </c>
      <c r="C45" s="209" t="s">
        <v>592</v>
      </c>
      <c r="D45" s="209" t="s">
        <v>593</v>
      </c>
      <c r="E45" s="209" t="s">
        <v>617</v>
      </c>
      <c r="F45" s="209" t="s">
        <v>618</v>
      </c>
      <c r="G45" s="209" t="s">
        <v>619</v>
      </c>
      <c r="H45" s="209" t="s">
        <v>620</v>
      </c>
      <c r="I45" s="209" t="s">
        <v>1524</v>
      </c>
      <c r="J45" s="210">
        <v>0</v>
      </c>
      <c r="K45" s="210">
        <v>0</v>
      </c>
      <c r="L45" s="210">
        <v>369875000000</v>
      </c>
      <c r="M45" s="210">
        <v>0</v>
      </c>
      <c r="N45" s="213">
        <v>369875000000</v>
      </c>
      <c r="O45" s="210">
        <v>0</v>
      </c>
      <c r="P45" s="237" t="s">
        <v>1761</v>
      </c>
    </row>
    <row r="46" spans="1:16" x14ac:dyDescent="0.45">
      <c r="A46" s="209" t="s">
        <v>489</v>
      </c>
      <c r="B46" s="209" t="s">
        <v>490</v>
      </c>
      <c r="C46" s="209" t="s">
        <v>592</v>
      </c>
      <c r="D46" s="209" t="s">
        <v>593</v>
      </c>
      <c r="E46" s="209" t="s">
        <v>617</v>
      </c>
      <c r="F46" s="209" t="s">
        <v>618</v>
      </c>
      <c r="G46" s="209" t="s">
        <v>621</v>
      </c>
      <c r="H46" s="209" t="s">
        <v>187</v>
      </c>
      <c r="I46" s="209" t="s">
        <v>1525</v>
      </c>
      <c r="J46" s="210">
        <v>49940513065</v>
      </c>
      <c r="K46" s="210">
        <v>0</v>
      </c>
      <c r="L46" s="210">
        <v>0</v>
      </c>
      <c r="M46" s="210">
        <v>3976115872</v>
      </c>
      <c r="N46" s="213">
        <v>45964397193</v>
      </c>
      <c r="O46" s="210">
        <v>0</v>
      </c>
      <c r="P46" s="237" t="s">
        <v>1761</v>
      </c>
    </row>
    <row r="47" spans="1:16" x14ac:dyDescent="0.45">
      <c r="A47" s="209" t="s">
        <v>489</v>
      </c>
      <c r="B47" s="209" t="s">
        <v>490</v>
      </c>
      <c r="C47" s="209" t="s">
        <v>592</v>
      </c>
      <c r="D47" s="209" t="s">
        <v>593</v>
      </c>
      <c r="E47" s="209" t="s">
        <v>622</v>
      </c>
      <c r="F47" s="209" t="s">
        <v>623</v>
      </c>
      <c r="G47" s="209" t="s">
        <v>624</v>
      </c>
      <c r="H47" s="209" t="s">
        <v>625</v>
      </c>
      <c r="I47" s="209" t="s">
        <v>1526</v>
      </c>
      <c r="J47" s="210">
        <v>28242471760</v>
      </c>
      <c r="K47" s="210">
        <v>0</v>
      </c>
      <c r="L47" s="210">
        <v>314420707388</v>
      </c>
      <c r="M47" s="210">
        <v>342663179148</v>
      </c>
      <c r="N47" s="213">
        <v>0</v>
      </c>
      <c r="O47" s="210">
        <v>0</v>
      </c>
      <c r="P47" s="237" t="s">
        <v>1394</v>
      </c>
    </row>
    <row r="48" spans="1:16" x14ac:dyDescent="0.45">
      <c r="A48" s="209" t="s">
        <v>489</v>
      </c>
      <c r="B48" s="209" t="s">
        <v>490</v>
      </c>
      <c r="C48" s="209" t="s">
        <v>592</v>
      </c>
      <c r="D48" s="209" t="s">
        <v>593</v>
      </c>
      <c r="E48" s="209" t="s">
        <v>597</v>
      </c>
      <c r="F48" s="209" t="s">
        <v>598</v>
      </c>
      <c r="G48" s="209" t="s">
        <v>599</v>
      </c>
      <c r="H48" s="209" t="s">
        <v>600</v>
      </c>
      <c r="I48" s="209" t="s">
        <v>1527</v>
      </c>
      <c r="J48" s="210">
        <v>860000000</v>
      </c>
      <c r="K48" s="210">
        <v>0</v>
      </c>
      <c r="L48" s="210">
        <v>500000000</v>
      </c>
      <c r="M48" s="210">
        <v>1360000000</v>
      </c>
      <c r="N48" s="213">
        <v>0</v>
      </c>
      <c r="O48" s="210">
        <v>0</v>
      </c>
      <c r="P48" s="237" t="s">
        <v>430</v>
      </c>
    </row>
    <row r="49" spans="1:16" x14ac:dyDescent="0.45">
      <c r="A49" s="209" t="s">
        <v>489</v>
      </c>
      <c r="B49" s="209" t="s">
        <v>490</v>
      </c>
      <c r="C49" s="209" t="s">
        <v>592</v>
      </c>
      <c r="D49" s="209" t="s">
        <v>593</v>
      </c>
      <c r="E49" s="209" t="s">
        <v>597</v>
      </c>
      <c r="F49" s="209" t="s">
        <v>598</v>
      </c>
      <c r="G49" s="209" t="s">
        <v>601</v>
      </c>
      <c r="H49" s="209" t="s">
        <v>602</v>
      </c>
      <c r="I49" s="209" t="s">
        <v>1528</v>
      </c>
      <c r="J49" s="210">
        <v>0</v>
      </c>
      <c r="K49" s="210">
        <v>0</v>
      </c>
      <c r="L49" s="210">
        <v>72000000</v>
      </c>
      <c r="M49" s="210">
        <v>72000000</v>
      </c>
      <c r="N49" s="213">
        <v>0</v>
      </c>
      <c r="O49" s="210">
        <v>0</v>
      </c>
      <c r="P49" s="237" t="s">
        <v>430</v>
      </c>
    </row>
    <row r="50" spans="1:16" x14ac:dyDescent="0.45">
      <c r="A50" s="209" t="s">
        <v>489</v>
      </c>
      <c r="B50" s="209" t="s">
        <v>490</v>
      </c>
      <c r="C50" s="209" t="s">
        <v>592</v>
      </c>
      <c r="D50" s="209" t="s">
        <v>593</v>
      </c>
      <c r="E50" s="209" t="s">
        <v>597</v>
      </c>
      <c r="F50" s="209" t="s">
        <v>598</v>
      </c>
      <c r="G50" s="209" t="s">
        <v>603</v>
      </c>
      <c r="H50" s="209" t="s">
        <v>604</v>
      </c>
      <c r="I50" s="209" t="s">
        <v>497</v>
      </c>
      <c r="J50" s="210">
        <v>0</v>
      </c>
      <c r="K50" s="210">
        <v>0</v>
      </c>
      <c r="L50" s="210">
        <v>96000000</v>
      </c>
      <c r="M50" s="210">
        <v>96000000</v>
      </c>
      <c r="N50" s="213">
        <v>0</v>
      </c>
      <c r="O50" s="210">
        <v>0</v>
      </c>
      <c r="P50" s="237" t="s">
        <v>430</v>
      </c>
    </row>
    <row r="51" spans="1:16" x14ac:dyDescent="0.45">
      <c r="A51" s="209" t="s">
        <v>489</v>
      </c>
      <c r="B51" s="209" t="s">
        <v>490</v>
      </c>
      <c r="C51" s="209" t="s">
        <v>592</v>
      </c>
      <c r="D51" s="209" t="s">
        <v>593</v>
      </c>
      <c r="E51" s="209" t="s">
        <v>597</v>
      </c>
      <c r="F51" s="209" t="s">
        <v>598</v>
      </c>
      <c r="G51" s="209" t="s">
        <v>605</v>
      </c>
      <c r="H51" s="209" t="s">
        <v>606</v>
      </c>
      <c r="I51" s="209" t="s">
        <v>497</v>
      </c>
      <c r="J51" s="210">
        <v>0</v>
      </c>
      <c r="K51" s="210">
        <v>0</v>
      </c>
      <c r="L51" s="210">
        <v>400000000</v>
      </c>
      <c r="M51" s="210">
        <v>400000000</v>
      </c>
      <c r="N51" s="213">
        <v>0</v>
      </c>
      <c r="O51" s="210">
        <v>0</v>
      </c>
      <c r="P51" s="237" t="s">
        <v>430</v>
      </c>
    </row>
    <row r="52" spans="1:16" x14ac:dyDescent="0.45">
      <c r="A52" s="209" t="s">
        <v>489</v>
      </c>
      <c r="B52" s="209" t="s">
        <v>490</v>
      </c>
      <c r="C52" s="209" t="s">
        <v>592</v>
      </c>
      <c r="D52" s="209" t="s">
        <v>593</v>
      </c>
      <c r="E52" s="209" t="s">
        <v>597</v>
      </c>
      <c r="F52" s="209" t="s">
        <v>598</v>
      </c>
      <c r="G52" s="209" t="s">
        <v>607</v>
      </c>
      <c r="H52" s="209" t="s">
        <v>608</v>
      </c>
      <c r="I52" s="209" t="s">
        <v>497</v>
      </c>
      <c r="J52" s="210">
        <v>0</v>
      </c>
      <c r="K52" s="210">
        <v>0</v>
      </c>
      <c r="L52" s="210">
        <v>100000000</v>
      </c>
      <c r="M52" s="210">
        <v>100000000</v>
      </c>
      <c r="N52" s="213">
        <v>0</v>
      </c>
      <c r="O52" s="210">
        <v>0</v>
      </c>
      <c r="P52" s="237" t="s">
        <v>430</v>
      </c>
    </row>
    <row r="53" spans="1:16" x14ac:dyDescent="0.45">
      <c r="A53" s="209" t="s">
        <v>489</v>
      </c>
      <c r="B53" s="209" t="s">
        <v>490</v>
      </c>
      <c r="C53" s="209" t="s">
        <v>592</v>
      </c>
      <c r="D53" s="209" t="s">
        <v>593</v>
      </c>
      <c r="E53" s="209" t="s">
        <v>597</v>
      </c>
      <c r="F53" s="209" t="s">
        <v>598</v>
      </c>
      <c r="G53" s="209" t="s">
        <v>609</v>
      </c>
      <c r="H53" s="209" t="s">
        <v>610</v>
      </c>
      <c r="I53" s="209" t="s">
        <v>497</v>
      </c>
      <c r="J53" s="210">
        <v>0</v>
      </c>
      <c r="K53" s="210">
        <v>0</v>
      </c>
      <c r="L53" s="210">
        <v>300000000</v>
      </c>
      <c r="M53" s="210">
        <v>300000000</v>
      </c>
      <c r="N53" s="213">
        <v>0</v>
      </c>
      <c r="O53" s="210">
        <v>0</v>
      </c>
      <c r="P53" s="237" t="s">
        <v>430</v>
      </c>
    </row>
    <row r="54" spans="1:16" x14ac:dyDescent="0.45">
      <c r="A54" s="209" t="s">
        <v>489</v>
      </c>
      <c r="B54" s="209" t="s">
        <v>490</v>
      </c>
      <c r="C54" s="209" t="s">
        <v>592</v>
      </c>
      <c r="D54" s="209" t="s">
        <v>593</v>
      </c>
      <c r="E54" s="209" t="s">
        <v>597</v>
      </c>
      <c r="F54" s="209" t="s">
        <v>598</v>
      </c>
      <c r="G54" s="209" t="s">
        <v>611</v>
      </c>
      <c r="H54" s="209" t="s">
        <v>612</v>
      </c>
      <c r="I54" s="209" t="s">
        <v>497</v>
      </c>
      <c r="J54" s="210">
        <v>0</v>
      </c>
      <c r="K54" s="210">
        <v>0</v>
      </c>
      <c r="L54" s="210">
        <v>40000000</v>
      </c>
      <c r="M54" s="210">
        <v>40000000</v>
      </c>
      <c r="N54" s="213">
        <v>0</v>
      </c>
      <c r="O54" s="210">
        <v>0</v>
      </c>
      <c r="P54" s="237" t="s">
        <v>430</v>
      </c>
    </row>
    <row r="55" spans="1:16" x14ac:dyDescent="0.45">
      <c r="A55" s="209" t="s">
        <v>489</v>
      </c>
      <c r="B55" s="209" t="s">
        <v>490</v>
      </c>
      <c r="C55" s="209" t="s">
        <v>592</v>
      </c>
      <c r="D55" s="209" t="s">
        <v>593</v>
      </c>
      <c r="E55" s="209" t="s">
        <v>597</v>
      </c>
      <c r="F55" s="209" t="s">
        <v>598</v>
      </c>
      <c r="G55" s="209" t="s">
        <v>613</v>
      </c>
      <c r="H55" s="209" t="s">
        <v>614</v>
      </c>
      <c r="I55" s="209" t="s">
        <v>497</v>
      </c>
      <c r="J55" s="210">
        <v>0</v>
      </c>
      <c r="K55" s="210">
        <v>0</v>
      </c>
      <c r="L55" s="210">
        <v>100000000</v>
      </c>
      <c r="M55" s="210">
        <v>52340091</v>
      </c>
      <c r="N55" s="213">
        <v>47659909</v>
      </c>
      <c r="O55" s="210">
        <v>0</v>
      </c>
      <c r="P55" s="237" t="s">
        <v>430</v>
      </c>
    </row>
    <row r="56" spans="1:16" x14ac:dyDescent="0.45">
      <c r="A56" s="209" t="s">
        <v>489</v>
      </c>
      <c r="B56" s="209" t="s">
        <v>490</v>
      </c>
      <c r="C56" s="209" t="s">
        <v>592</v>
      </c>
      <c r="D56" s="209" t="s">
        <v>593</v>
      </c>
      <c r="E56" s="209" t="s">
        <v>597</v>
      </c>
      <c r="F56" s="209" t="s">
        <v>598</v>
      </c>
      <c r="G56" s="209" t="s">
        <v>615</v>
      </c>
      <c r="H56" s="209" t="s">
        <v>616</v>
      </c>
      <c r="I56" s="209" t="s">
        <v>497</v>
      </c>
      <c r="J56" s="210">
        <v>0</v>
      </c>
      <c r="K56" s="210">
        <v>0</v>
      </c>
      <c r="L56" s="210">
        <v>80000000</v>
      </c>
      <c r="M56" s="210">
        <v>80000000</v>
      </c>
      <c r="N56" s="213">
        <v>0</v>
      </c>
      <c r="O56" s="210">
        <v>0</v>
      </c>
      <c r="P56" s="237" t="s">
        <v>430</v>
      </c>
    </row>
    <row r="57" spans="1:16" x14ac:dyDescent="0.45">
      <c r="A57" s="209" t="s">
        <v>489</v>
      </c>
      <c r="B57" s="209" t="s">
        <v>490</v>
      </c>
      <c r="C57" s="209" t="s">
        <v>592</v>
      </c>
      <c r="D57" s="209" t="s">
        <v>593</v>
      </c>
      <c r="E57" s="209" t="s">
        <v>626</v>
      </c>
      <c r="F57" s="209" t="s">
        <v>627</v>
      </c>
      <c r="G57" s="209" t="s">
        <v>628</v>
      </c>
      <c r="H57" s="209" t="s">
        <v>629</v>
      </c>
      <c r="I57" s="209" t="s">
        <v>497</v>
      </c>
      <c r="J57" s="210">
        <v>0</v>
      </c>
      <c r="K57" s="210">
        <v>0</v>
      </c>
      <c r="L57" s="210">
        <v>469686000000</v>
      </c>
      <c r="M57" s="210">
        <v>17288000000</v>
      </c>
      <c r="N57" s="213">
        <v>452398000000</v>
      </c>
      <c r="O57" s="210">
        <v>0</v>
      </c>
      <c r="P57" s="237" t="s">
        <v>1643</v>
      </c>
    </row>
    <row r="58" spans="1:16" x14ac:dyDescent="0.45">
      <c r="A58" s="209" t="s">
        <v>489</v>
      </c>
      <c r="B58" s="209" t="s">
        <v>490</v>
      </c>
      <c r="C58" s="209" t="s">
        <v>592</v>
      </c>
      <c r="D58" s="209" t="s">
        <v>593</v>
      </c>
      <c r="E58" s="209" t="s">
        <v>626</v>
      </c>
      <c r="F58" s="209" t="s">
        <v>627</v>
      </c>
      <c r="G58" s="209" t="s">
        <v>528</v>
      </c>
      <c r="H58" s="209" t="s">
        <v>529</v>
      </c>
      <c r="I58" s="209" t="s">
        <v>1518</v>
      </c>
      <c r="J58" s="210">
        <v>140083271340</v>
      </c>
      <c r="K58" s="210">
        <v>0</v>
      </c>
      <c r="L58" s="210">
        <v>0</v>
      </c>
      <c r="M58" s="210">
        <v>140083271340</v>
      </c>
      <c r="N58" s="216">
        <v>0</v>
      </c>
      <c r="O58" s="210">
        <v>0</v>
      </c>
      <c r="P58" s="237" t="s">
        <v>1614</v>
      </c>
    </row>
    <row r="59" spans="1:16" x14ac:dyDescent="0.45">
      <c r="A59" s="209" t="s">
        <v>489</v>
      </c>
      <c r="B59" s="209" t="s">
        <v>490</v>
      </c>
      <c r="C59" s="209" t="s">
        <v>630</v>
      </c>
      <c r="D59" s="209" t="s">
        <v>631</v>
      </c>
      <c r="E59" s="209" t="s">
        <v>632</v>
      </c>
      <c r="F59" s="209" t="s">
        <v>633</v>
      </c>
      <c r="G59" s="209" t="s">
        <v>621</v>
      </c>
      <c r="H59" s="209" t="s">
        <v>187</v>
      </c>
      <c r="I59" s="209" t="s">
        <v>1525</v>
      </c>
      <c r="J59" s="210">
        <v>0</v>
      </c>
      <c r="K59" s="210">
        <v>0</v>
      </c>
      <c r="L59" s="210">
        <v>30000000000</v>
      </c>
      <c r="M59" s="210">
        <v>0</v>
      </c>
      <c r="N59" s="212">
        <v>30000000000</v>
      </c>
      <c r="O59" s="210">
        <v>0</v>
      </c>
      <c r="P59" s="237" t="s">
        <v>427</v>
      </c>
    </row>
    <row r="60" spans="1:16" x14ac:dyDescent="0.45">
      <c r="A60" s="209" t="s">
        <v>489</v>
      </c>
      <c r="B60" s="209" t="s">
        <v>490</v>
      </c>
      <c r="C60" s="209" t="s">
        <v>630</v>
      </c>
      <c r="D60" s="209" t="s">
        <v>631</v>
      </c>
      <c r="E60" s="209" t="s">
        <v>632</v>
      </c>
      <c r="F60" s="209" t="s">
        <v>633</v>
      </c>
      <c r="G60" s="209" t="s">
        <v>634</v>
      </c>
      <c r="H60" s="209" t="s">
        <v>635</v>
      </c>
      <c r="I60" s="209" t="s">
        <v>1529</v>
      </c>
      <c r="J60" s="210">
        <v>582460123</v>
      </c>
      <c r="K60" s="210">
        <v>0</v>
      </c>
      <c r="L60" s="210">
        <v>930035739</v>
      </c>
      <c r="M60" s="210">
        <v>582460123</v>
      </c>
      <c r="N60" s="212">
        <v>930035739</v>
      </c>
      <c r="O60" s="210">
        <v>0</v>
      </c>
      <c r="P60" s="237" t="s">
        <v>427</v>
      </c>
    </row>
    <row r="61" spans="1:16" x14ac:dyDescent="0.45">
      <c r="A61" s="209" t="s">
        <v>489</v>
      </c>
      <c r="B61" s="209" t="s">
        <v>490</v>
      </c>
      <c r="C61" s="209" t="s">
        <v>630</v>
      </c>
      <c r="D61" s="209" t="s">
        <v>631</v>
      </c>
      <c r="E61" s="209" t="s">
        <v>632</v>
      </c>
      <c r="F61" s="209" t="s">
        <v>633</v>
      </c>
      <c r="G61" s="209" t="s">
        <v>636</v>
      </c>
      <c r="H61" s="209" t="s">
        <v>637</v>
      </c>
      <c r="I61" s="209" t="s">
        <v>1530</v>
      </c>
      <c r="J61" s="210">
        <v>0</v>
      </c>
      <c r="K61" s="210">
        <v>0</v>
      </c>
      <c r="L61" s="210">
        <v>22969381500</v>
      </c>
      <c r="M61" s="210">
        <v>22969381500</v>
      </c>
      <c r="N61" s="212">
        <v>0</v>
      </c>
      <c r="O61" s="210">
        <v>0</v>
      </c>
      <c r="P61" s="237" t="s">
        <v>427</v>
      </c>
    </row>
    <row r="62" spans="1:16" x14ac:dyDescent="0.45">
      <c r="A62" s="209" t="s">
        <v>489</v>
      </c>
      <c r="B62" s="209" t="s">
        <v>490</v>
      </c>
      <c r="C62" s="209" t="s">
        <v>630</v>
      </c>
      <c r="D62" s="209" t="s">
        <v>631</v>
      </c>
      <c r="E62" s="209" t="s">
        <v>632</v>
      </c>
      <c r="F62" s="209" t="s">
        <v>633</v>
      </c>
      <c r="G62" s="209" t="s">
        <v>638</v>
      </c>
      <c r="H62" s="209" t="s">
        <v>639</v>
      </c>
      <c r="I62" s="209" t="s">
        <v>1531</v>
      </c>
      <c r="J62" s="210">
        <v>400000000</v>
      </c>
      <c r="K62" s="210">
        <v>0</v>
      </c>
      <c r="L62" s="210">
        <v>0</v>
      </c>
      <c r="M62" s="210">
        <v>0</v>
      </c>
      <c r="N62" s="212">
        <v>400000000</v>
      </c>
      <c r="O62" s="210">
        <v>0</v>
      </c>
      <c r="P62" s="237" t="s">
        <v>427</v>
      </c>
    </row>
    <row r="63" spans="1:16" x14ac:dyDescent="0.45">
      <c r="A63" s="209" t="s">
        <v>489</v>
      </c>
      <c r="B63" s="209" t="s">
        <v>490</v>
      </c>
      <c r="C63" s="209" t="s">
        <v>630</v>
      </c>
      <c r="D63" s="209" t="s">
        <v>631</v>
      </c>
      <c r="E63" s="209" t="s">
        <v>632</v>
      </c>
      <c r="F63" s="209" t="s">
        <v>633</v>
      </c>
      <c r="G63" s="209" t="s">
        <v>640</v>
      </c>
      <c r="H63" s="209" t="s">
        <v>641</v>
      </c>
      <c r="I63" s="209" t="s">
        <v>1532</v>
      </c>
      <c r="J63" s="210">
        <v>1400000000</v>
      </c>
      <c r="K63" s="210">
        <v>0</v>
      </c>
      <c r="L63" s="210">
        <v>0</v>
      </c>
      <c r="M63" s="210">
        <v>1400000000</v>
      </c>
      <c r="N63" s="212">
        <v>0</v>
      </c>
      <c r="O63" s="210">
        <v>0</v>
      </c>
      <c r="P63" s="237" t="s">
        <v>427</v>
      </c>
    </row>
    <row r="64" spans="1:16" x14ac:dyDescent="0.45">
      <c r="A64" s="209" t="s">
        <v>489</v>
      </c>
      <c r="B64" s="209" t="s">
        <v>490</v>
      </c>
      <c r="C64" s="209" t="s">
        <v>630</v>
      </c>
      <c r="D64" s="209" t="s">
        <v>631</v>
      </c>
      <c r="E64" s="209" t="s">
        <v>632</v>
      </c>
      <c r="F64" s="209" t="s">
        <v>633</v>
      </c>
      <c r="G64" s="209" t="s">
        <v>642</v>
      </c>
      <c r="H64" s="209" t="s">
        <v>643</v>
      </c>
      <c r="I64" s="209" t="s">
        <v>1533</v>
      </c>
      <c r="J64" s="210">
        <v>2450000000</v>
      </c>
      <c r="K64" s="210">
        <v>0</v>
      </c>
      <c r="L64" s="210">
        <v>14800000000</v>
      </c>
      <c r="M64" s="210">
        <v>3390000000</v>
      </c>
      <c r="N64" s="212">
        <v>13860000000</v>
      </c>
      <c r="O64" s="210">
        <v>0</v>
      </c>
      <c r="P64" s="237" t="s">
        <v>427</v>
      </c>
    </row>
    <row r="65" spans="1:16" x14ac:dyDescent="0.45">
      <c r="A65" s="209" t="s">
        <v>489</v>
      </c>
      <c r="B65" s="209" t="s">
        <v>490</v>
      </c>
      <c r="C65" s="209" t="s">
        <v>630</v>
      </c>
      <c r="D65" s="209" t="s">
        <v>631</v>
      </c>
      <c r="E65" s="209" t="s">
        <v>632</v>
      </c>
      <c r="F65" s="209" t="s">
        <v>633</v>
      </c>
      <c r="G65" s="209" t="s">
        <v>654</v>
      </c>
      <c r="H65" s="209" t="s">
        <v>655</v>
      </c>
      <c r="I65" s="209" t="s">
        <v>1534</v>
      </c>
      <c r="J65" s="210">
        <v>1560078509</v>
      </c>
      <c r="K65" s="210">
        <v>0</v>
      </c>
      <c r="L65" s="210">
        <v>423859470</v>
      </c>
      <c r="M65" s="210">
        <v>1560078509</v>
      </c>
      <c r="N65" s="212">
        <v>423859470</v>
      </c>
      <c r="O65" s="210">
        <v>0</v>
      </c>
      <c r="P65" s="237" t="s">
        <v>427</v>
      </c>
    </row>
    <row r="66" spans="1:16" x14ac:dyDescent="0.45">
      <c r="A66" s="209" t="s">
        <v>489</v>
      </c>
      <c r="B66" s="209" t="s">
        <v>490</v>
      </c>
      <c r="C66" s="209" t="s">
        <v>630</v>
      </c>
      <c r="D66" s="209" t="s">
        <v>631</v>
      </c>
      <c r="E66" s="209" t="s">
        <v>632</v>
      </c>
      <c r="F66" s="209" t="s">
        <v>633</v>
      </c>
      <c r="G66" s="209" t="s">
        <v>646</v>
      </c>
      <c r="H66" s="209" t="s">
        <v>647</v>
      </c>
      <c r="I66" s="209" t="s">
        <v>1535</v>
      </c>
      <c r="J66" s="210">
        <v>0</v>
      </c>
      <c r="K66" s="210">
        <v>0</v>
      </c>
      <c r="L66" s="210">
        <v>15566023155</v>
      </c>
      <c r="M66" s="210">
        <v>15566023155</v>
      </c>
      <c r="N66" s="212">
        <v>0</v>
      </c>
      <c r="O66" s="210">
        <v>0</v>
      </c>
      <c r="P66" s="237" t="s">
        <v>427</v>
      </c>
    </row>
    <row r="67" spans="1:16" x14ac:dyDescent="0.45">
      <c r="A67" s="209" t="s">
        <v>489</v>
      </c>
      <c r="B67" s="209" t="s">
        <v>490</v>
      </c>
      <c r="C67" s="209" t="s">
        <v>630</v>
      </c>
      <c r="D67" s="209" t="s">
        <v>631</v>
      </c>
      <c r="E67" s="209" t="s">
        <v>632</v>
      </c>
      <c r="F67" s="209" t="s">
        <v>633</v>
      </c>
      <c r="G67" s="209" t="s">
        <v>656</v>
      </c>
      <c r="H67" s="209" t="s">
        <v>657</v>
      </c>
      <c r="I67" s="209" t="s">
        <v>1536</v>
      </c>
      <c r="J67" s="210">
        <v>18991093852</v>
      </c>
      <c r="K67" s="210">
        <v>0</v>
      </c>
      <c r="L67" s="210">
        <v>0</v>
      </c>
      <c r="M67" s="210">
        <v>18991093852</v>
      </c>
      <c r="N67" s="212">
        <v>0</v>
      </c>
      <c r="O67" s="210">
        <v>0</v>
      </c>
      <c r="P67" s="237" t="s">
        <v>427</v>
      </c>
    </row>
    <row r="68" spans="1:16" x14ac:dyDescent="0.45">
      <c r="A68" s="209" t="s">
        <v>489</v>
      </c>
      <c r="B68" s="209" t="s">
        <v>490</v>
      </c>
      <c r="C68" s="209" t="s">
        <v>630</v>
      </c>
      <c r="D68" s="209" t="s">
        <v>631</v>
      </c>
      <c r="E68" s="209" t="s">
        <v>632</v>
      </c>
      <c r="F68" s="209" t="s">
        <v>633</v>
      </c>
      <c r="G68" s="209" t="s">
        <v>644</v>
      </c>
      <c r="H68" s="209" t="s">
        <v>645</v>
      </c>
      <c r="I68" s="209" t="s">
        <v>1537</v>
      </c>
      <c r="J68" s="210">
        <v>807011520</v>
      </c>
      <c r="K68" s="210">
        <v>0</v>
      </c>
      <c r="L68" s="210">
        <v>1948356900</v>
      </c>
      <c r="M68" s="210">
        <v>2755368420</v>
      </c>
      <c r="N68" s="212">
        <v>0</v>
      </c>
      <c r="O68" s="210">
        <v>0</v>
      </c>
      <c r="P68" s="237" t="s">
        <v>427</v>
      </c>
    </row>
    <row r="69" spans="1:16" x14ac:dyDescent="0.45">
      <c r="A69" s="209" t="s">
        <v>489</v>
      </c>
      <c r="B69" s="209" t="s">
        <v>490</v>
      </c>
      <c r="C69" s="209" t="s">
        <v>630</v>
      </c>
      <c r="D69" s="209" t="s">
        <v>631</v>
      </c>
      <c r="E69" s="209" t="s">
        <v>632</v>
      </c>
      <c r="F69" s="209" t="s">
        <v>633</v>
      </c>
      <c r="G69" s="209" t="s">
        <v>648</v>
      </c>
      <c r="H69" s="209" t="s">
        <v>649</v>
      </c>
      <c r="I69" s="209" t="s">
        <v>1538</v>
      </c>
      <c r="J69" s="210">
        <v>77565311800</v>
      </c>
      <c r="K69" s="210">
        <v>0</v>
      </c>
      <c r="L69" s="210">
        <v>0</v>
      </c>
      <c r="M69" s="210">
        <v>77565311800</v>
      </c>
      <c r="N69" s="212">
        <v>0</v>
      </c>
      <c r="O69" s="210">
        <v>0</v>
      </c>
      <c r="P69" s="237" t="s">
        <v>427</v>
      </c>
    </row>
    <row r="70" spans="1:16" x14ac:dyDescent="0.45">
      <c r="A70" s="209" t="s">
        <v>489</v>
      </c>
      <c r="B70" s="209" t="s">
        <v>490</v>
      </c>
      <c r="C70" s="209" t="s">
        <v>630</v>
      </c>
      <c r="D70" s="209" t="s">
        <v>631</v>
      </c>
      <c r="E70" s="209" t="s">
        <v>632</v>
      </c>
      <c r="F70" s="209" t="s">
        <v>633</v>
      </c>
      <c r="G70" s="209" t="s">
        <v>650</v>
      </c>
      <c r="H70" s="209" t="s">
        <v>651</v>
      </c>
      <c r="I70" s="209" t="s">
        <v>497</v>
      </c>
      <c r="J70" s="210">
        <v>0</v>
      </c>
      <c r="K70" s="210">
        <v>0</v>
      </c>
      <c r="L70" s="210">
        <v>4711791600</v>
      </c>
      <c r="M70" s="210">
        <v>4711791600</v>
      </c>
      <c r="N70" s="212">
        <v>0</v>
      </c>
      <c r="O70" s="210">
        <v>0</v>
      </c>
      <c r="P70" s="237" t="s">
        <v>427</v>
      </c>
    </row>
    <row r="71" spans="1:16" x14ac:dyDescent="0.45">
      <c r="A71" s="209" t="s">
        <v>489</v>
      </c>
      <c r="B71" s="209" t="s">
        <v>490</v>
      </c>
      <c r="C71" s="209" t="s">
        <v>630</v>
      </c>
      <c r="D71" s="209" t="s">
        <v>631</v>
      </c>
      <c r="E71" s="209" t="s">
        <v>632</v>
      </c>
      <c r="F71" s="209" t="s">
        <v>633</v>
      </c>
      <c r="G71" s="209" t="s">
        <v>652</v>
      </c>
      <c r="H71" s="209" t="s">
        <v>653</v>
      </c>
      <c r="I71" s="209" t="s">
        <v>497</v>
      </c>
      <c r="J71" s="210">
        <v>0</v>
      </c>
      <c r="K71" s="210">
        <v>0</v>
      </c>
      <c r="L71" s="210">
        <v>401000000000</v>
      </c>
      <c r="M71" s="210">
        <v>395289158918</v>
      </c>
      <c r="N71" s="212">
        <v>5710841082</v>
      </c>
      <c r="O71" s="210">
        <v>0</v>
      </c>
      <c r="P71" s="237" t="s">
        <v>427</v>
      </c>
    </row>
    <row r="72" spans="1:16" x14ac:dyDescent="0.45">
      <c r="A72" s="209" t="s">
        <v>489</v>
      </c>
      <c r="B72" s="209" t="s">
        <v>490</v>
      </c>
      <c r="C72" s="209" t="s">
        <v>630</v>
      </c>
      <c r="D72" s="209" t="s">
        <v>631</v>
      </c>
      <c r="E72" s="209" t="s">
        <v>632</v>
      </c>
      <c r="F72" s="209" t="s">
        <v>633</v>
      </c>
      <c r="G72" s="209" t="s">
        <v>658</v>
      </c>
      <c r="H72" s="209" t="s">
        <v>659</v>
      </c>
      <c r="I72" s="209" t="s">
        <v>497</v>
      </c>
      <c r="J72" s="210">
        <v>0</v>
      </c>
      <c r="K72" s="210">
        <v>0</v>
      </c>
      <c r="L72" s="210">
        <v>368011250</v>
      </c>
      <c r="M72" s="210">
        <v>368011250</v>
      </c>
      <c r="N72" s="212">
        <v>0</v>
      </c>
      <c r="O72" s="210">
        <v>0</v>
      </c>
      <c r="P72" s="237" t="s">
        <v>427</v>
      </c>
    </row>
    <row r="73" spans="1:16" x14ac:dyDescent="0.45">
      <c r="A73" s="209" t="s">
        <v>489</v>
      </c>
      <c r="B73" s="209" t="s">
        <v>490</v>
      </c>
      <c r="C73" s="209" t="s">
        <v>630</v>
      </c>
      <c r="D73" s="209" t="s">
        <v>631</v>
      </c>
      <c r="E73" s="209" t="s">
        <v>632</v>
      </c>
      <c r="F73" s="209" t="s">
        <v>633</v>
      </c>
      <c r="G73" s="209" t="s">
        <v>566</v>
      </c>
      <c r="H73" s="209" t="s">
        <v>567</v>
      </c>
      <c r="I73" s="209" t="s">
        <v>497</v>
      </c>
      <c r="J73" s="210">
        <v>0</v>
      </c>
      <c r="K73" s="210">
        <v>0</v>
      </c>
      <c r="L73" s="210">
        <v>421265000</v>
      </c>
      <c r="M73" s="210">
        <v>421265000</v>
      </c>
      <c r="N73" s="212">
        <v>0</v>
      </c>
      <c r="O73" s="210">
        <v>0</v>
      </c>
      <c r="P73" s="237" t="s">
        <v>427</v>
      </c>
    </row>
    <row r="74" spans="1:16" x14ac:dyDescent="0.45">
      <c r="A74" s="209" t="s">
        <v>489</v>
      </c>
      <c r="B74" s="209" t="s">
        <v>490</v>
      </c>
      <c r="C74" s="209" t="s">
        <v>630</v>
      </c>
      <c r="D74" s="209" t="s">
        <v>631</v>
      </c>
      <c r="E74" s="209" t="s">
        <v>632</v>
      </c>
      <c r="F74" s="209" t="s">
        <v>633</v>
      </c>
      <c r="G74" s="209" t="s">
        <v>660</v>
      </c>
      <c r="H74" s="209" t="s">
        <v>661</v>
      </c>
      <c r="I74" s="209" t="s">
        <v>497</v>
      </c>
      <c r="J74" s="210">
        <v>0</v>
      </c>
      <c r="K74" s="210">
        <v>0</v>
      </c>
      <c r="L74" s="210">
        <v>1000000000</v>
      </c>
      <c r="M74" s="210">
        <v>667494400</v>
      </c>
      <c r="N74" s="212">
        <v>332505600</v>
      </c>
      <c r="O74" s="210">
        <v>0</v>
      </c>
      <c r="P74" s="237" t="s">
        <v>427</v>
      </c>
    </row>
    <row r="75" spans="1:16" x14ac:dyDescent="0.45">
      <c r="A75" s="209" t="s">
        <v>489</v>
      </c>
      <c r="B75" s="209" t="s">
        <v>490</v>
      </c>
      <c r="C75" s="209" t="s">
        <v>630</v>
      </c>
      <c r="D75" s="209" t="s">
        <v>631</v>
      </c>
      <c r="E75" s="209" t="s">
        <v>632</v>
      </c>
      <c r="F75" s="209" t="s">
        <v>633</v>
      </c>
      <c r="G75" s="209" t="s">
        <v>662</v>
      </c>
      <c r="H75" s="209" t="s">
        <v>663</v>
      </c>
      <c r="I75" s="209" t="s">
        <v>497</v>
      </c>
      <c r="J75" s="210">
        <v>0</v>
      </c>
      <c r="K75" s="210">
        <v>0</v>
      </c>
      <c r="L75" s="210">
        <v>236880000</v>
      </c>
      <c r="M75" s="210">
        <v>236880000</v>
      </c>
      <c r="N75" s="212">
        <v>0</v>
      </c>
      <c r="O75" s="210">
        <v>0</v>
      </c>
      <c r="P75" s="237" t="s">
        <v>427</v>
      </c>
    </row>
    <row r="76" spans="1:16" x14ac:dyDescent="0.45">
      <c r="A76" s="209" t="s">
        <v>489</v>
      </c>
      <c r="B76" s="209" t="s">
        <v>490</v>
      </c>
      <c r="C76" s="209" t="s">
        <v>630</v>
      </c>
      <c r="D76" s="209" t="s">
        <v>631</v>
      </c>
      <c r="E76" s="209" t="s">
        <v>632</v>
      </c>
      <c r="F76" s="209" t="s">
        <v>633</v>
      </c>
      <c r="G76" s="209" t="s">
        <v>664</v>
      </c>
      <c r="H76" s="209" t="s">
        <v>665</v>
      </c>
      <c r="I76" s="209" t="s">
        <v>497</v>
      </c>
      <c r="J76" s="210">
        <v>0</v>
      </c>
      <c r="K76" s="210">
        <v>0</v>
      </c>
      <c r="L76" s="210">
        <v>842825060</v>
      </c>
      <c r="M76" s="210">
        <v>0</v>
      </c>
      <c r="N76" s="212">
        <v>842825060</v>
      </c>
      <c r="O76" s="210">
        <v>0</v>
      </c>
      <c r="P76" s="237" t="s">
        <v>427</v>
      </c>
    </row>
    <row r="77" spans="1:16" x14ac:dyDescent="0.45">
      <c r="A77" s="209" t="s">
        <v>489</v>
      </c>
      <c r="B77" s="209" t="s">
        <v>490</v>
      </c>
      <c r="C77" s="209" t="s">
        <v>630</v>
      </c>
      <c r="D77" s="209" t="s">
        <v>631</v>
      </c>
      <c r="E77" s="209" t="s">
        <v>666</v>
      </c>
      <c r="F77" s="209" t="s">
        <v>667</v>
      </c>
      <c r="G77" s="209" t="s">
        <v>619</v>
      </c>
      <c r="H77" s="209" t="s">
        <v>620</v>
      </c>
      <c r="I77" s="209" t="s">
        <v>1524</v>
      </c>
      <c r="J77" s="210">
        <v>1784659562082</v>
      </c>
      <c r="K77" s="210">
        <v>0</v>
      </c>
      <c r="L77" s="210">
        <v>13040653298</v>
      </c>
      <c r="M77" s="210">
        <v>297779957981</v>
      </c>
      <c r="N77" s="212">
        <v>1499920257399</v>
      </c>
      <c r="O77" s="210">
        <v>0</v>
      </c>
      <c r="P77" s="237" t="s">
        <v>426</v>
      </c>
    </row>
    <row r="78" spans="1:16" x14ac:dyDescent="0.45">
      <c r="A78" s="209" t="s">
        <v>489</v>
      </c>
      <c r="B78" s="209" t="s">
        <v>490</v>
      </c>
      <c r="C78" s="209" t="s">
        <v>630</v>
      </c>
      <c r="D78" s="209" t="s">
        <v>631</v>
      </c>
      <c r="E78" s="209" t="s">
        <v>666</v>
      </c>
      <c r="F78" s="209" t="s">
        <v>667</v>
      </c>
      <c r="G78" s="209" t="s">
        <v>621</v>
      </c>
      <c r="H78" s="209" t="s">
        <v>187</v>
      </c>
      <c r="I78" s="209" t="s">
        <v>1525</v>
      </c>
      <c r="J78" s="210">
        <v>556344405915</v>
      </c>
      <c r="K78" s="210">
        <v>0</v>
      </c>
      <c r="L78" s="210">
        <v>0</v>
      </c>
      <c r="M78" s="210">
        <v>22257314017</v>
      </c>
      <c r="N78" s="212">
        <v>534087091898</v>
      </c>
      <c r="O78" s="210">
        <v>0</v>
      </c>
      <c r="P78" s="237" t="s">
        <v>426</v>
      </c>
    </row>
    <row r="79" spans="1:16" x14ac:dyDescent="0.45">
      <c r="A79" s="209" t="s">
        <v>489</v>
      </c>
      <c r="B79" s="209" t="s">
        <v>490</v>
      </c>
      <c r="C79" s="209" t="s">
        <v>630</v>
      </c>
      <c r="D79" s="209" t="s">
        <v>631</v>
      </c>
      <c r="E79" s="209" t="s">
        <v>666</v>
      </c>
      <c r="F79" s="209" t="s">
        <v>667</v>
      </c>
      <c r="G79" s="209" t="s">
        <v>668</v>
      </c>
      <c r="H79" s="209" t="s">
        <v>669</v>
      </c>
      <c r="I79" s="209" t="s">
        <v>1539</v>
      </c>
      <c r="J79" s="210">
        <v>76117670052</v>
      </c>
      <c r="K79" s="210">
        <v>0</v>
      </c>
      <c r="L79" s="210">
        <v>16412151836</v>
      </c>
      <c r="M79" s="210">
        <v>49129756417</v>
      </c>
      <c r="N79" s="212">
        <v>43400065471</v>
      </c>
      <c r="O79" s="210">
        <v>0</v>
      </c>
      <c r="P79" s="237" t="s">
        <v>426</v>
      </c>
    </row>
    <row r="80" spans="1:16" x14ac:dyDescent="0.45">
      <c r="A80" s="209" t="s">
        <v>489</v>
      </c>
      <c r="B80" s="209" t="s">
        <v>490</v>
      </c>
      <c r="C80" s="209" t="s">
        <v>630</v>
      </c>
      <c r="D80" s="209" t="s">
        <v>631</v>
      </c>
      <c r="E80" s="209" t="s">
        <v>666</v>
      </c>
      <c r="F80" s="209" t="s">
        <v>667</v>
      </c>
      <c r="G80" s="209" t="s">
        <v>670</v>
      </c>
      <c r="H80" s="209" t="s">
        <v>671</v>
      </c>
      <c r="I80" s="209" t="s">
        <v>497</v>
      </c>
      <c r="J80" s="210">
        <v>0</v>
      </c>
      <c r="K80" s="210">
        <v>0</v>
      </c>
      <c r="L80" s="210">
        <v>133556201875</v>
      </c>
      <c r="M80" s="210">
        <v>0</v>
      </c>
      <c r="N80" s="212">
        <v>133556201875</v>
      </c>
      <c r="O80" s="210">
        <v>0</v>
      </c>
      <c r="P80" s="237" t="s">
        <v>426</v>
      </c>
    </row>
    <row r="81" spans="1:16" x14ac:dyDescent="0.45">
      <c r="A81" s="209" t="s">
        <v>489</v>
      </c>
      <c r="B81" s="209" t="s">
        <v>490</v>
      </c>
      <c r="C81" s="209" t="s">
        <v>630</v>
      </c>
      <c r="D81" s="209" t="s">
        <v>631</v>
      </c>
      <c r="E81" s="209" t="s">
        <v>666</v>
      </c>
      <c r="F81" s="209" t="s">
        <v>667</v>
      </c>
      <c r="G81" s="209" t="s">
        <v>672</v>
      </c>
      <c r="H81" s="209" t="s">
        <v>673</v>
      </c>
      <c r="I81" s="209" t="s">
        <v>497</v>
      </c>
      <c r="J81" s="210">
        <v>90066075300</v>
      </c>
      <c r="K81" s="210">
        <v>0</v>
      </c>
      <c r="L81" s="210">
        <v>0</v>
      </c>
      <c r="M81" s="210">
        <v>0</v>
      </c>
      <c r="N81" s="212">
        <v>90066075300</v>
      </c>
      <c r="O81" s="210">
        <v>0</v>
      </c>
      <c r="P81" s="237" t="s">
        <v>426</v>
      </c>
    </row>
    <row r="82" spans="1:16" x14ac:dyDescent="0.45">
      <c r="A82" s="209" t="s">
        <v>489</v>
      </c>
      <c r="B82" s="209" t="s">
        <v>490</v>
      </c>
      <c r="C82" s="209" t="s">
        <v>630</v>
      </c>
      <c r="D82" s="209" t="s">
        <v>631</v>
      </c>
      <c r="E82" s="209" t="s">
        <v>666</v>
      </c>
      <c r="F82" s="209" t="s">
        <v>667</v>
      </c>
      <c r="G82" s="209" t="s">
        <v>676</v>
      </c>
      <c r="H82" s="209" t="s">
        <v>677</v>
      </c>
      <c r="I82" s="209" t="s">
        <v>497</v>
      </c>
      <c r="J82" s="210">
        <v>179822160000</v>
      </c>
      <c r="K82" s="210">
        <v>0</v>
      </c>
      <c r="L82" s="210">
        <v>0</v>
      </c>
      <c r="M82" s="210">
        <v>0</v>
      </c>
      <c r="N82" s="212">
        <v>179822160000</v>
      </c>
      <c r="O82" s="210">
        <v>0</v>
      </c>
      <c r="P82" s="237" t="s">
        <v>426</v>
      </c>
    </row>
    <row r="83" spans="1:16" x14ac:dyDescent="0.45">
      <c r="A83" s="209" t="s">
        <v>489</v>
      </c>
      <c r="B83" s="209" t="s">
        <v>490</v>
      </c>
      <c r="C83" s="209" t="s">
        <v>630</v>
      </c>
      <c r="D83" s="209" t="s">
        <v>631</v>
      </c>
      <c r="E83" s="209" t="s">
        <v>666</v>
      </c>
      <c r="F83" s="209" t="s">
        <v>667</v>
      </c>
      <c r="G83" s="209" t="s">
        <v>678</v>
      </c>
      <c r="H83" s="209" t="s">
        <v>679</v>
      </c>
      <c r="I83" s="209" t="s">
        <v>497</v>
      </c>
      <c r="J83" s="210">
        <v>0</v>
      </c>
      <c r="K83" s="210">
        <v>0</v>
      </c>
      <c r="L83" s="210">
        <v>41598619625</v>
      </c>
      <c r="M83" s="210">
        <v>0</v>
      </c>
      <c r="N83" s="212">
        <v>41598619625</v>
      </c>
      <c r="O83" s="210">
        <v>0</v>
      </c>
      <c r="P83" s="237" t="s">
        <v>426</v>
      </c>
    </row>
    <row r="84" spans="1:16" x14ac:dyDescent="0.45">
      <c r="A84" s="209" t="s">
        <v>489</v>
      </c>
      <c r="B84" s="209" t="s">
        <v>490</v>
      </c>
      <c r="C84" s="209" t="s">
        <v>630</v>
      </c>
      <c r="D84" s="209" t="s">
        <v>631</v>
      </c>
      <c r="E84" s="209" t="s">
        <v>666</v>
      </c>
      <c r="F84" s="209" t="s">
        <v>667</v>
      </c>
      <c r="G84" s="209" t="s">
        <v>680</v>
      </c>
      <c r="H84" s="209" t="s">
        <v>681</v>
      </c>
      <c r="I84" s="209" t="s">
        <v>497</v>
      </c>
      <c r="J84" s="210">
        <v>0</v>
      </c>
      <c r="K84" s="210">
        <v>0</v>
      </c>
      <c r="L84" s="210">
        <v>116385918000</v>
      </c>
      <c r="M84" s="210">
        <v>0</v>
      </c>
      <c r="N84" s="212">
        <v>116385918000</v>
      </c>
      <c r="O84" s="210">
        <v>0</v>
      </c>
      <c r="P84" s="237" t="s">
        <v>426</v>
      </c>
    </row>
    <row r="85" spans="1:16" x14ac:dyDescent="0.45">
      <c r="A85" s="209" t="s">
        <v>489</v>
      </c>
      <c r="B85" s="209" t="s">
        <v>490</v>
      </c>
      <c r="C85" s="209" t="s">
        <v>630</v>
      </c>
      <c r="D85" s="209" t="s">
        <v>631</v>
      </c>
      <c r="E85" s="209" t="s">
        <v>666</v>
      </c>
      <c r="F85" s="209" t="s">
        <v>667</v>
      </c>
      <c r="G85" s="209" t="s">
        <v>682</v>
      </c>
      <c r="H85" s="209" t="s">
        <v>683</v>
      </c>
      <c r="I85" s="209" t="s">
        <v>497</v>
      </c>
      <c r="J85" s="210">
        <v>24333210415</v>
      </c>
      <c r="K85" s="210">
        <v>0</v>
      </c>
      <c r="L85" s="210">
        <v>0</v>
      </c>
      <c r="M85" s="210">
        <v>21768300</v>
      </c>
      <c r="N85" s="212">
        <v>24311442115</v>
      </c>
      <c r="O85" s="210">
        <v>0</v>
      </c>
      <c r="P85" s="237" t="s">
        <v>426</v>
      </c>
    </row>
    <row r="86" spans="1:16" x14ac:dyDescent="0.45">
      <c r="A86" s="209" t="s">
        <v>489</v>
      </c>
      <c r="B86" s="209" t="s">
        <v>490</v>
      </c>
      <c r="C86" s="209" t="s">
        <v>630</v>
      </c>
      <c r="D86" s="209" t="s">
        <v>631</v>
      </c>
      <c r="E86" s="209" t="s">
        <v>666</v>
      </c>
      <c r="F86" s="209" t="s">
        <v>667</v>
      </c>
      <c r="G86" s="209" t="s">
        <v>564</v>
      </c>
      <c r="H86" s="209" t="s">
        <v>565</v>
      </c>
      <c r="I86" s="209" t="s">
        <v>497</v>
      </c>
      <c r="J86" s="210">
        <v>81570490000</v>
      </c>
      <c r="K86" s="210">
        <v>0</v>
      </c>
      <c r="L86" s="210">
        <v>0</v>
      </c>
      <c r="M86" s="210">
        <v>14213097846</v>
      </c>
      <c r="N86" s="212">
        <v>67357392154</v>
      </c>
      <c r="O86" s="210">
        <v>0</v>
      </c>
      <c r="P86" s="237" t="s">
        <v>426</v>
      </c>
    </row>
    <row r="87" spans="1:16" x14ac:dyDescent="0.45">
      <c r="A87" s="209" t="s">
        <v>489</v>
      </c>
      <c r="B87" s="209" t="s">
        <v>490</v>
      </c>
      <c r="C87" s="209" t="s">
        <v>630</v>
      </c>
      <c r="D87" s="209" t="s">
        <v>631</v>
      </c>
      <c r="E87" s="209" t="s">
        <v>666</v>
      </c>
      <c r="F87" s="209" t="s">
        <v>667</v>
      </c>
      <c r="G87" s="209" t="s">
        <v>684</v>
      </c>
      <c r="H87" s="209" t="s">
        <v>685</v>
      </c>
      <c r="I87" s="209" t="s">
        <v>497</v>
      </c>
      <c r="J87" s="210">
        <v>14651582367</v>
      </c>
      <c r="K87" s="210">
        <v>0</v>
      </c>
      <c r="L87" s="210">
        <v>0</v>
      </c>
      <c r="M87" s="210">
        <v>0</v>
      </c>
      <c r="N87" s="212">
        <v>14651582367</v>
      </c>
      <c r="O87" s="210">
        <v>0</v>
      </c>
      <c r="P87" s="237" t="s">
        <v>426</v>
      </c>
    </row>
    <row r="88" spans="1:16" x14ac:dyDescent="0.45">
      <c r="A88" s="209" t="s">
        <v>489</v>
      </c>
      <c r="B88" s="209" t="s">
        <v>490</v>
      </c>
      <c r="C88" s="209" t="s">
        <v>630</v>
      </c>
      <c r="D88" s="209" t="s">
        <v>631</v>
      </c>
      <c r="E88" s="209" t="s">
        <v>666</v>
      </c>
      <c r="F88" s="209" t="s">
        <v>667</v>
      </c>
      <c r="G88" s="209" t="s">
        <v>686</v>
      </c>
      <c r="H88" s="209" t="s">
        <v>687</v>
      </c>
      <c r="I88" s="209" t="s">
        <v>497</v>
      </c>
      <c r="J88" s="210">
        <v>0</v>
      </c>
      <c r="K88" s="210">
        <v>0</v>
      </c>
      <c r="L88" s="210">
        <v>57707761250</v>
      </c>
      <c r="M88" s="210">
        <v>0</v>
      </c>
      <c r="N88" s="212">
        <v>57707761250</v>
      </c>
      <c r="O88" s="210">
        <v>0</v>
      </c>
      <c r="P88" s="237" t="s">
        <v>426</v>
      </c>
    </row>
    <row r="89" spans="1:16" x14ac:dyDescent="0.45">
      <c r="A89" s="209" t="s">
        <v>489</v>
      </c>
      <c r="B89" s="209" t="s">
        <v>490</v>
      </c>
      <c r="C89" s="209" t="s">
        <v>630</v>
      </c>
      <c r="D89" s="209" t="s">
        <v>631</v>
      </c>
      <c r="E89" s="209" t="s">
        <v>666</v>
      </c>
      <c r="F89" s="209" t="s">
        <v>667</v>
      </c>
      <c r="G89" s="209" t="s">
        <v>694</v>
      </c>
      <c r="H89" s="209" t="s">
        <v>695</v>
      </c>
      <c r="I89" s="209" t="s">
        <v>497</v>
      </c>
      <c r="J89" s="210">
        <v>0</v>
      </c>
      <c r="K89" s="210">
        <v>0</v>
      </c>
      <c r="L89" s="210">
        <v>161872095000</v>
      </c>
      <c r="M89" s="210">
        <v>0</v>
      </c>
      <c r="N89" s="212">
        <v>161872095000</v>
      </c>
      <c r="O89" s="210">
        <v>0</v>
      </c>
      <c r="P89" s="237" t="s">
        <v>426</v>
      </c>
    </row>
    <row r="90" spans="1:16" x14ac:dyDescent="0.45">
      <c r="A90" s="209" t="s">
        <v>489</v>
      </c>
      <c r="B90" s="209" t="s">
        <v>490</v>
      </c>
      <c r="C90" s="209" t="s">
        <v>630</v>
      </c>
      <c r="D90" s="209" t="s">
        <v>631</v>
      </c>
      <c r="E90" s="209" t="s">
        <v>666</v>
      </c>
      <c r="F90" s="209" t="s">
        <v>667</v>
      </c>
      <c r="G90" s="209" t="s">
        <v>696</v>
      </c>
      <c r="H90" s="209" t="s">
        <v>697</v>
      </c>
      <c r="I90" s="209" t="s">
        <v>497</v>
      </c>
      <c r="J90" s="210">
        <v>0</v>
      </c>
      <c r="K90" s="210">
        <v>0</v>
      </c>
      <c r="L90" s="210">
        <v>12142200000</v>
      </c>
      <c r="M90" s="210">
        <v>0</v>
      </c>
      <c r="N90" s="212">
        <v>12142200000</v>
      </c>
      <c r="O90" s="210">
        <v>0</v>
      </c>
      <c r="P90" s="237" t="s">
        <v>426</v>
      </c>
    </row>
    <row r="91" spans="1:16" x14ac:dyDescent="0.45">
      <c r="A91" s="209" t="s">
        <v>489</v>
      </c>
      <c r="B91" s="209" t="s">
        <v>490</v>
      </c>
      <c r="C91" s="209" t="s">
        <v>630</v>
      </c>
      <c r="D91" s="209" t="s">
        <v>631</v>
      </c>
      <c r="E91" s="209" t="s">
        <v>700</v>
      </c>
      <c r="F91" s="209" t="s">
        <v>252</v>
      </c>
      <c r="G91" s="209" t="s">
        <v>703</v>
      </c>
      <c r="H91" s="209" t="s">
        <v>704</v>
      </c>
      <c r="I91" s="209" t="s">
        <v>1540</v>
      </c>
      <c r="J91" s="210">
        <v>0</v>
      </c>
      <c r="K91" s="210">
        <v>0</v>
      </c>
      <c r="L91" s="210">
        <v>77297567</v>
      </c>
      <c r="M91" s="210">
        <v>0</v>
      </c>
      <c r="N91" s="215">
        <v>77297567</v>
      </c>
      <c r="O91" s="210">
        <v>0</v>
      </c>
      <c r="P91" s="237" t="s">
        <v>1798</v>
      </c>
    </row>
    <row r="92" spans="1:16" x14ac:dyDescent="0.45">
      <c r="A92" s="209" t="s">
        <v>489</v>
      </c>
      <c r="B92" s="209" t="s">
        <v>490</v>
      </c>
      <c r="C92" s="209" t="s">
        <v>630</v>
      </c>
      <c r="D92" s="209" t="s">
        <v>631</v>
      </c>
      <c r="E92" s="209" t="s">
        <v>700</v>
      </c>
      <c r="F92" s="209" t="s">
        <v>252</v>
      </c>
      <c r="G92" s="209" t="s">
        <v>701</v>
      </c>
      <c r="H92" s="209" t="s">
        <v>702</v>
      </c>
      <c r="I92" s="209" t="s">
        <v>1541</v>
      </c>
      <c r="J92" s="210">
        <v>403000000</v>
      </c>
      <c r="K92" s="210">
        <v>0</v>
      </c>
      <c r="L92" s="210">
        <v>0</v>
      </c>
      <c r="M92" s="210">
        <v>0</v>
      </c>
      <c r="N92" s="215">
        <v>403000000</v>
      </c>
      <c r="O92" s="210">
        <v>0</v>
      </c>
      <c r="P92" s="237" t="s">
        <v>1798</v>
      </c>
    </row>
    <row r="93" spans="1:16" x14ac:dyDescent="0.45">
      <c r="A93" s="209" t="s">
        <v>489</v>
      </c>
      <c r="B93" s="209" t="s">
        <v>490</v>
      </c>
      <c r="C93" s="209" t="s">
        <v>630</v>
      </c>
      <c r="D93" s="209" t="s">
        <v>631</v>
      </c>
      <c r="E93" s="209" t="s">
        <v>700</v>
      </c>
      <c r="F93" s="209" t="s">
        <v>252</v>
      </c>
      <c r="G93" s="209" t="s">
        <v>705</v>
      </c>
      <c r="H93" s="209" t="s">
        <v>706</v>
      </c>
      <c r="I93" s="209" t="s">
        <v>1542</v>
      </c>
      <c r="J93" s="210">
        <v>240000000</v>
      </c>
      <c r="K93" s="210">
        <v>0</v>
      </c>
      <c r="L93" s="210">
        <v>0</v>
      </c>
      <c r="M93" s="210">
        <v>0</v>
      </c>
      <c r="N93" s="215">
        <v>240000000</v>
      </c>
      <c r="O93" s="210">
        <v>0</v>
      </c>
      <c r="P93" s="237" t="s">
        <v>1798</v>
      </c>
    </row>
    <row r="94" spans="1:16" x14ac:dyDescent="0.45">
      <c r="A94" s="209" t="s">
        <v>489</v>
      </c>
      <c r="B94" s="209" t="s">
        <v>490</v>
      </c>
      <c r="C94" s="209" t="s">
        <v>630</v>
      </c>
      <c r="D94" s="209" t="s">
        <v>631</v>
      </c>
      <c r="E94" s="209" t="s">
        <v>700</v>
      </c>
      <c r="F94" s="209" t="s">
        <v>252</v>
      </c>
      <c r="G94" s="209" t="s">
        <v>711</v>
      </c>
      <c r="H94" s="209" t="s">
        <v>712</v>
      </c>
      <c r="I94" s="209" t="s">
        <v>497</v>
      </c>
      <c r="J94" s="210">
        <v>0</v>
      </c>
      <c r="K94" s="210">
        <v>0</v>
      </c>
      <c r="L94" s="210">
        <v>4428710000</v>
      </c>
      <c r="M94" s="210">
        <v>4428710000</v>
      </c>
      <c r="N94" s="215">
        <v>0</v>
      </c>
      <c r="O94" s="210">
        <v>0</v>
      </c>
      <c r="P94" s="237" t="s">
        <v>1798</v>
      </c>
    </row>
    <row r="95" spans="1:16" x14ac:dyDescent="0.45">
      <c r="A95" s="209" t="s">
        <v>489</v>
      </c>
      <c r="B95" s="209" t="s">
        <v>490</v>
      </c>
      <c r="C95" s="209" t="s">
        <v>630</v>
      </c>
      <c r="D95" s="209" t="s">
        <v>631</v>
      </c>
      <c r="E95" s="209" t="s">
        <v>700</v>
      </c>
      <c r="F95" s="209" t="s">
        <v>252</v>
      </c>
      <c r="G95" s="209" t="s">
        <v>713</v>
      </c>
      <c r="H95" s="209" t="s">
        <v>714</v>
      </c>
      <c r="I95" s="209" t="s">
        <v>497</v>
      </c>
      <c r="J95" s="210">
        <v>0</v>
      </c>
      <c r="K95" s="210">
        <v>0</v>
      </c>
      <c r="L95" s="210">
        <v>90000000</v>
      </c>
      <c r="M95" s="210">
        <v>0</v>
      </c>
      <c r="N95" s="215">
        <v>90000000</v>
      </c>
      <c r="O95" s="210">
        <v>0</v>
      </c>
      <c r="P95" s="237" t="s">
        <v>1798</v>
      </c>
    </row>
    <row r="96" spans="1:16" x14ac:dyDescent="0.45">
      <c r="A96" s="209" t="s">
        <v>489</v>
      </c>
      <c r="B96" s="209" t="s">
        <v>490</v>
      </c>
      <c r="C96" s="209" t="s">
        <v>630</v>
      </c>
      <c r="D96" s="209" t="s">
        <v>631</v>
      </c>
      <c r="E96" s="209" t="s">
        <v>700</v>
      </c>
      <c r="F96" s="209" t="s">
        <v>252</v>
      </c>
      <c r="G96" s="209" t="s">
        <v>707</v>
      </c>
      <c r="H96" s="209" t="s">
        <v>708</v>
      </c>
      <c r="I96" s="209" t="s">
        <v>497</v>
      </c>
      <c r="J96" s="210">
        <v>0</v>
      </c>
      <c r="K96" s="210">
        <v>0</v>
      </c>
      <c r="L96" s="210">
        <v>306367608</v>
      </c>
      <c r="M96" s="210">
        <v>0</v>
      </c>
      <c r="N96" s="215">
        <v>306367608</v>
      </c>
      <c r="O96" s="210">
        <v>0</v>
      </c>
      <c r="P96" s="237" t="s">
        <v>1798</v>
      </c>
    </row>
    <row r="97" spans="1:16" x14ac:dyDescent="0.45">
      <c r="A97" s="209" t="s">
        <v>489</v>
      </c>
      <c r="B97" s="209" t="s">
        <v>490</v>
      </c>
      <c r="C97" s="209" t="s">
        <v>630</v>
      </c>
      <c r="D97" s="209" t="s">
        <v>631</v>
      </c>
      <c r="E97" s="209" t="s">
        <v>700</v>
      </c>
      <c r="F97" s="209" t="s">
        <v>252</v>
      </c>
      <c r="G97" s="209" t="s">
        <v>709</v>
      </c>
      <c r="H97" s="209" t="s">
        <v>710</v>
      </c>
      <c r="I97" s="209" t="s">
        <v>497</v>
      </c>
      <c r="J97" s="210">
        <v>0</v>
      </c>
      <c r="K97" s="210">
        <v>0</v>
      </c>
      <c r="L97" s="210">
        <v>430000000</v>
      </c>
      <c r="M97" s="210">
        <v>430000000</v>
      </c>
      <c r="N97" s="215">
        <v>0</v>
      </c>
      <c r="O97" s="210">
        <v>0</v>
      </c>
      <c r="P97" s="237" t="s">
        <v>1798</v>
      </c>
    </row>
    <row r="98" spans="1:16" x14ac:dyDescent="0.45">
      <c r="A98" s="209" t="s">
        <v>489</v>
      </c>
      <c r="B98" s="209" t="s">
        <v>490</v>
      </c>
      <c r="C98" s="209" t="s">
        <v>630</v>
      </c>
      <c r="D98" s="209" t="s">
        <v>631</v>
      </c>
      <c r="E98" s="209" t="s">
        <v>700</v>
      </c>
      <c r="F98" s="209" t="s">
        <v>252</v>
      </c>
      <c r="G98" s="209" t="s">
        <v>715</v>
      </c>
      <c r="H98" s="209" t="s">
        <v>716</v>
      </c>
      <c r="I98" s="209" t="s">
        <v>497</v>
      </c>
      <c r="J98" s="210">
        <v>0</v>
      </c>
      <c r="K98" s="210">
        <v>0</v>
      </c>
      <c r="L98" s="210">
        <v>40000000</v>
      </c>
      <c r="M98" s="210">
        <v>0</v>
      </c>
      <c r="N98" s="215">
        <v>40000000</v>
      </c>
      <c r="O98" s="210">
        <v>0</v>
      </c>
      <c r="P98" s="237" t="s">
        <v>1798</v>
      </c>
    </row>
    <row r="99" spans="1:16" x14ac:dyDescent="0.45">
      <c r="A99" s="209" t="s">
        <v>489</v>
      </c>
      <c r="B99" s="209" t="s">
        <v>490</v>
      </c>
      <c r="C99" s="209" t="s">
        <v>630</v>
      </c>
      <c r="D99" s="209" t="s">
        <v>631</v>
      </c>
      <c r="E99" s="209" t="s">
        <v>717</v>
      </c>
      <c r="F99" s="209" t="s">
        <v>718</v>
      </c>
      <c r="G99" s="209" t="s">
        <v>719</v>
      </c>
      <c r="H99" s="209" t="s">
        <v>720</v>
      </c>
      <c r="I99" s="209" t="s">
        <v>1543</v>
      </c>
      <c r="J99" s="210">
        <v>0</v>
      </c>
      <c r="K99" s="210">
        <v>0</v>
      </c>
      <c r="L99" s="210">
        <v>300000000</v>
      </c>
      <c r="M99" s="210">
        <v>300000000</v>
      </c>
      <c r="N99" s="215">
        <v>0</v>
      </c>
      <c r="O99" s="210">
        <v>0</v>
      </c>
      <c r="P99" s="237" t="s">
        <v>1797</v>
      </c>
    </row>
    <row r="100" spans="1:16" x14ac:dyDescent="0.45">
      <c r="A100" s="209" t="s">
        <v>489</v>
      </c>
      <c r="B100" s="209" t="s">
        <v>490</v>
      </c>
      <c r="C100" s="209" t="s">
        <v>630</v>
      </c>
      <c r="D100" s="209" t="s">
        <v>631</v>
      </c>
      <c r="E100" s="209" t="s">
        <v>717</v>
      </c>
      <c r="F100" s="209" t="s">
        <v>718</v>
      </c>
      <c r="G100" s="209" t="s">
        <v>721</v>
      </c>
      <c r="H100" s="209" t="s">
        <v>722</v>
      </c>
      <c r="I100" s="209" t="s">
        <v>1544</v>
      </c>
      <c r="J100" s="210">
        <v>0</v>
      </c>
      <c r="K100" s="210">
        <v>0</v>
      </c>
      <c r="L100" s="210">
        <v>55825154</v>
      </c>
      <c r="M100" s="210">
        <v>0</v>
      </c>
      <c r="N100" s="215">
        <v>55825154</v>
      </c>
      <c r="O100" s="210">
        <v>0</v>
      </c>
      <c r="P100" s="237" t="s">
        <v>1797</v>
      </c>
    </row>
    <row r="101" spans="1:16" x14ac:dyDescent="0.45">
      <c r="A101" s="209" t="s">
        <v>489</v>
      </c>
      <c r="B101" s="209" t="s">
        <v>490</v>
      </c>
      <c r="C101" s="209" t="s">
        <v>630</v>
      </c>
      <c r="D101" s="209" t="s">
        <v>631</v>
      </c>
      <c r="E101" s="209" t="s">
        <v>717</v>
      </c>
      <c r="F101" s="209" t="s">
        <v>718</v>
      </c>
      <c r="G101" s="209" t="s">
        <v>723</v>
      </c>
      <c r="H101" s="209" t="s">
        <v>724</v>
      </c>
      <c r="I101" s="209" t="s">
        <v>1545</v>
      </c>
      <c r="J101" s="210">
        <v>0</v>
      </c>
      <c r="K101" s="210">
        <v>0</v>
      </c>
      <c r="L101" s="210">
        <v>150000000</v>
      </c>
      <c r="M101" s="210">
        <v>150000000</v>
      </c>
      <c r="N101" s="215">
        <v>0</v>
      </c>
      <c r="O101" s="210">
        <v>0</v>
      </c>
      <c r="P101" s="237" t="s">
        <v>1797</v>
      </c>
    </row>
    <row r="102" spans="1:16" x14ac:dyDescent="0.45">
      <c r="A102" s="209" t="s">
        <v>489</v>
      </c>
      <c r="B102" s="209" t="s">
        <v>490</v>
      </c>
      <c r="C102" s="209" t="s">
        <v>630</v>
      </c>
      <c r="D102" s="209" t="s">
        <v>631</v>
      </c>
      <c r="E102" s="209" t="s">
        <v>717</v>
      </c>
      <c r="F102" s="209" t="s">
        <v>718</v>
      </c>
      <c r="G102" s="209" t="s">
        <v>725</v>
      </c>
      <c r="H102" s="209" t="s">
        <v>726</v>
      </c>
      <c r="I102" s="209" t="s">
        <v>1546</v>
      </c>
      <c r="J102" s="210">
        <v>22997365</v>
      </c>
      <c r="K102" s="210">
        <v>0</v>
      </c>
      <c r="L102" s="210">
        <v>24834091</v>
      </c>
      <c r="M102" s="210">
        <v>22997365</v>
      </c>
      <c r="N102" s="215">
        <v>24834091</v>
      </c>
      <c r="O102" s="210">
        <v>0</v>
      </c>
      <c r="P102" s="237" t="s">
        <v>1797</v>
      </c>
    </row>
    <row r="103" spans="1:16" x14ac:dyDescent="0.45">
      <c r="A103" s="209" t="s">
        <v>489</v>
      </c>
      <c r="B103" s="209" t="s">
        <v>490</v>
      </c>
      <c r="C103" s="209" t="s">
        <v>630</v>
      </c>
      <c r="D103" s="209" t="s">
        <v>631</v>
      </c>
      <c r="E103" s="209" t="s">
        <v>717</v>
      </c>
      <c r="F103" s="209" t="s">
        <v>718</v>
      </c>
      <c r="G103" s="209" t="s">
        <v>727</v>
      </c>
      <c r="H103" s="209" t="s">
        <v>728</v>
      </c>
      <c r="I103" s="209" t="s">
        <v>497</v>
      </c>
      <c r="J103" s="210">
        <v>0</v>
      </c>
      <c r="K103" s="210">
        <v>0</v>
      </c>
      <c r="L103" s="210">
        <v>200000000</v>
      </c>
      <c r="M103" s="210">
        <v>0</v>
      </c>
      <c r="N103" s="215">
        <v>200000000</v>
      </c>
      <c r="O103" s="210">
        <v>0</v>
      </c>
      <c r="P103" s="237" t="s">
        <v>1797</v>
      </c>
    </row>
    <row r="104" spans="1:16" x14ac:dyDescent="0.45">
      <c r="A104" s="209" t="s">
        <v>489</v>
      </c>
      <c r="B104" s="209" t="s">
        <v>490</v>
      </c>
      <c r="C104" s="209" t="s">
        <v>630</v>
      </c>
      <c r="D104" s="209" t="s">
        <v>631</v>
      </c>
      <c r="E104" s="209" t="s">
        <v>717</v>
      </c>
      <c r="F104" s="209" t="s">
        <v>718</v>
      </c>
      <c r="G104" s="209" t="s">
        <v>729</v>
      </c>
      <c r="H104" s="209" t="s">
        <v>730</v>
      </c>
      <c r="I104" s="209" t="s">
        <v>497</v>
      </c>
      <c r="J104" s="210">
        <v>0</v>
      </c>
      <c r="K104" s="210">
        <v>0</v>
      </c>
      <c r="L104" s="210">
        <v>455670000</v>
      </c>
      <c r="M104" s="210">
        <v>455670000</v>
      </c>
      <c r="N104" s="215">
        <v>0</v>
      </c>
      <c r="O104" s="210">
        <v>0</v>
      </c>
      <c r="P104" s="237" t="s">
        <v>1797</v>
      </c>
    </row>
    <row r="105" spans="1:16" x14ac:dyDescent="0.45">
      <c r="A105" s="209" t="s">
        <v>489</v>
      </c>
      <c r="B105" s="209" t="s">
        <v>490</v>
      </c>
      <c r="C105" s="209" t="s">
        <v>630</v>
      </c>
      <c r="D105" s="209" t="s">
        <v>631</v>
      </c>
      <c r="E105" s="209" t="s">
        <v>717</v>
      </c>
      <c r="F105" s="209" t="s">
        <v>718</v>
      </c>
      <c r="G105" s="209" t="s">
        <v>731</v>
      </c>
      <c r="H105" s="209" t="s">
        <v>732</v>
      </c>
      <c r="I105" s="209" t="s">
        <v>497</v>
      </c>
      <c r="J105" s="210">
        <v>0</v>
      </c>
      <c r="K105" s="210">
        <v>0</v>
      </c>
      <c r="L105" s="210">
        <v>285672000</v>
      </c>
      <c r="M105" s="210">
        <v>285672000</v>
      </c>
      <c r="N105" s="215">
        <v>0</v>
      </c>
      <c r="O105" s="210">
        <v>0</v>
      </c>
      <c r="P105" s="237" t="s">
        <v>1797</v>
      </c>
    </row>
    <row r="106" spans="1:16" x14ac:dyDescent="0.45">
      <c r="A106" s="209" t="s">
        <v>489</v>
      </c>
      <c r="B106" s="209" t="s">
        <v>490</v>
      </c>
      <c r="C106" s="209" t="s">
        <v>630</v>
      </c>
      <c r="D106" s="209" t="s">
        <v>631</v>
      </c>
      <c r="E106" s="209" t="s">
        <v>717</v>
      </c>
      <c r="F106" s="209" t="s">
        <v>718</v>
      </c>
      <c r="G106" s="209" t="s">
        <v>733</v>
      </c>
      <c r="H106" s="209" t="s">
        <v>734</v>
      </c>
      <c r="I106" s="209" t="s">
        <v>497</v>
      </c>
      <c r="J106" s="210">
        <v>0</v>
      </c>
      <c r="K106" s="210">
        <v>0</v>
      </c>
      <c r="L106" s="210">
        <v>250000000</v>
      </c>
      <c r="M106" s="210">
        <v>250000000</v>
      </c>
      <c r="N106" s="215">
        <v>0</v>
      </c>
      <c r="O106" s="210">
        <v>0</v>
      </c>
      <c r="P106" s="237" t="s">
        <v>1797</v>
      </c>
    </row>
    <row r="107" spans="1:16" x14ac:dyDescent="0.45">
      <c r="A107" s="209" t="s">
        <v>489</v>
      </c>
      <c r="B107" s="209" t="s">
        <v>490</v>
      </c>
      <c r="C107" s="209" t="s">
        <v>630</v>
      </c>
      <c r="D107" s="209" t="s">
        <v>631</v>
      </c>
      <c r="E107" s="209" t="s">
        <v>717</v>
      </c>
      <c r="F107" s="209" t="s">
        <v>718</v>
      </c>
      <c r="G107" s="209" t="s">
        <v>735</v>
      </c>
      <c r="H107" s="209" t="s">
        <v>736</v>
      </c>
      <c r="I107" s="209" t="s">
        <v>497</v>
      </c>
      <c r="J107" s="210">
        <v>0</v>
      </c>
      <c r="K107" s="210">
        <v>0</v>
      </c>
      <c r="L107" s="210">
        <v>7202000</v>
      </c>
      <c r="M107" s="210">
        <v>7202000</v>
      </c>
      <c r="N107" s="215">
        <v>0</v>
      </c>
      <c r="O107" s="210">
        <v>0</v>
      </c>
      <c r="P107" s="237" t="s">
        <v>1797</v>
      </c>
    </row>
    <row r="108" spans="1:16" x14ac:dyDescent="0.45">
      <c r="A108" s="209" t="s">
        <v>489</v>
      </c>
      <c r="B108" s="209" t="s">
        <v>490</v>
      </c>
      <c r="C108" s="209" t="s">
        <v>630</v>
      </c>
      <c r="D108" s="209" t="s">
        <v>631</v>
      </c>
      <c r="E108" s="209" t="s">
        <v>717</v>
      </c>
      <c r="F108" s="209" t="s">
        <v>718</v>
      </c>
      <c r="G108" s="209" t="s">
        <v>737</v>
      </c>
      <c r="H108" s="209" t="s">
        <v>738</v>
      </c>
      <c r="I108" s="209" t="s">
        <v>497</v>
      </c>
      <c r="J108" s="210">
        <v>0</v>
      </c>
      <c r="K108" s="210">
        <v>0</v>
      </c>
      <c r="L108" s="210">
        <v>3171330000</v>
      </c>
      <c r="M108" s="210">
        <v>3171330000</v>
      </c>
      <c r="N108" s="215">
        <v>0</v>
      </c>
      <c r="O108" s="210">
        <v>0</v>
      </c>
      <c r="P108" s="237" t="s">
        <v>1797</v>
      </c>
    </row>
    <row r="109" spans="1:16" x14ac:dyDescent="0.45">
      <c r="A109" s="209" t="s">
        <v>489</v>
      </c>
      <c r="B109" s="209" t="s">
        <v>490</v>
      </c>
      <c r="C109" s="209" t="s">
        <v>630</v>
      </c>
      <c r="D109" s="209" t="s">
        <v>631</v>
      </c>
      <c r="E109" s="209" t="s">
        <v>717</v>
      </c>
      <c r="F109" s="209" t="s">
        <v>718</v>
      </c>
      <c r="G109" s="209" t="s">
        <v>739</v>
      </c>
      <c r="H109" s="209" t="s">
        <v>740</v>
      </c>
      <c r="I109" s="209" t="s">
        <v>497</v>
      </c>
      <c r="J109" s="210">
        <v>0</v>
      </c>
      <c r="K109" s="210">
        <v>0</v>
      </c>
      <c r="L109" s="210">
        <v>100000000</v>
      </c>
      <c r="M109" s="210">
        <v>100000000</v>
      </c>
      <c r="N109" s="215">
        <v>0</v>
      </c>
      <c r="O109" s="210">
        <v>0</v>
      </c>
      <c r="P109" s="237" t="s">
        <v>1797</v>
      </c>
    </row>
    <row r="110" spans="1:16" x14ac:dyDescent="0.45">
      <c r="A110" s="209" t="s">
        <v>489</v>
      </c>
      <c r="B110" s="209" t="s">
        <v>490</v>
      </c>
      <c r="C110" s="209" t="s">
        <v>630</v>
      </c>
      <c r="D110" s="209" t="s">
        <v>631</v>
      </c>
      <c r="E110" s="209" t="s">
        <v>717</v>
      </c>
      <c r="F110" s="209" t="s">
        <v>718</v>
      </c>
      <c r="G110" s="209" t="s">
        <v>741</v>
      </c>
      <c r="H110" s="209" t="s">
        <v>742</v>
      </c>
      <c r="I110" s="209" t="s">
        <v>497</v>
      </c>
      <c r="J110" s="210">
        <v>0</v>
      </c>
      <c r="K110" s="210">
        <v>0</v>
      </c>
      <c r="L110" s="210">
        <v>60000000</v>
      </c>
      <c r="M110" s="210">
        <v>60000000</v>
      </c>
      <c r="N110" s="215">
        <v>0</v>
      </c>
      <c r="O110" s="210">
        <v>0</v>
      </c>
      <c r="P110" s="237" t="s">
        <v>1797</v>
      </c>
    </row>
    <row r="111" spans="1:16" x14ac:dyDescent="0.45">
      <c r="A111" s="209" t="s">
        <v>489</v>
      </c>
      <c r="B111" s="209" t="s">
        <v>490</v>
      </c>
      <c r="C111" s="209" t="s">
        <v>630</v>
      </c>
      <c r="D111" s="209" t="s">
        <v>631</v>
      </c>
      <c r="E111" s="209" t="s">
        <v>717</v>
      </c>
      <c r="F111" s="209" t="s">
        <v>718</v>
      </c>
      <c r="G111" s="209" t="s">
        <v>743</v>
      </c>
      <c r="H111" s="209" t="s">
        <v>744</v>
      </c>
      <c r="I111" s="209" t="s">
        <v>497</v>
      </c>
      <c r="J111" s="210">
        <v>0</v>
      </c>
      <c r="K111" s="210">
        <v>0</v>
      </c>
      <c r="L111" s="210">
        <v>18900000</v>
      </c>
      <c r="M111" s="210">
        <v>0</v>
      </c>
      <c r="N111" s="215">
        <v>18900000</v>
      </c>
      <c r="O111" s="210">
        <v>0</v>
      </c>
      <c r="P111" s="237" t="s">
        <v>1797</v>
      </c>
    </row>
    <row r="112" spans="1:16" x14ac:dyDescent="0.45">
      <c r="A112" s="209" t="s">
        <v>489</v>
      </c>
      <c r="B112" s="209" t="s">
        <v>490</v>
      </c>
      <c r="C112" s="209" t="s">
        <v>630</v>
      </c>
      <c r="D112" s="209" t="s">
        <v>631</v>
      </c>
      <c r="E112" s="209" t="s">
        <v>745</v>
      </c>
      <c r="F112" s="209" t="s">
        <v>746</v>
      </c>
      <c r="G112" s="209" t="s">
        <v>747</v>
      </c>
      <c r="H112" s="209" t="s">
        <v>748</v>
      </c>
      <c r="I112" s="209" t="s">
        <v>1547</v>
      </c>
      <c r="J112" s="210">
        <v>26319294</v>
      </c>
      <c r="K112" s="210">
        <v>0</v>
      </c>
      <c r="L112" s="210">
        <v>0</v>
      </c>
      <c r="M112" s="210">
        <v>26319294</v>
      </c>
      <c r="N112" s="215">
        <v>0</v>
      </c>
      <c r="O112" s="210">
        <v>0</v>
      </c>
      <c r="P112" s="237" t="s">
        <v>1796</v>
      </c>
    </row>
    <row r="113" spans="1:16" x14ac:dyDescent="0.45">
      <c r="A113" s="209" t="s">
        <v>489</v>
      </c>
      <c r="B113" s="209" t="s">
        <v>490</v>
      </c>
      <c r="C113" s="209" t="s">
        <v>630</v>
      </c>
      <c r="D113" s="209" t="s">
        <v>631</v>
      </c>
      <c r="E113" s="209" t="s">
        <v>745</v>
      </c>
      <c r="F113" s="209" t="s">
        <v>746</v>
      </c>
      <c r="G113" s="209" t="s">
        <v>749</v>
      </c>
      <c r="H113" s="209" t="s">
        <v>750</v>
      </c>
      <c r="I113" s="209" t="s">
        <v>1548</v>
      </c>
      <c r="J113" s="210">
        <v>320958179</v>
      </c>
      <c r="K113" s="210">
        <v>0</v>
      </c>
      <c r="L113" s="210">
        <v>29022927834</v>
      </c>
      <c r="M113" s="210">
        <v>320958179</v>
      </c>
      <c r="N113" s="215">
        <v>29022927834</v>
      </c>
      <c r="O113" s="210">
        <v>0</v>
      </c>
      <c r="P113" s="237" t="s">
        <v>1796</v>
      </c>
    </row>
    <row r="114" spans="1:16" x14ac:dyDescent="0.45">
      <c r="A114" s="209" t="s">
        <v>489</v>
      </c>
      <c r="B114" s="209" t="s">
        <v>490</v>
      </c>
      <c r="C114" s="209" t="s">
        <v>630</v>
      </c>
      <c r="D114" s="209" t="s">
        <v>631</v>
      </c>
      <c r="E114" s="209" t="s">
        <v>751</v>
      </c>
      <c r="F114" s="209" t="s">
        <v>752</v>
      </c>
      <c r="G114" s="209" t="s">
        <v>703</v>
      </c>
      <c r="H114" s="209" t="s">
        <v>704</v>
      </c>
      <c r="I114" s="209" t="s">
        <v>1540</v>
      </c>
      <c r="J114" s="210">
        <v>51501675</v>
      </c>
      <c r="K114" s="210">
        <v>0</v>
      </c>
      <c r="L114" s="210">
        <v>0</v>
      </c>
      <c r="M114" s="210">
        <v>51501675</v>
      </c>
      <c r="N114" s="212">
        <v>0</v>
      </c>
      <c r="O114" s="210">
        <v>0</v>
      </c>
      <c r="P114" s="237" t="s">
        <v>428</v>
      </c>
    </row>
    <row r="115" spans="1:16" x14ac:dyDescent="0.45">
      <c r="A115" s="209" t="s">
        <v>489</v>
      </c>
      <c r="B115" s="209" t="s">
        <v>490</v>
      </c>
      <c r="C115" s="209" t="s">
        <v>630</v>
      </c>
      <c r="D115" s="209" t="s">
        <v>631</v>
      </c>
      <c r="E115" s="209" t="s">
        <v>751</v>
      </c>
      <c r="F115" s="209" t="s">
        <v>752</v>
      </c>
      <c r="G115" s="209" t="s">
        <v>753</v>
      </c>
      <c r="H115" s="209" t="s">
        <v>754</v>
      </c>
      <c r="I115" s="209" t="s">
        <v>1549</v>
      </c>
      <c r="J115" s="210">
        <v>28000000</v>
      </c>
      <c r="K115" s="210">
        <v>0</v>
      </c>
      <c r="L115" s="210">
        <v>0</v>
      </c>
      <c r="M115" s="210">
        <v>28000000</v>
      </c>
      <c r="N115" s="212">
        <v>0</v>
      </c>
      <c r="O115" s="210">
        <v>0</v>
      </c>
      <c r="P115" s="237" t="s">
        <v>428</v>
      </c>
    </row>
    <row r="116" spans="1:16" x14ac:dyDescent="0.45">
      <c r="A116" s="209" t="s">
        <v>489</v>
      </c>
      <c r="B116" s="209" t="s">
        <v>490</v>
      </c>
      <c r="C116" s="209" t="s">
        <v>630</v>
      </c>
      <c r="D116" s="209" t="s">
        <v>631</v>
      </c>
      <c r="E116" s="209" t="s">
        <v>751</v>
      </c>
      <c r="F116" s="209" t="s">
        <v>752</v>
      </c>
      <c r="G116" s="209" t="s">
        <v>755</v>
      </c>
      <c r="H116" s="209" t="s">
        <v>756</v>
      </c>
      <c r="I116" s="209" t="s">
        <v>497</v>
      </c>
      <c r="J116" s="210">
        <v>0</v>
      </c>
      <c r="K116" s="210">
        <v>0</v>
      </c>
      <c r="L116" s="210">
        <v>543485600</v>
      </c>
      <c r="M116" s="210">
        <v>543485600</v>
      </c>
      <c r="N116" s="212">
        <v>0</v>
      </c>
      <c r="O116" s="210">
        <v>0</v>
      </c>
      <c r="P116" s="237" t="s">
        <v>428</v>
      </c>
    </row>
    <row r="117" spans="1:16" x14ac:dyDescent="0.45">
      <c r="A117" s="209" t="s">
        <v>489</v>
      </c>
      <c r="B117" s="209" t="s">
        <v>490</v>
      </c>
      <c r="C117" s="209" t="s">
        <v>630</v>
      </c>
      <c r="D117" s="209" t="s">
        <v>631</v>
      </c>
      <c r="E117" s="209" t="s">
        <v>751</v>
      </c>
      <c r="F117" s="209" t="s">
        <v>752</v>
      </c>
      <c r="G117" s="209" t="s">
        <v>757</v>
      </c>
      <c r="H117" s="209" t="s">
        <v>758</v>
      </c>
      <c r="I117" s="209" t="s">
        <v>497</v>
      </c>
      <c r="J117" s="210">
        <v>0</v>
      </c>
      <c r="K117" s="210">
        <v>0</v>
      </c>
      <c r="L117" s="210">
        <v>2250000000</v>
      </c>
      <c r="M117" s="210">
        <v>0</v>
      </c>
      <c r="N117" s="212">
        <v>2250000000</v>
      </c>
      <c r="O117" s="210">
        <v>0</v>
      </c>
      <c r="P117" s="237" t="s">
        <v>428</v>
      </c>
    </row>
    <row r="118" spans="1:16" x14ac:dyDescent="0.45">
      <c r="A118" s="209" t="s">
        <v>489</v>
      </c>
      <c r="B118" s="209" t="s">
        <v>490</v>
      </c>
      <c r="C118" s="209" t="s">
        <v>630</v>
      </c>
      <c r="D118" s="209" t="s">
        <v>631</v>
      </c>
      <c r="E118" s="209" t="s">
        <v>751</v>
      </c>
      <c r="F118" s="209" t="s">
        <v>752</v>
      </c>
      <c r="G118" s="209" t="s">
        <v>759</v>
      </c>
      <c r="H118" s="209" t="s">
        <v>760</v>
      </c>
      <c r="I118" s="209" t="s">
        <v>497</v>
      </c>
      <c r="J118" s="210">
        <v>0</v>
      </c>
      <c r="K118" s="210">
        <v>0</v>
      </c>
      <c r="L118" s="210">
        <v>746053440</v>
      </c>
      <c r="M118" s="210">
        <v>746053440</v>
      </c>
      <c r="N118" s="212">
        <v>0</v>
      </c>
      <c r="O118" s="210">
        <v>0</v>
      </c>
      <c r="P118" s="237" t="s">
        <v>428</v>
      </c>
    </row>
    <row r="119" spans="1:16" x14ac:dyDescent="0.45">
      <c r="A119" s="209" t="s">
        <v>161</v>
      </c>
      <c r="B119" s="209" t="s">
        <v>761</v>
      </c>
      <c r="C119" s="209" t="s">
        <v>762</v>
      </c>
      <c r="D119" s="209" t="s">
        <v>763</v>
      </c>
      <c r="E119" s="209" t="s">
        <v>764</v>
      </c>
      <c r="F119" s="209" t="s">
        <v>765</v>
      </c>
      <c r="G119" s="209" t="s">
        <v>557</v>
      </c>
      <c r="H119" s="209" t="s">
        <v>558</v>
      </c>
      <c r="I119" s="209" t="s">
        <v>1519</v>
      </c>
      <c r="J119" s="210">
        <v>120000000000</v>
      </c>
      <c r="K119" s="210">
        <v>0</v>
      </c>
      <c r="L119" s="210">
        <v>0</v>
      </c>
      <c r="M119" s="210">
        <v>0</v>
      </c>
      <c r="N119" s="211">
        <v>120000000000</v>
      </c>
      <c r="O119" s="210">
        <v>0</v>
      </c>
      <c r="P119" s="237" t="s">
        <v>375</v>
      </c>
    </row>
    <row r="120" spans="1:16" x14ac:dyDescent="0.45">
      <c r="A120" s="209" t="s">
        <v>161</v>
      </c>
      <c r="B120" s="209" t="s">
        <v>761</v>
      </c>
      <c r="C120" s="209" t="s">
        <v>766</v>
      </c>
      <c r="D120" s="209" t="s">
        <v>767</v>
      </c>
      <c r="E120" s="209" t="s">
        <v>768</v>
      </c>
      <c r="F120" s="209" t="s">
        <v>169</v>
      </c>
      <c r="G120" s="209" t="s">
        <v>497</v>
      </c>
      <c r="H120" s="209" t="s">
        <v>497</v>
      </c>
      <c r="I120" s="209" t="s">
        <v>497</v>
      </c>
      <c r="J120" s="210">
        <v>22926893696</v>
      </c>
      <c r="K120" s="210">
        <v>0</v>
      </c>
      <c r="L120" s="213">
        <v>0</v>
      </c>
      <c r="M120" s="213">
        <v>0</v>
      </c>
      <c r="N120" s="210">
        <v>22926893696</v>
      </c>
      <c r="O120" s="210">
        <v>0</v>
      </c>
      <c r="P120" s="237" t="s">
        <v>1213</v>
      </c>
    </row>
    <row r="121" spans="1:16" x14ac:dyDescent="0.45">
      <c r="A121" s="209" t="s">
        <v>161</v>
      </c>
      <c r="B121" s="209" t="s">
        <v>761</v>
      </c>
      <c r="C121" s="209" t="s">
        <v>766</v>
      </c>
      <c r="D121" s="209" t="s">
        <v>767</v>
      </c>
      <c r="E121" s="209" t="s">
        <v>769</v>
      </c>
      <c r="F121" s="209" t="s">
        <v>770</v>
      </c>
      <c r="G121" s="209" t="s">
        <v>497</v>
      </c>
      <c r="H121" s="209" t="s">
        <v>497</v>
      </c>
      <c r="I121" s="209" t="s">
        <v>497</v>
      </c>
      <c r="J121" s="210">
        <v>0</v>
      </c>
      <c r="K121" s="210">
        <v>0</v>
      </c>
      <c r="L121" s="213">
        <v>56111290259</v>
      </c>
      <c r="M121" s="213">
        <v>0</v>
      </c>
      <c r="N121" s="210">
        <v>56111290259</v>
      </c>
      <c r="O121" s="210">
        <v>0</v>
      </c>
      <c r="P121" s="237" t="s">
        <v>1213</v>
      </c>
    </row>
    <row r="122" spans="1:16" x14ac:dyDescent="0.45">
      <c r="A122" s="209" t="s">
        <v>161</v>
      </c>
      <c r="B122" s="209" t="s">
        <v>761</v>
      </c>
      <c r="C122" s="209" t="s">
        <v>766</v>
      </c>
      <c r="D122" s="209" t="s">
        <v>767</v>
      </c>
      <c r="E122" s="209" t="s">
        <v>772</v>
      </c>
      <c r="F122" s="209" t="s">
        <v>149</v>
      </c>
      <c r="G122" s="209" t="s">
        <v>497</v>
      </c>
      <c r="H122" s="209" t="s">
        <v>497</v>
      </c>
      <c r="I122" s="209" t="s">
        <v>497</v>
      </c>
      <c r="J122" s="210">
        <v>962095413</v>
      </c>
      <c r="K122" s="210">
        <v>0</v>
      </c>
      <c r="L122" s="213">
        <v>2395581452</v>
      </c>
      <c r="M122" s="213">
        <v>181800000</v>
      </c>
      <c r="N122" s="210">
        <v>3175876865</v>
      </c>
      <c r="O122" s="210">
        <v>0</v>
      </c>
      <c r="P122" s="237" t="s">
        <v>1213</v>
      </c>
    </row>
    <row r="123" spans="1:16" x14ac:dyDescent="0.45">
      <c r="A123" s="209" t="s">
        <v>161</v>
      </c>
      <c r="B123" s="209" t="s">
        <v>761</v>
      </c>
      <c r="C123" s="209" t="s">
        <v>766</v>
      </c>
      <c r="D123" s="209" t="s">
        <v>767</v>
      </c>
      <c r="E123" s="209" t="s">
        <v>773</v>
      </c>
      <c r="F123" s="209" t="s">
        <v>774</v>
      </c>
      <c r="G123" s="209" t="s">
        <v>497</v>
      </c>
      <c r="H123" s="209" t="s">
        <v>497</v>
      </c>
      <c r="I123" s="209" t="s">
        <v>497</v>
      </c>
      <c r="J123" s="210">
        <v>195200000</v>
      </c>
      <c r="K123" s="210">
        <v>0</v>
      </c>
      <c r="L123" s="213">
        <v>0</v>
      </c>
      <c r="M123" s="213">
        <v>195200000</v>
      </c>
      <c r="N123" s="210">
        <v>0</v>
      </c>
      <c r="O123" s="210">
        <v>0</v>
      </c>
      <c r="P123" s="237" t="s">
        <v>1213</v>
      </c>
    </row>
    <row r="124" spans="1:16" x14ac:dyDescent="0.45">
      <c r="A124" s="209" t="s">
        <v>161</v>
      </c>
      <c r="B124" s="209" t="s">
        <v>761</v>
      </c>
      <c r="C124" s="209" t="s">
        <v>766</v>
      </c>
      <c r="D124" s="209" t="s">
        <v>767</v>
      </c>
      <c r="E124" s="209" t="s">
        <v>775</v>
      </c>
      <c r="F124" s="209" t="s">
        <v>776</v>
      </c>
      <c r="G124" s="209" t="s">
        <v>497</v>
      </c>
      <c r="H124" s="209" t="s">
        <v>497</v>
      </c>
      <c r="I124" s="209" t="s">
        <v>497</v>
      </c>
      <c r="J124" s="210">
        <v>2261475512</v>
      </c>
      <c r="K124" s="210">
        <v>0</v>
      </c>
      <c r="L124" s="213">
        <v>165000000</v>
      </c>
      <c r="M124" s="213">
        <v>0</v>
      </c>
      <c r="N124" s="210">
        <v>2426475512</v>
      </c>
      <c r="O124" s="210">
        <v>0</v>
      </c>
      <c r="P124" s="237" t="s">
        <v>1213</v>
      </c>
    </row>
    <row r="125" spans="1:16" x14ac:dyDescent="0.45">
      <c r="A125" s="209" t="s">
        <v>161</v>
      </c>
      <c r="B125" s="209" t="s">
        <v>761</v>
      </c>
      <c r="C125" s="209" t="s">
        <v>766</v>
      </c>
      <c r="D125" s="209" t="s">
        <v>767</v>
      </c>
      <c r="E125" s="209" t="s">
        <v>777</v>
      </c>
      <c r="F125" s="209" t="s">
        <v>53</v>
      </c>
      <c r="G125" s="209" t="s">
        <v>497</v>
      </c>
      <c r="H125" s="209" t="s">
        <v>497</v>
      </c>
      <c r="I125" s="209" t="s">
        <v>497</v>
      </c>
      <c r="J125" s="210">
        <v>12288906729</v>
      </c>
      <c r="K125" s="210">
        <v>0</v>
      </c>
      <c r="L125" s="213">
        <v>8796663960</v>
      </c>
      <c r="M125" s="213">
        <v>2436972357</v>
      </c>
      <c r="N125" s="210">
        <v>18648598332</v>
      </c>
      <c r="O125" s="210">
        <v>0</v>
      </c>
      <c r="P125" s="237" t="s">
        <v>1213</v>
      </c>
    </row>
    <row r="126" spans="1:16" x14ac:dyDescent="0.45">
      <c r="A126" s="209" t="s">
        <v>161</v>
      </c>
      <c r="B126" s="209" t="s">
        <v>761</v>
      </c>
      <c r="C126" s="209" t="s">
        <v>766</v>
      </c>
      <c r="D126" s="209" t="s">
        <v>767</v>
      </c>
      <c r="E126" s="209" t="s">
        <v>778</v>
      </c>
      <c r="F126" s="209" t="s">
        <v>779</v>
      </c>
      <c r="G126" s="209" t="s">
        <v>497</v>
      </c>
      <c r="H126" s="209" t="s">
        <v>497</v>
      </c>
      <c r="I126" s="209" t="s">
        <v>497</v>
      </c>
      <c r="J126" s="210">
        <v>0</v>
      </c>
      <c r="K126" s="210">
        <v>0</v>
      </c>
      <c r="L126" s="214">
        <v>0</v>
      </c>
      <c r="M126" s="214">
        <v>486174154</v>
      </c>
      <c r="N126" s="210">
        <v>0</v>
      </c>
      <c r="O126" s="210">
        <v>486174154</v>
      </c>
      <c r="P126" s="237" t="s">
        <v>1213</v>
      </c>
    </row>
    <row r="127" spans="1:16" x14ac:dyDescent="0.45">
      <c r="A127" s="209" t="s">
        <v>161</v>
      </c>
      <c r="B127" s="209" t="s">
        <v>761</v>
      </c>
      <c r="C127" s="209" t="s">
        <v>766</v>
      </c>
      <c r="D127" s="209" t="s">
        <v>767</v>
      </c>
      <c r="E127" s="209" t="s">
        <v>780</v>
      </c>
      <c r="F127" s="209" t="s">
        <v>781</v>
      </c>
      <c r="G127" s="209" t="s">
        <v>497</v>
      </c>
      <c r="H127" s="209" t="s">
        <v>497</v>
      </c>
      <c r="I127" s="209" t="s">
        <v>497</v>
      </c>
      <c r="J127" s="210">
        <v>0</v>
      </c>
      <c r="K127" s="210">
        <v>46120847</v>
      </c>
      <c r="L127" s="214">
        <v>9031891</v>
      </c>
      <c r="M127" s="214">
        <v>491538731</v>
      </c>
      <c r="N127" s="210">
        <v>0</v>
      </c>
      <c r="O127" s="210">
        <v>528627687</v>
      </c>
      <c r="P127" s="237" t="s">
        <v>1213</v>
      </c>
    </row>
    <row r="128" spans="1:16" x14ac:dyDescent="0.45">
      <c r="A128" s="209" t="s">
        <v>161</v>
      </c>
      <c r="B128" s="209" t="s">
        <v>761</v>
      </c>
      <c r="C128" s="209" t="s">
        <v>766</v>
      </c>
      <c r="D128" s="209" t="s">
        <v>767</v>
      </c>
      <c r="E128" s="209" t="s">
        <v>782</v>
      </c>
      <c r="F128" s="209" t="s">
        <v>783</v>
      </c>
      <c r="G128" s="209" t="s">
        <v>497</v>
      </c>
      <c r="H128" s="209" t="s">
        <v>497</v>
      </c>
      <c r="I128" s="209" t="s">
        <v>497</v>
      </c>
      <c r="J128" s="210">
        <v>0</v>
      </c>
      <c r="K128" s="210">
        <v>18460639</v>
      </c>
      <c r="L128" s="214">
        <v>18460639</v>
      </c>
      <c r="M128" s="214">
        <v>0</v>
      </c>
      <c r="N128" s="210">
        <v>0</v>
      </c>
      <c r="O128" s="210">
        <v>0</v>
      </c>
      <c r="P128" s="237" t="s">
        <v>1213</v>
      </c>
    </row>
    <row r="129" spans="1:16" x14ac:dyDescent="0.45">
      <c r="A129" s="209" t="s">
        <v>161</v>
      </c>
      <c r="B129" s="209" t="s">
        <v>761</v>
      </c>
      <c r="C129" s="209" t="s">
        <v>766</v>
      </c>
      <c r="D129" s="209" t="s">
        <v>767</v>
      </c>
      <c r="E129" s="209" t="s">
        <v>784</v>
      </c>
      <c r="F129" s="209" t="s">
        <v>785</v>
      </c>
      <c r="G129" s="209" t="s">
        <v>497</v>
      </c>
      <c r="H129" s="209" t="s">
        <v>497</v>
      </c>
      <c r="I129" s="209" t="s">
        <v>497</v>
      </c>
      <c r="J129" s="210">
        <v>0</v>
      </c>
      <c r="K129" s="210">
        <v>625778155</v>
      </c>
      <c r="L129" s="214">
        <v>0</v>
      </c>
      <c r="M129" s="214">
        <v>392766410</v>
      </c>
      <c r="N129" s="210">
        <v>0</v>
      </c>
      <c r="O129" s="210">
        <v>1018544565</v>
      </c>
      <c r="P129" s="237" t="s">
        <v>1213</v>
      </c>
    </row>
    <row r="130" spans="1:16" x14ac:dyDescent="0.45">
      <c r="A130" s="209" t="s">
        <v>161</v>
      </c>
      <c r="B130" s="209" t="s">
        <v>761</v>
      </c>
      <c r="C130" s="209" t="s">
        <v>766</v>
      </c>
      <c r="D130" s="209" t="s">
        <v>767</v>
      </c>
      <c r="E130" s="209" t="s">
        <v>786</v>
      </c>
      <c r="F130" s="209" t="s">
        <v>787</v>
      </c>
      <c r="G130" s="209" t="s">
        <v>497</v>
      </c>
      <c r="H130" s="209" t="s">
        <v>497</v>
      </c>
      <c r="I130" s="209" t="s">
        <v>497</v>
      </c>
      <c r="J130" s="210">
        <v>0</v>
      </c>
      <c r="K130" s="210">
        <v>3831383978</v>
      </c>
      <c r="L130" s="214">
        <v>291132293</v>
      </c>
      <c r="M130" s="214">
        <v>3789451641</v>
      </c>
      <c r="N130" s="210">
        <v>0</v>
      </c>
      <c r="O130" s="210">
        <v>7329703326</v>
      </c>
      <c r="P130" s="237" t="s">
        <v>1213</v>
      </c>
    </row>
    <row r="131" spans="1:16" x14ac:dyDescent="0.45">
      <c r="A131" s="209" t="s">
        <v>161</v>
      </c>
      <c r="B131" s="209" t="s">
        <v>761</v>
      </c>
      <c r="C131" s="209" t="s">
        <v>788</v>
      </c>
      <c r="D131" s="209" t="s">
        <v>789</v>
      </c>
      <c r="E131" s="209" t="s">
        <v>790</v>
      </c>
      <c r="F131" s="209" t="s">
        <v>148</v>
      </c>
      <c r="G131" s="209" t="s">
        <v>791</v>
      </c>
      <c r="H131" s="209" t="s">
        <v>792</v>
      </c>
      <c r="I131" s="209" t="s">
        <v>497</v>
      </c>
      <c r="J131" s="210">
        <v>9689813791</v>
      </c>
      <c r="K131" s="210">
        <v>0</v>
      </c>
      <c r="L131" s="210">
        <v>0</v>
      </c>
      <c r="M131" s="210">
        <v>0</v>
      </c>
      <c r="N131" s="228">
        <v>9689813791</v>
      </c>
      <c r="O131" s="210">
        <v>0</v>
      </c>
      <c r="P131" s="238"/>
    </row>
    <row r="132" spans="1:16" x14ac:dyDescent="0.45">
      <c r="A132" s="209" t="s">
        <v>161</v>
      </c>
      <c r="B132" s="209" t="s">
        <v>761</v>
      </c>
      <c r="C132" s="209" t="s">
        <v>788</v>
      </c>
      <c r="D132" s="209" t="s">
        <v>789</v>
      </c>
      <c r="E132" s="209" t="s">
        <v>790</v>
      </c>
      <c r="F132" s="209" t="s">
        <v>148</v>
      </c>
      <c r="G132" s="209" t="s">
        <v>793</v>
      </c>
      <c r="H132" s="209" t="s">
        <v>794</v>
      </c>
      <c r="I132" s="209" t="s">
        <v>497</v>
      </c>
      <c r="J132" s="210">
        <v>4181219060</v>
      </c>
      <c r="K132" s="210">
        <v>0</v>
      </c>
      <c r="L132" s="210">
        <v>0</v>
      </c>
      <c r="M132" s="210">
        <v>0</v>
      </c>
      <c r="N132" s="228">
        <v>4181219060</v>
      </c>
      <c r="O132" s="210">
        <v>0</v>
      </c>
      <c r="P132" s="238"/>
    </row>
    <row r="133" spans="1:16" x14ac:dyDescent="0.45">
      <c r="A133" s="209" t="s">
        <v>161</v>
      </c>
      <c r="B133" s="209" t="s">
        <v>761</v>
      </c>
      <c r="C133" s="209" t="s">
        <v>788</v>
      </c>
      <c r="D133" s="209" t="s">
        <v>789</v>
      </c>
      <c r="E133" s="209" t="s">
        <v>790</v>
      </c>
      <c r="F133" s="209" t="s">
        <v>148</v>
      </c>
      <c r="G133" s="209" t="s">
        <v>795</v>
      </c>
      <c r="H133" s="209" t="s">
        <v>796</v>
      </c>
      <c r="I133" s="209" t="s">
        <v>497</v>
      </c>
      <c r="J133" s="210">
        <v>5139993406</v>
      </c>
      <c r="K133" s="210">
        <v>0</v>
      </c>
      <c r="L133" s="210">
        <v>0</v>
      </c>
      <c r="M133" s="210">
        <v>0</v>
      </c>
      <c r="N133" s="228">
        <v>5139993406</v>
      </c>
      <c r="O133" s="210">
        <v>0</v>
      </c>
      <c r="P133" s="238"/>
    </row>
    <row r="134" spans="1:16" x14ac:dyDescent="0.45">
      <c r="A134" s="209" t="s">
        <v>161</v>
      </c>
      <c r="B134" s="209" t="s">
        <v>761</v>
      </c>
      <c r="C134" s="209" t="s">
        <v>788</v>
      </c>
      <c r="D134" s="209" t="s">
        <v>789</v>
      </c>
      <c r="E134" s="209" t="s">
        <v>790</v>
      </c>
      <c r="F134" s="209" t="s">
        <v>148</v>
      </c>
      <c r="G134" s="209" t="s">
        <v>797</v>
      </c>
      <c r="H134" s="209" t="s">
        <v>798</v>
      </c>
      <c r="I134" s="209" t="s">
        <v>497</v>
      </c>
      <c r="J134" s="210">
        <v>12903595992</v>
      </c>
      <c r="K134" s="210">
        <v>0</v>
      </c>
      <c r="L134" s="210">
        <v>0</v>
      </c>
      <c r="M134" s="210">
        <v>0</v>
      </c>
      <c r="N134" s="228">
        <v>12903595992</v>
      </c>
      <c r="O134" s="210">
        <v>0</v>
      </c>
      <c r="P134" s="238"/>
    </row>
    <row r="135" spans="1:16" x14ac:dyDescent="0.45">
      <c r="A135" s="209" t="s">
        <v>161</v>
      </c>
      <c r="B135" s="209" t="s">
        <v>761</v>
      </c>
      <c r="C135" s="209" t="s">
        <v>788</v>
      </c>
      <c r="D135" s="209" t="s">
        <v>789</v>
      </c>
      <c r="E135" s="209" t="s">
        <v>790</v>
      </c>
      <c r="F135" s="209" t="s">
        <v>148</v>
      </c>
      <c r="G135" s="209" t="s">
        <v>799</v>
      </c>
      <c r="H135" s="209" t="s">
        <v>800</v>
      </c>
      <c r="I135" s="209" t="s">
        <v>497</v>
      </c>
      <c r="J135" s="210">
        <v>48669728729</v>
      </c>
      <c r="K135" s="210">
        <v>0</v>
      </c>
      <c r="L135" s="210">
        <v>0</v>
      </c>
      <c r="M135" s="210">
        <v>0</v>
      </c>
      <c r="N135" s="228">
        <v>48669728729</v>
      </c>
      <c r="O135" s="210">
        <v>0</v>
      </c>
      <c r="P135" s="238"/>
    </row>
    <row r="136" spans="1:16" x14ac:dyDescent="0.45">
      <c r="A136" s="209" t="s">
        <v>161</v>
      </c>
      <c r="B136" s="209" t="s">
        <v>761</v>
      </c>
      <c r="C136" s="209" t="s">
        <v>788</v>
      </c>
      <c r="D136" s="209" t="s">
        <v>789</v>
      </c>
      <c r="E136" s="209" t="s">
        <v>790</v>
      </c>
      <c r="F136" s="209" t="s">
        <v>148</v>
      </c>
      <c r="G136" s="209" t="s">
        <v>801</v>
      </c>
      <c r="H136" s="209" t="s">
        <v>802</v>
      </c>
      <c r="I136" s="209" t="s">
        <v>497</v>
      </c>
      <c r="J136" s="210">
        <v>864123525</v>
      </c>
      <c r="K136" s="210">
        <v>0</v>
      </c>
      <c r="L136" s="210">
        <v>0</v>
      </c>
      <c r="M136" s="210">
        <v>0</v>
      </c>
      <c r="N136" s="228">
        <v>864123525</v>
      </c>
      <c r="O136" s="210">
        <v>0</v>
      </c>
      <c r="P136" s="238"/>
    </row>
    <row r="137" spans="1:16" x14ac:dyDescent="0.45">
      <c r="A137" s="209" t="s">
        <v>161</v>
      </c>
      <c r="B137" s="209" t="s">
        <v>761</v>
      </c>
      <c r="C137" s="209" t="s">
        <v>788</v>
      </c>
      <c r="D137" s="209" t="s">
        <v>789</v>
      </c>
      <c r="E137" s="209" t="s">
        <v>790</v>
      </c>
      <c r="F137" s="209" t="s">
        <v>148</v>
      </c>
      <c r="G137" s="209" t="s">
        <v>803</v>
      </c>
      <c r="H137" s="209" t="s">
        <v>804</v>
      </c>
      <c r="I137" s="209" t="s">
        <v>497</v>
      </c>
      <c r="J137" s="210">
        <v>5441431957</v>
      </c>
      <c r="K137" s="210">
        <v>12482487</v>
      </c>
      <c r="L137" s="210">
        <v>0</v>
      </c>
      <c r="M137" s="210">
        <v>0</v>
      </c>
      <c r="N137" s="228">
        <v>5428949470</v>
      </c>
      <c r="O137" s="210">
        <v>0</v>
      </c>
      <c r="P137" s="238"/>
    </row>
    <row r="138" spans="1:16" x14ac:dyDescent="0.45">
      <c r="A138" s="209" t="s">
        <v>161</v>
      </c>
      <c r="B138" s="209" t="s">
        <v>761</v>
      </c>
      <c r="C138" s="209" t="s">
        <v>788</v>
      </c>
      <c r="D138" s="209" t="s">
        <v>789</v>
      </c>
      <c r="E138" s="209" t="s">
        <v>805</v>
      </c>
      <c r="F138" s="209" t="s">
        <v>806</v>
      </c>
      <c r="G138" s="209" t="s">
        <v>791</v>
      </c>
      <c r="H138" s="209" t="s">
        <v>792</v>
      </c>
      <c r="I138" s="209" t="s">
        <v>497</v>
      </c>
      <c r="J138" s="210">
        <v>106757145</v>
      </c>
      <c r="K138" s="210">
        <v>0</v>
      </c>
      <c r="L138" s="210">
        <v>0</v>
      </c>
      <c r="M138" s="210">
        <v>0</v>
      </c>
      <c r="N138" s="210">
        <v>106757145</v>
      </c>
      <c r="O138" s="210">
        <v>0</v>
      </c>
      <c r="P138" s="238"/>
    </row>
    <row r="139" spans="1:16" x14ac:dyDescent="0.45">
      <c r="A139" s="209" t="s">
        <v>161</v>
      </c>
      <c r="B139" s="209" t="s">
        <v>761</v>
      </c>
      <c r="C139" s="209" t="s">
        <v>788</v>
      </c>
      <c r="D139" s="209" t="s">
        <v>789</v>
      </c>
      <c r="E139" s="209" t="s">
        <v>805</v>
      </c>
      <c r="F139" s="209" t="s">
        <v>806</v>
      </c>
      <c r="G139" s="209" t="s">
        <v>793</v>
      </c>
      <c r="H139" s="209" t="s">
        <v>794</v>
      </c>
      <c r="I139" s="209" t="s">
        <v>497</v>
      </c>
      <c r="J139" s="210">
        <v>2469829199</v>
      </c>
      <c r="K139" s="210">
        <v>0</v>
      </c>
      <c r="L139" s="210">
        <v>0</v>
      </c>
      <c r="M139" s="210">
        <v>0</v>
      </c>
      <c r="N139" s="210">
        <v>2469829199</v>
      </c>
      <c r="O139" s="210">
        <v>0</v>
      </c>
      <c r="P139" s="238"/>
    </row>
    <row r="140" spans="1:16" x14ac:dyDescent="0.45">
      <c r="A140" s="209" t="s">
        <v>161</v>
      </c>
      <c r="B140" s="209" t="s">
        <v>761</v>
      </c>
      <c r="C140" s="209" t="s">
        <v>788</v>
      </c>
      <c r="D140" s="209" t="s">
        <v>789</v>
      </c>
      <c r="E140" s="209" t="s">
        <v>805</v>
      </c>
      <c r="F140" s="209" t="s">
        <v>806</v>
      </c>
      <c r="G140" s="209" t="s">
        <v>795</v>
      </c>
      <c r="H140" s="209" t="s">
        <v>796</v>
      </c>
      <c r="I140" s="209" t="s">
        <v>497</v>
      </c>
      <c r="J140" s="210">
        <v>15912000</v>
      </c>
      <c r="K140" s="210">
        <v>0</v>
      </c>
      <c r="L140" s="210">
        <v>0</v>
      </c>
      <c r="M140" s="210">
        <v>0</v>
      </c>
      <c r="N140" s="210">
        <v>15912000</v>
      </c>
      <c r="O140" s="210">
        <v>0</v>
      </c>
      <c r="P140" s="238"/>
    </row>
    <row r="141" spans="1:16" x14ac:dyDescent="0.45">
      <c r="A141" s="209" t="s">
        <v>161</v>
      </c>
      <c r="B141" s="209" t="s">
        <v>761</v>
      </c>
      <c r="C141" s="209" t="s">
        <v>788</v>
      </c>
      <c r="D141" s="209" t="s">
        <v>789</v>
      </c>
      <c r="E141" s="209" t="s">
        <v>805</v>
      </c>
      <c r="F141" s="209" t="s">
        <v>806</v>
      </c>
      <c r="G141" s="209" t="s">
        <v>797</v>
      </c>
      <c r="H141" s="209" t="s">
        <v>798</v>
      </c>
      <c r="I141" s="209" t="s">
        <v>497</v>
      </c>
      <c r="J141" s="210">
        <v>1095054516</v>
      </c>
      <c r="K141" s="210">
        <v>0</v>
      </c>
      <c r="L141" s="210">
        <v>0</v>
      </c>
      <c r="M141" s="210">
        <v>0</v>
      </c>
      <c r="N141" s="210">
        <v>1095054516</v>
      </c>
      <c r="O141" s="210">
        <v>0</v>
      </c>
      <c r="P141" s="238"/>
    </row>
    <row r="142" spans="1:16" x14ac:dyDescent="0.45">
      <c r="A142" s="209" t="s">
        <v>161</v>
      </c>
      <c r="B142" s="209" t="s">
        <v>761</v>
      </c>
      <c r="C142" s="209" t="s">
        <v>788</v>
      </c>
      <c r="D142" s="209" t="s">
        <v>789</v>
      </c>
      <c r="E142" s="209" t="s">
        <v>805</v>
      </c>
      <c r="F142" s="209" t="s">
        <v>806</v>
      </c>
      <c r="G142" s="209" t="s">
        <v>799</v>
      </c>
      <c r="H142" s="209" t="s">
        <v>800</v>
      </c>
      <c r="I142" s="209" t="s">
        <v>497</v>
      </c>
      <c r="J142" s="210">
        <v>4127095148</v>
      </c>
      <c r="K142" s="210">
        <v>0</v>
      </c>
      <c r="L142" s="210">
        <v>0</v>
      </c>
      <c r="M142" s="210">
        <v>0</v>
      </c>
      <c r="N142" s="210">
        <v>4127095148</v>
      </c>
      <c r="O142" s="210">
        <v>0</v>
      </c>
      <c r="P142" s="238"/>
    </row>
    <row r="143" spans="1:16" x14ac:dyDescent="0.45">
      <c r="A143" s="209" t="s">
        <v>161</v>
      </c>
      <c r="B143" s="209" t="s">
        <v>761</v>
      </c>
      <c r="C143" s="209" t="s">
        <v>788</v>
      </c>
      <c r="D143" s="209" t="s">
        <v>789</v>
      </c>
      <c r="E143" s="209" t="s">
        <v>805</v>
      </c>
      <c r="F143" s="209" t="s">
        <v>806</v>
      </c>
      <c r="G143" s="209" t="s">
        <v>801</v>
      </c>
      <c r="H143" s="209" t="s">
        <v>802</v>
      </c>
      <c r="I143" s="209" t="s">
        <v>497</v>
      </c>
      <c r="J143" s="210">
        <v>163240689</v>
      </c>
      <c r="K143" s="210">
        <v>0</v>
      </c>
      <c r="L143" s="210">
        <v>0</v>
      </c>
      <c r="M143" s="210">
        <v>0</v>
      </c>
      <c r="N143" s="210">
        <v>163240689</v>
      </c>
      <c r="O143" s="210">
        <v>0</v>
      </c>
      <c r="P143" s="238"/>
    </row>
    <row r="144" spans="1:16" x14ac:dyDescent="0.45">
      <c r="A144" s="209" t="s">
        <v>161</v>
      </c>
      <c r="B144" s="209" t="s">
        <v>761</v>
      </c>
      <c r="C144" s="209" t="s">
        <v>788</v>
      </c>
      <c r="D144" s="209" t="s">
        <v>789</v>
      </c>
      <c r="E144" s="209" t="s">
        <v>805</v>
      </c>
      <c r="F144" s="209" t="s">
        <v>806</v>
      </c>
      <c r="G144" s="209" t="s">
        <v>803</v>
      </c>
      <c r="H144" s="209" t="s">
        <v>804</v>
      </c>
      <c r="I144" s="209" t="s">
        <v>497</v>
      </c>
      <c r="J144" s="210">
        <v>93461472</v>
      </c>
      <c r="K144" s="210">
        <v>0</v>
      </c>
      <c r="L144" s="210">
        <v>0</v>
      </c>
      <c r="M144" s="210">
        <v>0</v>
      </c>
      <c r="N144" s="210">
        <v>93461472</v>
      </c>
      <c r="O144" s="210">
        <v>0</v>
      </c>
      <c r="P144" s="238"/>
    </row>
    <row r="145" spans="1:18" x14ac:dyDescent="0.45">
      <c r="A145" s="209" t="s">
        <v>161</v>
      </c>
      <c r="B145" s="209" t="s">
        <v>761</v>
      </c>
      <c r="C145" s="209" t="s">
        <v>788</v>
      </c>
      <c r="D145" s="209" t="s">
        <v>789</v>
      </c>
      <c r="E145" s="209" t="s">
        <v>807</v>
      </c>
      <c r="F145" s="209" t="s">
        <v>808</v>
      </c>
      <c r="G145" s="209" t="s">
        <v>799</v>
      </c>
      <c r="H145" s="209" t="s">
        <v>800</v>
      </c>
      <c r="I145" s="209" t="s">
        <v>497</v>
      </c>
      <c r="J145" s="210">
        <v>2812796517765</v>
      </c>
      <c r="K145" s="210">
        <v>0</v>
      </c>
      <c r="L145" s="210">
        <v>118663903074</v>
      </c>
      <c r="M145" s="210">
        <v>2931460420839</v>
      </c>
      <c r="N145" s="210">
        <v>0</v>
      </c>
      <c r="O145" s="210">
        <v>0</v>
      </c>
      <c r="P145" s="238"/>
    </row>
    <row r="146" spans="1:18" x14ac:dyDescent="0.45">
      <c r="A146" s="209" t="s">
        <v>161</v>
      </c>
      <c r="B146" s="209" t="s">
        <v>761</v>
      </c>
      <c r="C146" s="209" t="s">
        <v>788</v>
      </c>
      <c r="D146" s="209" t="s">
        <v>789</v>
      </c>
      <c r="E146" s="209" t="s">
        <v>809</v>
      </c>
      <c r="F146" s="209" t="s">
        <v>810</v>
      </c>
      <c r="G146" s="209" t="s">
        <v>791</v>
      </c>
      <c r="H146" s="209" t="s">
        <v>792</v>
      </c>
      <c r="I146" s="209" t="s">
        <v>497</v>
      </c>
      <c r="J146" s="210">
        <v>166260801633</v>
      </c>
      <c r="K146" s="210">
        <v>0</v>
      </c>
      <c r="L146" s="210">
        <v>0</v>
      </c>
      <c r="M146" s="210">
        <v>0</v>
      </c>
      <c r="N146" s="210">
        <v>166260801633</v>
      </c>
      <c r="O146" s="210">
        <v>0</v>
      </c>
      <c r="P146" s="238"/>
    </row>
    <row r="147" spans="1:18" x14ac:dyDescent="0.45">
      <c r="A147" s="209" t="s">
        <v>161</v>
      </c>
      <c r="B147" s="209" t="s">
        <v>761</v>
      </c>
      <c r="C147" s="209" t="s">
        <v>788</v>
      </c>
      <c r="D147" s="209" t="s">
        <v>789</v>
      </c>
      <c r="E147" s="209" t="s">
        <v>809</v>
      </c>
      <c r="F147" s="209" t="s">
        <v>810</v>
      </c>
      <c r="G147" s="209" t="s">
        <v>793</v>
      </c>
      <c r="H147" s="209" t="s">
        <v>794</v>
      </c>
      <c r="I147" s="209" t="s">
        <v>497</v>
      </c>
      <c r="J147" s="210">
        <v>1850165051</v>
      </c>
      <c r="K147" s="210">
        <v>0</v>
      </c>
      <c r="L147" s="210">
        <v>0</v>
      </c>
      <c r="M147" s="210">
        <v>0</v>
      </c>
      <c r="N147" s="210">
        <v>1850165051</v>
      </c>
      <c r="O147" s="210">
        <v>0</v>
      </c>
      <c r="P147" s="238"/>
    </row>
    <row r="148" spans="1:18" x14ac:dyDescent="0.45">
      <c r="A148" s="209" t="s">
        <v>161</v>
      </c>
      <c r="B148" s="209" t="s">
        <v>761</v>
      </c>
      <c r="C148" s="209" t="s">
        <v>788</v>
      </c>
      <c r="D148" s="209" t="s">
        <v>789</v>
      </c>
      <c r="E148" s="209" t="s">
        <v>809</v>
      </c>
      <c r="F148" s="209" t="s">
        <v>810</v>
      </c>
      <c r="G148" s="209" t="s">
        <v>795</v>
      </c>
      <c r="H148" s="209" t="s">
        <v>796</v>
      </c>
      <c r="I148" s="209" t="s">
        <v>497</v>
      </c>
      <c r="J148" s="210">
        <v>180245981</v>
      </c>
      <c r="K148" s="210">
        <v>0</v>
      </c>
      <c r="L148" s="210">
        <v>0</v>
      </c>
      <c r="M148" s="210">
        <v>0</v>
      </c>
      <c r="N148" s="210">
        <v>180245981</v>
      </c>
      <c r="O148" s="210">
        <v>0</v>
      </c>
      <c r="P148" s="238"/>
    </row>
    <row r="149" spans="1:18" x14ac:dyDescent="0.45">
      <c r="A149" s="209" t="s">
        <v>161</v>
      </c>
      <c r="B149" s="209" t="s">
        <v>761</v>
      </c>
      <c r="C149" s="209" t="s">
        <v>788</v>
      </c>
      <c r="D149" s="209" t="s">
        <v>789</v>
      </c>
      <c r="E149" s="209" t="s">
        <v>809</v>
      </c>
      <c r="F149" s="209" t="s">
        <v>810</v>
      </c>
      <c r="G149" s="209" t="s">
        <v>797</v>
      </c>
      <c r="H149" s="209" t="s">
        <v>798</v>
      </c>
      <c r="I149" s="209" t="s">
        <v>497</v>
      </c>
      <c r="J149" s="210">
        <v>96215143211</v>
      </c>
      <c r="K149" s="210">
        <v>0</v>
      </c>
      <c r="L149" s="210">
        <v>0</v>
      </c>
      <c r="M149" s="210">
        <v>0</v>
      </c>
      <c r="N149" s="210">
        <v>96215143211</v>
      </c>
      <c r="O149" s="210">
        <v>0</v>
      </c>
      <c r="P149" s="238"/>
    </row>
    <row r="150" spans="1:18" x14ac:dyDescent="0.45">
      <c r="A150" s="209" t="s">
        <v>161</v>
      </c>
      <c r="B150" s="209" t="s">
        <v>761</v>
      </c>
      <c r="C150" s="209" t="s">
        <v>788</v>
      </c>
      <c r="D150" s="209" t="s">
        <v>789</v>
      </c>
      <c r="E150" s="209" t="s">
        <v>809</v>
      </c>
      <c r="F150" s="209" t="s">
        <v>810</v>
      </c>
      <c r="G150" s="209" t="s">
        <v>799</v>
      </c>
      <c r="H150" s="209" t="s">
        <v>800</v>
      </c>
      <c r="I150" s="209" t="s">
        <v>497</v>
      </c>
      <c r="J150" s="210">
        <v>1534673270464</v>
      </c>
      <c r="K150" s="210">
        <v>0</v>
      </c>
      <c r="L150" s="210">
        <v>11394602</v>
      </c>
      <c r="M150" s="210">
        <v>11394602</v>
      </c>
      <c r="N150" s="210">
        <v>1534673270464</v>
      </c>
      <c r="O150" s="210">
        <v>0</v>
      </c>
      <c r="P150" s="238"/>
    </row>
    <row r="151" spans="1:18" x14ac:dyDescent="0.45">
      <c r="A151" s="209" t="s">
        <v>161</v>
      </c>
      <c r="B151" s="209" t="s">
        <v>761</v>
      </c>
      <c r="C151" s="209" t="s">
        <v>788</v>
      </c>
      <c r="D151" s="209" t="s">
        <v>789</v>
      </c>
      <c r="E151" s="209" t="s">
        <v>809</v>
      </c>
      <c r="F151" s="209" t="s">
        <v>810</v>
      </c>
      <c r="G151" s="209" t="s">
        <v>801</v>
      </c>
      <c r="H151" s="209" t="s">
        <v>802</v>
      </c>
      <c r="I151" s="209" t="s">
        <v>497</v>
      </c>
      <c r="J151" s="210">
        <v>2631400425</v>
      </c>
      <c r="K151" s="210">
        <v>0</v>
      </c>
      <c r="L151" s="210">
        <v>0</v>
      </c>
      <c r="M151" s="210">
        <v>0</v>
      </c>
      <c r="N151" s="210">
        <v>2631400425</v>
      </c>
      <c r="O151" s="210">
        <v>0</v>
      </c>
      <c r="P151" s="238"/>
    </row>
    <row r="152" spans="1:18" x14ac:dyDescent="0.45">
      <c r="A152" s="209" t="s">
        <v>161</v>
      </c>
      <c r="B152" s="209" t="s">
        <v>761</v>
      </c>
      <c r="C152" s="209" t="s">
        <v>788</v>
      </c>
      <c r="D152" s="209" t="s">
        <v>789</v>
      </c>
      <c r="E152" s="209" t="s">
        <v>809</v>
      </c>
      <c r="F152" s="209" t="s">
        <v>810</v>
      </c>
      <c r="G152" s="209" t="s">
        <v>803</v>
      </c>
      <c r="H152" s="209" t="s">
        <v>804</v>
      </c>
      <c r="I152" s="209" t="s">
        <v>497</v>
      </c>
      <c r="J152" s="210">
        <v>291267999</v>
      </c>
      <c r="K152" s="210">
        <v>0</v>
      </c>
      <c r="L152" s="210">
        <v>0</v>
      </c>
      <c r="M152" s="210">
        <v>0</v>
      </c>
      <c r="N152" s="210">
        <v>291267999</v>
      </c>
      <c r="O152" s="210">
        <v>0</v>
      </c>
      <c r="P152" s="238"/>
    </row>
    <row r="153" spans="1:18" x14ac:dyDescent="0.45">
      <c r="A153" s="209" t="s">
        <v>161</v>
      </c>
      <c r="B153" s="209" t="s">
        <v>761</v>
      </c>
      <c r="C153" s="209" t="s">
        <v>788</v>
      </c>
      <c r="D153" s="209" t="s">
        <v>789</v>
      </c>
      <c r="E153" s="209" t="s">
        <v>813</v>
      </c>
      <c r="F153" s="209" t="s">
        <v>344</v>
      </c>
      <c r="G153" s="209" t="s">
        <v>791</v>
      </c>
      <c r="H153" s="209" t="s">
        <v>792</v>
      </c>
      <c r="I153" s="209" t="s">
        <v>497</v>
      </c>
      <c r="J153" s="210">
        <v>46299305050</v>
      </c>
      <c r="K153" s="210">
        <v>0</v>
      </c>
      <c r="L153" s="210">
        <v>0</v>
      </c>
      <c r="M153" s="210">
        <v>0</v>
      </c>
      <c r="N153" s="210">
        <v>46299305050</v>
      </c>
      <c r="O153" s="210">
        <v>0</v>
      </c>
      <c r="P153" s="238"/>
      <c r="Q153" s="992" t="s">
        <v>1626</v>
      </c>
      <c r="R153" s="993"/>
    </row>
    <row r="154" spans="1:18" x14ac:dyDescent="0.45">
      <c r="A154" s="209" t="s">
        <v>161</v>
      </c>
      <c r="B154" s="209" t="s">
        <v>761</v>
      </c>
      <c r="C154" s="209" t="s">
        <v>788</v>
      </c>
      <c r="D154" s="209" t="s">
        <v>789</v>
      </c>
      <c r="E154" s="209" t="s">
        <v>814</v>
      </c>
      <c r="F154" s="209" t="s">
        <v>815</v>
      </c>
      <c r="G154" s="209" t="s">
        <v>497</v>
      </c>
      <c r="H154" s="209" t="s">
        <v>497</v>
      </c>
      <c r="I154" s="209" t="s">
        <v>497</v>
      </c>
      <c r="J154" s="210">
        <v>415523276000</v>
      </c>
      <c r="K154" s="210">
        <v>0</v>
      </c>
      <c r="L154" s="210">
        <v>20298354713</v>
      </c>
      <c r="M154" s="210">
        <v>412978031673</v>
      </c>
      <c r="N154" s="212">
        <v>22843599040</v>
      </c>
      <c r="O154" s="210">
        <v>0</v>
      </c>
      <c r="P154" s="237" t="s">
        <v>1613</v>
      </c>
      <c r="Q154" s="239">
        <v>18549276000</v>
      </c>
      <c r="R154" s="240"/>
    </row>
    <row r="155" spans="1:18" x14ac:dyDescent="0.45">
      <c r="A155" s="209" t="s">
        <v>161</v>
      </c>
      <c r="B155" s="209" t="s">
        <v>761</v>
      </c>
      <c r="C155" s="209" t="s">
        <v>816</v>
      </c>
      <c r="D155" s="209" t="s">
        <v>817</v>
      </c>
      <c r="E155" s="209" t="s">
        <v>818</v>
      </c>
      <c r="F155" s="209" t="s">
        <v>88</v>
      </c>
      <c r="G155" s="209" t="s">
        <v>497</v>
      </c>
      <c r="H155" s="209" t="s">
        <v>497</v>
      </c>
      <c r="I155" s="209" t="s">
        <v>497</v>
      </c>
      <c r="J155" s="210">
        <v>1270078200</v>
      </c>
      <c r="K155" s="210">
        <v>0</v>
      </c>
      <c r="L155" s="213">
        <v>1466227500</v>
      </c>
      <c r="M155" s="213">
        <v>0</v>
      </c>
      <c r="N155" s="210">
        <v>2736305700</v>
      </c>
      <c r="O155" s="210">
        <v>0</v>
      </c>
      <c r="P155" s="237" t="s">
        <v>1222</v>
      </c>
      <c r="Q155" s="239">
        <v>4000000000</v>
      </c>
      <c r="R155" s="240"/>
    </row>
    <row r="156" spans="1:18" x14ac:dyDescent="0.45">
      <c r="A156" s="209" t="s">
        <v>161</v>
      </c>
      <c r="B156" s="209" t="s">
        <v>761</v>
      </c>
      <c r="C156" s="209" t="s">
        <v>816</v>
      </c>
      <c r="D156" s="209" t="s">
        <v>817</v>
      </c>
      <c r="E156" s="209" t="s">
        <v>819</v>
      </c>
      <c r="F156" s="209" t="s">
        <v>820</v>
      </c>
      <c r="G156" s="209" t="s">
        <v>497</v>
      </c>
      <c r="H156" s="209" t="s">
        <v>497</v>
      </c>
      <c r="I156" s="209" t="s">
        <v>497</v>
      </c>
      <c r="J156" s="210">
        <v>0</v>
      </c>
      <c r="K156" s="210">
        <v>717132990</v>
      </c>
      <c r="L156" s="214">
        <v>0</v>
      </c>
      <c r="M156" s="214">
        <v>616902567</v>
      </c>
      <c r="N156" s="210">
        <v>0</v>
      </c>
      <c r="O156" s="210">
        <v>1334035557</v>
      </c>
      <c r="P156" s="237" t="s">
        <v>1222</v>
      </c>
      <c r="Q156" s="239">
        <v>392974000000</v>
      </c>
      <c r="R156" s="239">
        <v>0</v>
      </c>
    </row>
    <row r="157" spans="1:18" x14ac:dyDescent="0.45">
      <c r="A157" s="209" t="s">
        <v>161</v>
      </c>
      <c r="B157" s="209" t="s">
        <v>761</v>
      </c>
      <c r="C157" s="209" t="s">
        <v>816</v>
      </c>
      <c r="D157" s="209" t="s">
        <v>817</v>
      </c>
      <c r="E157" s="209" t="s">
        <v>821</v>
      </c>
      <c r="F157" s="209" t="s">
        <v>822</v>
      </c>
      <c r="G157" s="209" t="s">
        <v>497</v>
      </c>
      <c r="H157" s="209" t="s">
        <v>497</v>
      </c>
      <c r="I157" s="209" t="s">
        <v>497</v>
      </c>
      <c r="J157" s="210">
        <v>0</v>
      </c>
      <c r="K157" s="210">
        <v>0</v>
      </c>
      <c r="L157" s="213">
        <v>23545080000</v>
      </c>
      <c r="M157" s="213">
        <v>0</v>
      </c>
      <c r="N157" s="210">
        <v>23545080000</v>
      </c>
      <c r="O157" s="210">
        <v>0</v>
      </c>
      <c r="P157" s="237" t="s">
        <v>1222</v>
      </c>
      <c r="Q157" s="239">
        <v>20298354713</v>
      </c>
      <c r="R157" s="239">
        <v>0</v>
      </c>
    </row>
    <row r="158" spans="1:18" x14ac:dyDescent="0.45">
      <c r="A158" s="209" t="s">
        <v>161</v>
      </c>
      <c r="B158" s="209" t="s">
        <v>761</v>
      </c>
      <c r="C158" s="209" t="s">
        <v>816</v>
      </c>
      <c r="D158" s="209" t="s">
        <v>817</v>
      </c>
      <c r="E158" s="209" t="s">
        <v>823</v>
      </c>
      <c r="F158" s="209" t="s">
        <v>824</v>
      </c>
      <c r="G158" s="209" t="s">
        <v>497</v>
      </c>
      <c r="H158" s="209" t="s">
        <v>497</v>
      </c>
      <c r="I158" s="209" t="s">
        <v>497</v>
      </c>
      <c r="J158" s="210">
        <v>0</v>
      </c>
      <c r="K158" s="210">
        <v>0</v>
      </c>
      <c r="L158" s="213">
        <v>7928325000</v>
      </c>
      <c r="M158" s="213">
        <v>0</v>
      </c>
      <c r="N158" s="210">
        <v>7928325000</v>
      </c>
      <c r="O158" s="210">
        <v>0</v>
      </c>
      <c r="P158" s="237" t="s">
        <v>1222</v>
      </c>
      <c r="Q158" s="237">
        <v>0</v>
      </c>
      <c r="R158" s="239">
        <v>180875000000</v>
      </c>
    </row>
    <row r="159" spans="1:18" x14ac:dyDescent="0.45">
      <c r="A159" s="209" t="s">
        <v>161</v>
      </c>
      <c r="B159" s="209" t="s">
        <v>761</v>
      </c>
      <c r="C159" s="209" t="s">
        <v>816</v>
      </c>
      <c r="D159" s="209" t="s">
        <v>817</v>
      </c>
      <c r="E159" s="209" t="s">
        <v>825</v>
      </c>
      <c r="F159" s="209" t="s">
        <v>826</v>
      </c>
      <c r="G159" s="209" t="s">
        <v>497</v>
      </c>
      <c r="H159" s="209" t="s">
        <v>497</v>
      </c>
      <c r="I159" s="209" t="s">
        <v>497</v>
      </c>
      <c r="J159" s="213">
        <v>141422954</v>
      </c>
      <c r="K159" s="210">
        <v>0</v>
      </c>
      <c r="L159" s="210">
        <v>0</v>
      </c>
      <c r="M159" s="210">
        <v>0</v>
      </c>
      <c r="N159" s="210">
        <v>141422954</v>
      </c>
      <c r="O159" s="210">
        <v>0</v>
      </c>
      <c r="P159" s="237" t="s">
        <v>1222</v>
      </c>
      <c r="Q159" s="237">
        <v>0</v>
      </c>
      <c r="R159" s="239">
        <v>22801662385</v>
      </c>
    </row>
    <row r="160" spans="1:18" x14ac:dyDescent="0.45">
      <c r="A160" s="209" t="s">
        <v>827</v>
      </c>
      <c r="B160" s="209" t="s">
        <v>828</v>
      </c>
      <c r="C160" s="209" t="s">
        <v>829</v>
      </c>
      <c r="D160" s="209" t="s">
        <v>830</v>
      </c>
      <c r="E160" s="209" t="s">
        <v>831</v>
      </c>
      <c r="F160" s="209" t="s">
        <v>832</v>
      </c>
      <c r="G160" s="209" t="s">
        <v>500</v>
      </c>
      <c r="H160" s="209" t="s">
        <v>501</v>
      </c>
      <c r="I160" s="209" t="s">
        <v>1508</v>
      </c>
      <c r="J160" s="210">
        <v>0</v>
      </c>
      <c r="K160" s="210">
        <v>4000000000</v>
      </c>
      <c r="L160" s="210">
        <v>8768026098</v>
      </c>
      <c r="M160" s="210">
        <v>4768026098</v>
      </c>
      <c r="N160" s="210">
        <v>0</v>
      </c>
      <c r="O160" s="221">
        <v>0</v>
      </c>
      <c r="P160" s="237" t="s">
        <v>380</v>
      </c>
      <c r="Q160" s="237">
        <v>0</v>
      </c>
      <c r="R160" s="239">
        <v>3014575</v>
      </c>
    </row>
    <row r="161" spans="1:18" x14ac:dyDescent="0.45">
      <c r="A161" s="209" t="s">
        <v>827</v>
      </c>
      <c r="B161" s="209" t="s">
        <v>828</v>
      </c>
      <c r="C161" s="209" t="s">
        <v>829</v>
      </c>
      <c r="D161" s="209" t="s">
        <v>830</v>
      </c>
      <c r="E161" s="209" t="s">
        <v>831</v>
      </c>
      <c r="F161" s="209" t="s">
        <v>832</v>
      </c>
      <c r="G161" s="209" t="s">
        <v>504</v>
      </c>
      <c r="H161" s="209" t="s">
        <v>505</v>
      </c>
      <c r="I161" s="209" t="s">
        <v>1510</v>
      </c>
      <c r="J161" s="210">
        <v>0</v>
      </c>
      <c r="K161" s="210">
        <v>6466062</v>
      </c>
      <c r="L161" s="210">
        <v>6466062</v>
      </c>
      <c r="M161" s="210">
        <v>0</v>
      </c>
      <c r="N161" s="210">
        <v>0</v>
      </c>
      <c r="O161" s="221">
        <v>0</v>
      </c>
      <c r="P161" s="237" t="s">
        <v>380</v>
      </c>
      <c r="Q161" s="237">
        <v>0</v>
      </c>
      <c r="R161" s="239">
        <v>20298354713</v>
      </c>
    </row>
    <row r="162" spans="1:18" x14ac:dyDescent="0.45">
      <c r="A162" s="209" t="s">
        <v>827</v>
      </c>
      <c r="B162" s="209" t="s">
        <v>828</v>
      </c>
      <c r="C162" s="209" t="s">
        <v>829</v>
      </c>
      <c r="D162" s="209" t="s">
        <v>830</v>
      </c>
      <c r="E162" s="209" t="s">
        <v>831</v>
      </c>
      <c r="F162" s="209" t="s">
        <v>832</v>
      </c>
      <c r="G162" s="209" t="s">
        <v>518</v>
      </c>
      <c r="H162" s="209" t="s">
        <v>519</v>
      </c>
      <c r="I162" s="209" t="s">
        <v>1516</v>
      </c>
      <c r="J162" s="210">
        <v>0</v>
      </c>
      <c r="K162" s="210">
        <v>0</v>
      </c>
      <c r="L162" s="210">
        <v>24511063636</v>
      </c>
      <c r="M162" s="210">
        <v>24511063636</v>
      </c>
      <c r="N162" s="210">
        <v>0</v>
      </c>
      <c r="O162" s="221">
        <v>0</v>
      </c>
      <c r="P162" s="237" t="s">
        <v>380</v>
      </c>
      <c r="Q162" s="237">
        <v>0</v>
      </c>
      <c r="R162" s="239">
        <v>189000000000</v>
      </c>
    </row>
    <row r="163" spans="1:18" x14ac:dyDescent="0.45">
      <c r="A163" s="209" t="s">
        <v>827</v>
      </c>
      <c r="B163" s="209" t="s">
        <v>828</v>
      </c>
      <c r="C163" s="209" t="s">
        <v>829</v>
      </c>
      <c r="D163" s="209" t="s">
        <v>830</v>
      </c>
      <c r="E163" s="209" t="s">
        <v>831</v>
      </c>
      <c r="F163" s="209" t="s">
        <v>832</v>
      </c>
      <c r="G163" s="209" t="s">
        <v>520</v>
      </c>
      <c r="H163" s="209" t="s">
        <v>521</v>
      </c>
      <c r="I163" s="209" t="s">
        <v>1516</v>
      </c>
      <c r="J163" s="210">
        <v>0</v>
      </c>
      <c r="K163" s="210">
        <v>0</v>
      </c>
      <c r="L163" s="210">
        <v>36385741143</v>
      </c>
      <c r="M163" s="210">
        <v>38363141143</v>
      </c>
      <c r="N163" s="210">
        <v>0</v>
      </c>
      <c r="O163" s="221">
        <v>1677400000</v>
      </c>
      <c r="P163" s="237" t="s">
        <v>380</v>
      </c>
    </row>
    <row r="164" spans="1:18" x14ac:dyDescent="0.45">
      <c r="A164" s="209" t="s">
        <v>827</v>
      </c>
      <c r="B164" s="209" t="s">
        <v>828</v>
      </c>
      <c r="C164" s="209" t="s">
        <v>829</v>
      </c>
      <c r="D164" s="209" t="s">
        <v>830</v>
      </c>
      <c r="E164" s="209" t="s">
        <v>833</v>
      </c>
      <c r="F164" s="209" t="s">
        <v>834</v>
      </c>
      <c r="G164" s="209" t="s">
        <v>719</v>
      </c>
      <c r="H164" s="209" t="s">
        <v>720</v>
      </c>
      <c r="I164" s="209" t="s">
        <v>1543</v>
      </c>
      <c r="J164" s="210">
        <v>0</v>
      </c>
      <c r="K164" s="210">
        <v>0</v>
      </c>
      <c r="L164" s="210">
        <v>436000000</v>
      </c>
      <c r="M164" s="210">
        <v>436000000</v>
      </c>
      <c r="N164" s="210">
        <v>0</v>
      </c>
      <c r="O164" s="222">
        <v>0</v>
      </c>
      <c r="P164" s="237" t="s">
        <v>1604</v>
      </c>
    </row>
    <row r="165" spans="1:18" x14ac:dyDescent="0.45">
      <c r="A165" s="209" t="s">
        <v>827</v>
      </c>
      <c r="B165" s="209" t="s">
        <v>828</v>
      </c>
      <c r="C165" s="209" t="s">
        <v>829</v>
      </c>
      <c r="D165" s="209" t="s">
        <v>830</v>
      </c>
      <c r="E165" s="209" t="s">
        <v>833</v>
      </c>
      <c r="F165" s="209" t="s">
        <v>834</v>
      </c>
      <c r="G165" s="209" t="s">
        <v>721</v>
      </c>
      <c r="H165" s="209" t="s">
        <v>722</v>
      </c>
      <c r="I165" s="209" t="s">
        <v>1544</v>
      </c>
      <c r="J165" s="210">
        <v>0</v>
      </c>
      <c r="K165" s="210">
        <v>0</v>
      </c>
      <c r="L165" s="210">
        <v>193665750</v>
      </c>
      <c r="M165" s="210">
        <v>193665750</v>
      </c>
      <c r="N165" s="210">
        <v>0</v>
      </c>
      <c r="O165" s="222">
        <v>0</v>
      </c>
      <c r="P165" s="237" t="s">
        <v>1604</v>
      </c>
    </row>
    <row r="166" spans="1:18" x14ac:dyDescent="0.45">
      <c r="A166" s="209" t="s">
        <v>827</v>
      </c>
      <c r="B166" s="209" t="s">
        <v>828</v>
      </c>
      <c r="C166" s="209" t="s">
        <v>829</v>
      </c>
      <c r="D166" s="209" t="s">
        <v>830</v>
      </c>
      <c r="E166" s="209" t="s">
        <v>833</v>
      </c>
      <c r="F166" s="209" t="s">
        <v>834</v>
      </c>
      <c r="G166" s="209" t="s">
        <v>835</v>
      </c>
      <c r="H166" s="209" t="s">
        <v>836</v>
      </c>
      <c r="I166" s="209" t="s">
        <v>1550</v>
      </c>
      <c r="J166" s="210">
        <v>0</v>
      </c>
      <c r="K166" s="210">
        <v>0</v>
      </c>
      <c r="L166" s="210">
        <v>24797500</v>
      </c>
      <c r="M166" s="210">
        <v>24797500</v>
      </c>
      <c r="N166" s="210">
        <v>0</v>
      </c>
      <c r="O166" s="222">
        <v>0</v>
      </c>
      <c r="P166" s="237" t="s">
        <v>1604</v>
      </c>
    </row>
    <row r="167" spans="1:18" x14ac:dyDescent="0.45">
      <c r="A167" s="209" t="s">
        <v>827</v>
      </c>
      <c r="B167" s="209" t="s">
        <v>828</v>
      </c>
      <c r="C167" s="209" t="s">
        <v>829</v>
      </c>
      <c r="D167" s="209" t="s">
        <v>830</v>
      </c>
      <c r="E167" s="209" t="s">
        <v>833</v>
      </c>
      <c r="F167" s="209" t="s">
        <v>834</v>
      </c>
      <c r="G167" s="209" t="s">
        <v>703</v>
      </c>
      <c r="H167" s="209" t="s">
        <v>704</v>
      </c>
      <c r="I167" s="209" t="s">
        <v>1540</v>
      </c>
      <c r="J167" s="210">
        <v>0</v>
      </c>
      <c r="K167" s="210">
        <v>0</v>
      </c>
      <c r="L167" s="210">
        <v>144151675</v>
      </c>
      <c r="M167" s="210">
        <v>144151675</v>
      </c>
      <c r="N167" s="210">
        <v>0</v>
      </c>
      <c r="O167" s="222">
        <v>0</v>
      </c>
      <c r="P167" s="237" t="s">
        <v>1604</v>
      </c>
    </row>
    <row r="168" spans="1:18" x14ac:dyDescent="0.45">
      <c r="A168" s="209" t="s">
        <v>827</v>
      </c>
      <c r="B168" s="209" t="s">
        <v>828</v>
      </c>
      <c r="C168" s="209" t="s">
        <v>829</v>
      </c>
      <c r="D168" s="209" t="s">
        <v>830</v>
      </c>
      <c r="E168" s="209" t="s">
        <v>833</v>
      </c>
      <c r="F168" s="209" t="s">
        <v>834</v>
      </c>
      <c r="G168" s="209" t="s">
        <v>837</v>
      </c>
      <c r="H168" s="209" t="s">
        <v>838</v>
      </c>
      <c r="I168" s="209" t="s">
        <v>1551</v>
      </c>
      <c r="J168" s="210">
        <v>0</v>
      </c>
      <c r="K168" s="210">
        <v>0</v>
      </c>
      <c r="L168" s="210">
        <v>127872300</v>
      </c>
      <c r="M168" s="210">
        <v>127872300</v>
      </c>
      <c r="N168" s="210">
        <v>0</v>
      </c>
      <c r="O168" s="222">
        <v>0</v>
      </c>
      <c r="P168" s="237" t="s">
        <v>1604</v>
      </c>
    </row>
    <row r="169" spans="1:18" x14ac:dyDescent="0.45">
      <c r="A169" s="209" t="s">
        <v>827</v>
      </c>
      <c r="B169" s="209" t="s">
        <v>828</v>
      </c>
      <c r="C169" s="209" t="s">
        <v>829</v>
      </c>
      <c r="D169" s="209" t="s">
        <v>830</v>
      </c>
      <c r="E169" s="209" t="s">
        <v>833</v>
      </c>
      <c r="F169" s="209" t="s">
        <v>834</v>
      </c>
      <c r="G169" s="209" t="s">
        <v>839</v>
      </c>
      <c r="H169" s="209" t="s">
        <v>840</v>
      </c>
      <c r="I169" s="209" t="s">
        <v>1552</v>
      </c>
      <c r="J169" s="210">
        <v>0</v>
      </c>
      <c r="K169" s="210">
        <v>0</v>
      </c>
      <c r="L169" s="210">
        <v>508775000</v>
      </c>
      <c r="M169" s="210">
        <v>508775000</v>
      </c>
      <c r="N169" s="210">
        <v>0</v>
      </c>
      <c r="O169" s="222">
        <v>0</v>
      </c>
      <c r="P169" s="237" t="s">
        <v>1604</v>
      </c>
    </row>
    <row r="170" spans="1:18" x14ac:dyDescent="0.45">
      <c r="A170" s="209" t="s">
        <v>827</v>
      </c>
      <c r="B170" s="209" t="s">
        <v>828</v>
      </c>
      <c r="C170" s="209" t="s">
        <v>829</v>
      </c>
      <c r="D170" s="209" t="s">
        <v>830</v>
      </c>
      <c r="E170" s="209" t="s">
        <v>833</v>
      </c>
      <c r="F170" s="209" t="s">
        <v>834</v>
      </c>
      <c r="G170" s="209" t="s">
        <v>841</v>
      </c>
      <c r="H170" s="209" t="s">
        <v>842</v>
      </c>
      <c r="I170" s="209" t="s">
        <v>1553</v>
      </c>
      <c r="J170" s="210">
        <v>0</v>
      </c>
      <c r="K170" s="210">
        <v>0</v>
      </c>
      <c r="L170" s="210">
        <v>374964361</v>
      </c>
      <c r="M170" s="210">
        <v>374964360</v>
      </c>
      <c r="N170" s="222">
        <v>1</v>
      </c>
      <c r="O170" s="222">
        <v>0</v>
      </c>
      <c r="P170" s="237" t="s">
        <v>1604</v>
      </c>
    </row>
    <row r="171" spans="1:18" x14ac:dyDescent="0.45">
      <c r="A171" s="209" t="s">
        <v>827</v>
      </c>
      <c r="B171" s="209" t="s">
        <v>828</v>
      </c>
      <c r="C171" s="209" t="s">
        <v>829</v>
      </c>
      <c r="D171" s="209" t="s">
        <v>830</v>
      </c>
      <c r="E171" s="209" t="s">
        <v>833</v>
      </c>
      <c r="F171" s="209" t="s">
        <v>834</v>
      </c>
      <c r="G171" s="209" t="s">
        <v>701</v>
      </c>
      <c r="H171" s="209" t="s">
        <v>702</v>
      </c>
      <c r="I171" s="209" t="s">
        <v>1541</v>
      </c>
      <c r="J171" s="210">
        <v>0</v>
      </c>
      <c r="K171" s="210">
        <v>0</v>
      </c>
      <c r="L171" s="210">
        <v>545000000</v>
      </c>
      <c r="M171" s="210">
        <v>545000000</v>
      </c>
      <c r="N171" s="210">
        <v>0</v>
      </c>
      <c r="O171" s="222">
        <v>0</v>
      </c>
      <c r="P171" s="237" t="s">
        <v>1604</v>
      </c>
    </row>
    <row r="172" spans="1:18" x14ac:dyDescent="0.45">
      <c r="A172" s="209" t="s">
        <v>827</v>
      </c>
      <c r="B172" s="209" t="s">
        <v>828</v>
      </c>
      <c r="C172" s="209" t="s">
        <v>829</v>
      </c>
      <c r="D172" s="209" t="s">
        <v>830</v>
      </c>
      <c r="E172" s="209" t="s">
        <v>833</v>
      </c>
      <c r="F172" s="209" t="s">
        <v>834</v>
      </c>
      <c r="G172" s="209" t="s">
        <v>559</v>
      </c>
      <c r="H172" s="209" t="s">
        <v>281</v>
      </c>
      <c r="I172" s="209" t="s">
        <v>1520</v>
      </c>
      <c r="J172" s="210">
        <v>0</v>
      </c>
      <c r="K172" s="210">
        <v>0</v>
      </c>
      <c r="L172" s="210">
        <v>4129411230</v>
      </c>
      <c r="M172" s="210">
        <v>4129411231</v>
      </c>
      <c r="N172" s="210">
        <v>0</v>
      </c>
      <c r="O172" s="222">
        <v>1</v>
      </c>
      <c r="P172" s="237" t="s">
        <v>1604</v>
      </c>
    </row>
    <row r="173" spans="1:18" x14ac:dyDescent="0.45">
      <c r="A173" s="209" t="s">
        <v>827</v>
      </c>
      <c r="B173" s="209" t="s">
        <v>828</v>
      </c>
      <c r="C173" s="209" t="s">
        <v>829</v>
      </c>
      <c r="D173" s="209" t="s">
        <v>830</v>
      </c>
      <c r="E173" s="209" t="s">
        <v>833</v>
      </c>
      <c r="F173" s="209" t="s">
        <v>834</v>
      </c>
      <c r="G173" s="209" t="s">
        <v>619</v>
      </c>
      <c r="H173" s="209" t="s">
        <v>620</v>
      </c>
      <c r="I173" s="209" t="s">
        <v>1524</v>
      </c>
      <c r="J173" s="210">
        <v>0</v>
      </c>
      <c r="K173" s="210">
        <v>51317614728</v>
      </c>
      <c r="L173" s="210">
        <v>2440032920636</v>
      </c>
      <c r="M173" s="210">
        <v>2660012560924</v>
      </c>
      <c r="N173" s="210">
        <v>0</v>
      </c>
      <c r="O173" s="222">
        <v>271297255016</v>
      </c>
      <c r="P173" s="237" t="s">
        <v>1604</v>
      </c>
    </row>
    <row r="174" spans="1:18" x14ac:dyDescent="0.45">
      <c r="A174" s="209" t="s">
        <v>827</v>
      </c>
      <c r="B174" s="209" t="s">
        <v>828</v>
      </c>
      <c r="C174" s="209" t="s">
        <v>829</v>
      </c>
      <c r="D174" s="209" t="s">
        <v>830</v>
      </c>
      <c r="E174" s="209" t="s">
        <v>833</v>
      </c>
      <c r="F174" s="209" t="s">
        <v>834</v>
      </c>
      <c r="G174" s="209" t="s">
        <v>705</v>
      </c>
      <c r="H174" s="209" t="s">
        <v>706</v>
      </c>
      <c r="I174" s="209" t="s">
        <v>1542</v>
      </c>
      <c r="J174" s="210">
        <v>0</v>
      </c>
      <c r="K174" s="210">
        <v>0</v>
      </c>
      <c r="L174" s="210">
        <v>81213000</v>
      </c>
      <c r="M174" s="210">
        <v>14384266051</v>
      </c>
      <c r="N174" s="210">
        <v>0</v>
      </c>
      <c r="O174" s="222">
        <v>14303053051</v>
      </c>
      <c r="P174" s="237" t="s">
        <v>1604</v>
      </c>
    </row>
    <row r="175" spans="1:18" x14ac:dyDescent="0.45">
      <c r="A175" s="209" t="s">
        <v>827</v>
      </c>
      <c r="B175" s="209" t="s">
        <v>828</v>
      </c>
      <c r="C175" s="209" t="s">
        <v>829</v>
      </c>
      <c r="D175" s="209" t="s">
        <v>830</v>
      </c>
      <c r="E175" s="209" t="s">
        <v>833</v>
      </c>
      <c r="F175" s="209" t="s">
        <v>834</v>
      </c>
      <c r="G175" s="209" t="s">
        <v>843</v>
      </c>
      <c r="H175" s="209" t="s">
        <v>844</v>
      </c>
      <c r="I175" s="209" t="s">
        <v>1554</v>
      </c>
      <c r="J175" s="210">
        <v>0</v>
      </c>
      <c r="K175" s="210">
        <v>0</v>
      </c>
      <c r="L175" s="210">
        <v>327000000</v>
      </c>
      <c r="M175" s="210">
        <v>327000000</v>
      </c>
      <c r="N175" s="210">
        <v>0</v>
      </c>
      <c r="O175" s="222">
        <v>0</v>
      </c>
      <c r="P175" s="237" t="s">
        <v>1604</v>
      </c>
    </row>
    <row r="176" spans="1:18" x14ac:dyDescent="0.45">
      <c r="A176" s="209" t="s">
        <v>827</v>
      </c>
      <c r="B176" s="209" t="s">
        <v>828</v>
      </c>
      <c r="C176" s="209" t="s">
        <v>829</v>
      </c>
      <c r="D176" s="209" t="s">
        <v>830</v>
      </c>
      <c r="E176" s="209" t="s">
        <v>833</v>
      </c>
      <c r="F176" s="209" t="s">
        <v>834</v>
      </c>
      <c r="G176" s="209" t="s">
        <v>845</v>
      </c>
      <c r="H176" s="209" t="s">
        <v>846</v>
      </c>
      <c r="I176" s="209" t="s">
        <v>1555</v>
      </c>
      <c r="J176" s="210">
        <v>0</v>
      </c>
      <c r="K176" s="210">
        <v>0</v>
      </c>
      <c r="L176" s="210">
        <v>734278500</v>
      </c>
      <c r="M176" s="210">
        <v>734278500</v>
      </c>
      <c r="N176" s="210">
        <v>0</v>
      </c>
      <c r="O176" s="222">
        <v>0</v>
      </c>
      <c r="P176" s="237" t="s">
        <v>1604</v>
      </c>
    </row>
    <row r="177" spans="1:16" x14ac:dyDescent="0.45">
      <c r="A177" s="209" t="s">
        <v>827</v>
      </c>
      <c r="B177" s="209" t="s">
        <v>828</v>
      </c>
      <c r="C177" s="209" t="s">
        <v>829</v>
      </c>
      <c r="D177" s="209" t="s">
        <v>830</v>
      </c>
      <c r="E177" s="209" t="s">
        <v>833</v>
      </c>
      <c r="F177" s="209" t="s">
        <v>834</v>
      </c>
      <c r="G177" s="209" t="s">
        <v>847</v>
      </c>
      <c r="H177" s="209" t="s">
        <v>848</v>
      </c>
      <c r="I177" s="209" t="s">
        <v>1556</v>
      </c>
      <c r="J177" s="210">
        <v>0</v>
      </c>
      <c r="K177" s="210">
        <v>0</v>
      </c>
      <c r="L177" s="210">
        <v>1503164500</v>
      </c>
      <c r="M177" s="210">
        <v>1503164500</v>
      </c>
      <c r="N177" s="210">
        <v>0</v>
      </c>
      <c r="O177" s="222">
        <v>0</v>
      </c>
      <c r="P177" s="237" t="s">
        <v>1604</v>
      </c>
    </row>
    <row r="178" spans="1:16" x14ac:dyDescent="0.45">
      <c r="A178" s="209" t="s">
        <v>827</v>
      </c>
      <c r="B178" s="209" t="s">
        <v>828</v>
      </c>
      <c r="C178" s="209" t="s">
        <v>829</v>
      </c>
      <c r="D178" s="209" t="s">
        <v>830</v>
      </c>
      <c r="E178" s="209" t="s">
        <v>833</v>
      </c>
      <c r="F178" s="209" t="s">
        <v>834</v>
      </c>
      <c r="G178" s="209" t="s">
        <v>621</v>
      </c>
      <c r="H178" s="209" t="s">
        <v>187</v>
      </c>
      <c r="I178" s="209" t="s">
        <v>1525</v>
      </c>
      <c r="J178" s="210">
        <v>0</v>
      </c>
      <c r="K178" s="210">
        <v>164624169140</v>
      </c>
      <c r="L178" s="210">
        <v>346734649666</v>
      </c>
      <c r="M178" s="210">
        <v>182110480526</v>
      </c>
      <c r="N178" s="210">
        <v>0</v>
      </c>
      <c r="O178" s="222">
        <v>0</v>
      </c>
      <c r="P178" s="237" t="s">
        <v>1604</v>
      </c>
    </row>
    <row r="179" spans="1:16" x14ac:dyDescent="0.45">
      <c r="A179" s="209" t="s">
        <v>827</v>
      </c>
      <c r="B179" s="209" t="s">
        <v>828</v>
      </c>
      <c r="C179" s="209" t="s">
        <v>829</v>
      </c>
      <c r="D179" s="209" t="s">
        <v>830</v>
      </c>
      <c r="E179" s="209" t="s">
        <v>833</v>
      </c>
      <c r="F179" s="209" t="s">
        <v>834</v>
      </c>
      <c r="G179" s="209" t="s">
        <v>849</v>
      </c>
      <c r="H179" s="209" t="s">
        <v>850</v>
      </c>
      <c r="I179" s="209" t="s">
        <v>1557</v>
      </c>
      <c r="J179" s="210">
        <v>0</v>
      </c>
      <c r="K179" s="210">
        <v>0</v>
      </c>
      <c r="L179" s="210">
        <v>236203000</v>
      </c>
      <c r="M179" s="210">
        <v>236203000</v>
      </c>
      <c r="N179" s="210">
        <v>0</v>
      </c>
      <c r="O179" s="222">
        <v>0</v>
      </c>
      <c r="P179" s="237" t="s">
        <v>1604</v>
      </c>
    </row>
    <row r="180" spans="1:16" x14ac:dyDescent="0.45">
      <c r="A180" s="209" t="s">
        <v>827</v>
      </c>
      <c r="B180" s="209" t="s">
        <v>828</v>
      </c>
      <c r="C180" s="209" t="s">
        <v>829</v>
      </c>
      <c r="D180" s="209" t="s">
        <v>830</v>
      </c>
      <c r="E180" s="209" t="s">
        <v>833</v>
      </c>
      <c r="F180" s="209" t="s">
        <v>834</v>
      </c>
      <c r="G180" s="209" t="s">
        <v>634</v>
      </c>
      <c r="H180" s="209" t="s">
        <v>635</v>
      </c>
      <c r="I180" s="209" t="s">
        <v>1529</v>
      </c>
      <c r="J180" s="210">
        <v>0</v>
      </c>
      <c r="K180" s="210">
        <v>0</v>
      </c>
      <c r="L180" s="210">
        <v>11913572143</v>
      </c>
      <c r="M180" s="210">
        <v>11913572143</v>
      </c>
      <c r="N180" s="210">
        <v>0</v>
      </c>
      <c r="O180" s="222">
        <v>0</v>
      </c>
      <c r="P180" s="237" t="s">
        <v>1604</v>
      </c>
    </row>
    <row r="181" spans="1:16" x14ac:dyDescent="0.45">
      <c r="A181" s="209" t="s">
        <v>827</v>
      </c>
      <c r="B181" s="209" t="s">
        <v>828</v>
      </c>
      <c r="C181" s="209" t="s">
        <v>829</v>
      </c>
      <c r="D181" s="209" t="s">
        <v>830</v>
      </c>
      <c r="E181" s="209" t="s">
        <v>833</v>
      </c>
      <c r="F181" s="209" t="s">
        <v>834</v>
      </c>
      <c r="G181" s="209" t="s">
        <v>851</v>
      </c>
      <c r="H181" s="209" t="s">
        <v>852</v>
      </c>
      <c r="I181" s="209" t="s">
        <v>1558</v>
      </c>
      <c r="J181" s="210">
        <v>0</v>
      </c>
      <c r="K181" s="210">
        <v>0</v>
      </c>
      <c r="L181" s="210">
        <v>18980000</v>
      </c>
      <c r="M181" s="210">
        <v>18980000</v>
      </c>
      <c r="N181" s="210">
        <v>0</v>
      </c>
      <c r="O181" s="222">
        <v>0</v>
      </c>
      <c r="P181" s="237" t="s">
        <v>1604</v>
      </c>
    </row>
    <row r="182" spans="1:16" x14ac:dyDescent="0.45">
      <c r="A182" s="209" t="s">
        <v>827</v>
      </c>
      <c r="B182" s="209" t="s">
        <v>828</v>
      </c>
      <c r="C182" s="209" t="s">
        <v>829</v>
      </c>
      <c r="D182" s="209" t="s">
        <v>830</v>
      </c>
      <c r="E182" s="209" t="s">
        <v>833</v>
      </c>
      <c r="F182" s="209" t="s">
        <v>834</v>
      </c>
      <c r="G182" s="209" t="s">
        <v>853</v>
      </c>
      <c r="H182" s="209" t="s">
        <v>337</v>
      </c>
      <c r="I182" s="209" t="s">
        <v>1559</v>
      </c>
      <c r="J182" s="210">
        <v>0</v>
      </c>
      <c r="K182" s="210">
        <v>70288906117</v>
      </c>
      <c r="L182" s="210">
        <v>878782797494</v>
      </c>
      <c r="M182" s="210">
        <v>884140155723</v>
      </c>
      <c r="N182" s="210">
        <v>0</v>
      </c>
      <c r="O182" s="222">
        <v>75646264346</v>
      </c>
      <c r="P182" s="237" t="s">
        <v>1604</v>
      </c>
    </row>
    <row r="183" spans="1:16" x14ac:dyDescent="0.45">
      <c r="A183" s="209" t="s">
        <v>827</v>
      </c>
      <c r="B183" s="209" t="s">
        <v>828</v>
      </c>
      <c r="C183" s="209" t="s">
        <v>829</v>
      </c>
      <c r="D183" s="209" t="s">
        <v>830</v>
      </c>
      <c r="E183" s="209" t="s">
        <v>833</v>
      </c>
      <c r="F183" s="209" t="s">
        <v>834</v>
      </c>
      <c r="G183" s="209" t="s">
        <v>854</v>
      </c>
      <c r="H183" s="209" t="s">
        <v>855</v>
      </c>
      <c r="I183" s="209" t="s">
        <v>1560</v>
      </c>
      <c r="J183" s="210">
        <v>0</v>
      </c>
      <c r="K183" s="210">
        <v>0</v>
      </c>
      <c r="L183" s="210">
        <v>1802366300</v>
      </c>
      <c r="M183" s="210">
        <v>1802366300</v>
      </c>
      <c r="N183" s="210">
        <v>0</v>
      </c>
      <c r="O183" s="222">
        <v>0</v>
      </c>
      <c r="P183" s="237" t="s">
        <v>1604</v>
      </c>
    </row>
    <row r="184" spans="1:16" x14ac:dyDescent="0.45">
      <c r="A184" s="209" t="s">
        <v>827</v>
      </c>
      <c r="B184" s="209" t="s">
        <v>828</v>
      </c>
      <c r="C184" s="209" t="s">
        <v>829</v>
      </c>
      <c r="D184" s="209" t="s">
        <v>830</v>
      </c>
      <c r="E184" s="209" t="s">
        <v>833</v>
      </c>
      <c r="F184" s="209" t="s">
        <v>834</v>
      </c>
      <c r="G184" s="209" t="s">
        <v>856</v>
      </c>
      <c r="H184" s="209" t="s">
        <v>857</v>
      </c>
      <c r="I184" s="209" t="s">
        <v>1561</v>
      </c>
      <c r="J184" s="210">
        <v>0</v>
      </c>
      <c r="K184" s="210">
        <v>0</v>
      </c>
      <c r="L184" s="210">
        <v>21800000</v>
      </c>
      <c r="M184" s="210">
        <v>21800000</v>
      </c>
      <c r="N184" s="210">
        <v>0</v>
      </c>
      <c r="O184" s="222">
        <v>0</v>
      </c>
      <c r="P184" s="237" t="s">
        <v>1604</v>
      </c>
    </row>
    <row r="185" spans="1:16" x14ac:dyDescent="0.45">
      <c r="A185" s="209" t="s">
        <v>827</v>
      </c>
      <c r="B185" s="209" t="s">
        <v>828</v>
      </c>
      <c r="C185" s="209" t="s">
        <v>829</v>
      </c>
      <c r="D185" s="209" t="s">
        <v>830</v>
      </c>
      <c r="E185" s="209" t="s">
        <v>833</v>
      </c>
      <c r="F185" s="209" t="s">
        <v>834</v>
      </c>
      <c r="G185" s="209" t="s">
        <v>668</v>
      </c>
      <c r="H185" s="209" t="s">
        <v>669</v>
      </c>
      <c r="I185" s="209" t="s">
        <v>1539</v>
      </c>
      <c r="J185" s="210">
        <v>164361840</v>
      </c>
      <c r="K185" s="210">
        <v>0</v>
      </c>
      <c r="L185" s="210">
        <v>347320480603</v>
      </c>
      <c r="M185" s="210">
        <v>347484842443</v>
      </c>
      <c r="N185" s="210">
        <v>0</v>
      </c>
      <c r="O185" s="222">
        <v>0</v>
      </c>
      <c r="P185" s="237" t="s">
        <v>1604</v>
      </c>
    </row>
    <row r="186" spans="1:16" x14ac:dyDescent="0.45">
      <c r="A186" s="209" t="s">
        <v>827</v>
      </c>
      <c r="B186" s="209" t="s">
        <v>828</v>
      </c>
      <c r="C186" s="209" t="s">
        <v>829</v>
      </c>
      <c r="D186" s="209" t="s">
        <v>830</v>
      </c>
      <c r="E186" s="209" t="s">
        <v>833</v>
      </c>
      <c r="F186" s="209" t="s">
        <v>834</v>
      </c>
      <c r="G186" s="209" t="s">
        <v>723</v>
      </c>
      <c r="H186" s="209" t="s">
        <v>724</v>
      </c>
      <c r="I186" s="209" t="s">
        <v>1545</v>
      </c>
      <c r="J186" s="210">
        <v>0</v>
      </c>
      <c r="K186" s="210">
        <v>0</v>
      </c>
      <c r="L186" s="210">
        <v>884120800</v>
      </c>
      <c r="M186" s="210">
        <v>884120800</v>
      </c>
      <c r="N186" s="210">
        <v>0</v>
      </c>
      <c r="O186" s="222">
        <v>0</v>
      </c>
      <c r="P186" s="237" t="s">
        <v>1604</v>
      </c>
    </row>
    <row r="187" spans="1:16" x14ac:dyDescent="0.45">
      <c r="A187" s="209" t="s">
        <v>827</v>
      </c>
      <c r="B187" s="209" t="s">
        <v>828</v>
      </c>
      <c r="C187" s="209" t="s">
        <v>829</v>
      </c>
      <c r="D187" s="209" t="s">
        <v>830</v>
      </c>
      <c r="E187" s="209" t="s">
        <v>833</v>
      </c>
      <c r="F187" s="209" t="s">
        <v>834</v>
      </c>
      <c r="G187" s="209" t="s">
        <v>858</v>
      </c>
      <c r="H187" s="209" t="s">
        <v>859</v>
      </c>
      <c r="I187" s="209" t="s">
        <v>1562</v>
      </c>
      <c r="J187" s="210">
        <v>0</v>
      </c>
      <c r="K187" s="210">
        <v>0</v>
      </c>
      <c r="L187" s="210">
        <v>135700000</v>
      </c>
      <c r="M187" s="210">
        <v>135700000</v>
      </c>
      <c r="N187" s="210">
        <v>0</v>
      </c>
      <c r="O187" s="222">
        <v>0</v>
      </c>
      <c r="P187" s="237" t="s">
        <v>1604</v>
      </c>
    </row>
    <row r="188" spans="1:16" x14ac:dyDescent="0.45">
      <c r="A188" s="209" t="s">
        <v>827</v>
      </c>
      <c r="B188" s="209" t="s">
        <v>828</v>
      </c>
      <c r="C188" s="209" t="s">
        <v>829</v>
      </c>
      <c r="D188" s="209" t="s">
        <v>830</v>
      </c>
      <c r="E188" s="209" t="s">
        <v>833</v>
      </c>
      <c r="F188" s="209" t="s">
        <v>834</v>
      </c>
      <c r="G188" s="209" t="s">
        <v>749</v>
      </c>
      <c r="H188" s="209" t="s">
        <v>750</v>
      </c>
      <c r="I188" s="209" t="s">
        <v>1548</v>
      </c>
      <c r="J188" s="210">
        <v>0</v>
      </c>
      <c r="K188" s="210">
        <v>0</v>
      </c>
      <c r="L188" s="210">
        <v>9392940640</v>
      </c>
      <c r="M188" s="210">
        <v>37165262896</v>
      </c>
      <c r="N188" s="210">
        <v>0</v>
      </c>
      <c r="O188" s="222">
        <v>27772322256</v>
      </c>
      <c r="P188" s="237" t="s">
        <v>1604</v>
      </c>
    </row>
    <row r="189" spans="1:16" x14ac:dyDescent="0.45">
      <c r="A189" s="209" t="s">
        <v>827</v>
      </c>
      <c r="B189" s="209" t="s">
        <v>828</v>
      </c>
      <c r="C189" s="209" t="s">
        <v>829</v>
      </c>
      <c r="D189" s="209" t="s">
        <v>830</v>
      </c>
      <c r="E189" s="209" t="s">
        <v>833</v>
      </c>
      <c r="F189" s="209" t="s">
        <v>834</v>
      </c>
      <c r="G189" s="209" t="s">
        <v>860</v>
      </c>
      <c r="H189" s="209" t="s">
        <v>861</v>
      </c>
      <c r="I189" s="209" t="s">
        <v>1563</v>
      </c>
      <c r="J189" s="210">
        <v>0</v>
      </c>
      <c r="K189" s="210">
        <v>0</v>
      </c>
      <c r="L189" s="210">
        <v>28628005120</v>
      </c>
      <c r="M189" s="210">
        <v>28639905120</v>
      </c>
      <c r="N189" s="210">
        <v>0</v>
      </c>
      <c r="O189" s="222">
        <v>11900000</v>
      </c>
      <c r="P189" s="237" t="s">
        <v>1604</v>
      </c>
    </row>
    <row r="190" spans="1:16" x14ac:dyDescent="0.45">
      <c r="A190" s="209" t="s">
        <v>827</v>
      </c>
      <c r="B190" s="209" t="s">
        <v>828</v>
      </c>
      <c r="C190" s="209" t="s">
        <v>829</v>
      </c>
      <c r="D190" s="209" t="s">
        <v>830</v>
      </c>
      <c r="E190" s="209" t="s">
        <v>833</v>
      </c>
      <c r="F190" s="209" t="s">
        <v>834</v>
      </c>
      <c r="G190" s="209" t="s">
        <v>862</v>
      </c>
      <c r="H190" s="209" t="s">
        <v>863</v>
      </c>
      <c r="I190" s="209" t="s">
        <v>1564</v>
      </c>
      <c r="J190" s="210">
        <v>0</v>
      </c>
      <c r="K190" s="210">
        <v>800000</v>
      </c>
      <c r="L190" s="210">
        <v>0</v>
      </c>
      <c r="M190" s="210">
        <v>0</v>
      </c>
      <c r="N190" s="210">
        <v>0</v>
      </c>
      <c r="O190" s="222">
        <v>800000</v>
      </c>
      <c r="P190" s="237" t="s">
        <v>1604</v>
      </c>
    </row>
    <row r="191" spans="1:16" x14ac:dyDescent="0.45">
      <c r="A191" s="209" t="s">
        <v>827</v>
      </c>
      <c r="B191" s="209" t="s">
        <v>828</v>
      </c>
      <c r="C191" s="209" t="s">
        <v>829</v>
      </c>
      <c r="D191" s="209" t="s">
        <v>830</v>
      </c>
      <c r="E191" s="209" t="s">
        <v>833</v>
      </c>
      <c r="F191" s="209" t="s">
        <v>834</v>
      </c>
      <c r="G191" s="209" t="s">
        <v>636</v>
      </c>
      <c r="H191" s="209" t="s">
        <v>637</v>
      </c>
      <c r="I191" s="209" t="s">
        <v>1530</v>
      </c>
      <c r="J191" s="210">
        <v>0</v>
      </c>
      <c r="K191" s="210">
        <v>1421320499</v>
      </c>
      <c r="L191" s="210">
        <v>26801478000</v>
      </c>
      <c r="M191" s="210">
        <v>27548723700</v>
      </c>
      <c r="N191" s="210">
        <v>0</v>
      </c>
      <c r="O191" s="222">
        <v>2168566199</v>
      </c>
      <c r="P191" s="237" t="s">
        <v>1604</v>
      </c>
    </row>
    <row r="192" spans="1:16" x14ac:dyDescent="0.45">
      <c r="A192" s="209" t="s">
        <v>827</v>
      </c>
      <c r="B192" s="209" t="s">
        <v>828</v>
      </c>
      <c r="C192" s="209" t="s">
        <v>829</v>
      </c>
      <c r="D192" s="209" t="s">
        <v>830</v>
      </c>
      <c r="E192" s="209" t="s">
        <v>833</v>
      </c>
      <c r="F192" s="209" t="s">
        <v>834</v>
      </c>
      <c r="G192" s="209" t="s">
        <v>864</v>
      </c>
      <c r="H192" s="209" t="s">
        <v>865</v>
      </c>
      <c r="I192" s="209" t="s">
        <v>1565</v>
      </c>
      <c r="J192" s="210">
        <v>0</v>
      </c>
      <c r="K192" s="210">
        <v>0</v>
      </c>
      <c r="L192" s="210">
        <v>1415365000</v>
      </c>
      <c r="M192" s="210">
        <v>1415365000</v>
      </c>
      <c r="N192" s="210">
        <v>0</v>
      </c>
      <c r="O192" s="222">
        <v>0</v>
      </c>
      <c r="P192" s="237" t="s">
        <v>1604</v>
      </c>
    </row>
    <row r="193" spans="1:16" x14ac:dyDescent="0.45">
      <c r="A193" s="209" t="s">
        <v>827</v>
      </c>
      <c r="B193" s="209" t="s">
        <v>828</v>
      </c>
      <c r="C193" s="209" t="s">
        <v>829</v>
      </c>
      <c r="D193" s="209" t="s">
        <v>830</v>
      </c>
      <c r="E193" s="209" t="s">
        <v>833</v>
      </c>
      <c r="F193" s="209" t="s">
        <v>834</v>
      </c>
      <c r="G193" s="209" t="s">
        <v>562</v>
      </c>
      <c r="H193" s="209" t="s">
        <v>563</v>
      </c>
      <c r="I193" s="209" t="s">
        <v>1522</v>
      </c>
      <c r="J193" s="210">
        <v>0</v>
      </c>
      <c r="K193" s="210">
        <v>17000</v>
      </c>
      <c r="L193" s="210">
        <v>0</v>
      </c>
      <c r="M193" s="210">
        <v>0</v>
      </c>
      <c r="N193" s="210">
        <v>0</v>
      </c>
      <c r="O193" s="222">
        <v>17000</v>
      </c>
      <c r="P193" s="237" t="s">
        <v>1604</v>
      </c>
    </row>
    <row r="194" spans="1:16" x14ac:dyDescent="0.45">
      <c r="A194" s="209" t="s">
        <v>827</v>
      </c>
      <c r="B194" s="209" t="s">
        <v>828</v>
      </c>
      <c r="C194" s="209" t="s">
        <v>829</v>
      </c>
      <c r="D194" s="209" t="s">
        <v>830</v>
      </c>
      <c r="E194" s="209" t="s">
        <v>833</v>
      </c>
      <c r="F194" s="209" t="s">
        <v>834</v>
      </c>
      <c r="G194" s="209" t="s">
        <v>638</v>
      </c>
      <c r="H194" s="209" t="s">
        <v>639</v>
      </c>
      <c r="I194" s="209" t="s">
        <v>1531</v>
      </c>
      <c r="J194" s="210">
        <v>0</v>
      </c>
      <c r="K194" s="210">
        <v>22950000</v>
      </c>
      <c r="L194" s="210">
        <v>0</v>
      </c>
      <c r="M194" s="210">
        <v>0</v>
      </c>
      <c r="N194" s="210">
        <v>0</v>
      </c>
      <c r="O194" s="222">
        <v>22950000</v>
      </c>
      <c r="P194" s="237" t="s">
        <v>1604</v>
      </c>
    </row>
    <row r="195" spans="1:16" x14ac:dyDescent="0.45">
      <c r="A195" s="209" t="s">
        <v>827</v>
      </c>
      <c r="B195" s="209" t="s">
        <v>828</v>
      </c>
      <c r="C195" s="209" t="s">
        <v>829</v>
      </c>
      <c r="D195" s="209" t="s">
        <v>830</v>
      </c>
      <c r="E195" s="209" t="s">
        <v>833</v>
      </c>
      <c r="F195" s="209" t="s">
        <v>834</v>
      </c>
      <c r="G195" s="209" t="s">
        <v>753</v>
      </c>
      <c r="H195" s="209" t="s">
        <v>754</v>
      </c>
      <c r="I195" s="209" t="s">
        <v>1549</v>
      </c>
      <c r="J195" s="210">
        <v>0</v>
      </c>
      <c r="K195" s="210">
        <v>0</v>
      </c>
      <c r="L195" s="210">
        <v>121000000</v>
      </c>
      <c r="M195" s="210">
        <v>121000000</v>
      </c>
      <c r="N195" s="210">
        <v>0</v>
      </c>
      <c r="O195" s="222">
        <v>0</v>
      </c>
      <c r="P195" s="237" t="s">
        <v>1604</v>
      </c>
    </row>
    <row r="196" spans="1:16" x14ac:dyDescent="0.45">
      <c r="A196" s="209" t="s">
        <v>827</v>
      </c>
      <c r="B196" s="209" t="s">
        <v>828</v>
      </c>
      <c r="C196" s="209" t="s">
        <v>829</v>
      </c>
      <c r="D196" s="209" t="s">
        <v>830</v>
      </c>
      <c r="E196" s="209" t="s">
        <v>833</v>
      </c>
      <c r="F196" s="209" t="s">
        <v>834</v>
      </c>
      <c r="G196" s="209" t="s">
        <v>640</v>
      </c>
      <c r="H196" s="209" t="s">
        <v>641</v>
      </c>
      <c r="I196" s="209" t="s">
        <v>1532</v>
      </c>
      <c r="J196" s="210">
        <v>0</v>
      </c>
      <c r="K196" s="210">
        <v>0</v>
      </c>
      <c r="L196" s="210">
        <v>1400000000</v>
      </c>
      <c r="M196" s="210">
        <v>1400000000</v>
      </c>
      <c r="N196" s="210">
        <v>0</v>
      </c>
      <c r="O196" s="222">
        <v>0</v>
      </c>
      <c r="P196" s="237" t="s">
        <v>1604</v>
      </c>
    </row>
    <row r="197" spans="1:16" x14ac:dyDescent="0.45">
      <c r="A197" s="209" t="s">
        <v>827</v>
      </c>
      <c r="B197" s="209" t="s">
        <v>828</v>
      </c>
      <c r="C197" s="209" t="s">
        <v>829</v>
      </c>
      <c r="D197" s="209" t="s">
        <v>830</v>
      </c>
      <c r="E197" s="209" t="s">
        <v>833</v>
      </c>
      <c r="F197" s="209" t="s">
        <v>834</v>
      </c>
      <c r="G197" s="209" t="s">
        <v>599</v>
      </c>
      <c r="H197" s="209" t="s">
        <v>600</v>
      </c>
      <c r="I197" s="209" t="s">
        <v>1527</v>
      </c>
      <c r="J197" s="210">
        <v>0</v>
      </c>
      <c r="K197" s="210">
        <v>0</v>
      </c>
      <c r="L197" s="210">
        <v>9668024505</v>
      </c>
      <c r="M197" s="210">
        <v>9668024505</v>
      </c>
      <c r="N197" s="210">
        <v>0</v>
      </c>
      <c r="O197" s="222">
        <v>0</v>
      </c>
      <c r="P197" s="237" t="s">
        <v>1604</v>
      </c>
    </row>
    <row r="198" spans="1:16" x14ac:dyDescent="0.45">
      <c r="A198" s="209" t="s">
        <v>827</v>
      </c>
      <c r="B198" s="209" t="s">
        <v>828</v>
      </c>
      <c r="C198" s="209" t="s">
        <v>829</v>
      </c>
      <c r="D198" s="209" t="s">
        <v>830</v>
      </c>
      <c r="E198" s="209" t="s">
        <v>833</v>
      </c>
      <c r="F198" s="209" t="s">
        <v>834</v>
      </c>
      <c r="G198" s="209" t="s">
        <v>866</v>
      </c>
      <c r="H198" s="209" t="s">
        <v>867</v>
      </c>
      <c r="I198" s="209" t="s">
        <v>1566</v>
      </c>
      <c r="J198" s="210">
        <v>0</v>
      </c>
      <c r="K198" s="210">
        <v>1600942680</v>
      </c>
      <c r="L198" s="210">
        <v>7387916000</v>
      </c>
      <c r="M198" s="210">
        <v>9852107790</v>
      </c>
      <c r="N198" s="210">
        <v>0</v>
      </c>
      <c r="O198" s="222">
        <v>4065134470</v>
      </c>
      <c r="P198" s="237" t="s">
        <v>1604</v>
      </c>
    </row>
    <row r="199" spans="1:16" x14ac:dyDescent="0.45">
      <c r="A199" s="209" t="s">
        <v>827</v>
      </c>
      <c r="B199" s="209" t="s">
        <v>828</v>
      </c>
      <c r="C199" s="209" t="s">
        <v>829</v>
      </c>
      <c r="D199" s="209" t="s">
        <v>830</v>
      </c>
      <c r="E199" s="209" t="s">
        <v>833</v>
      </c>
      <c r="F199" s="209" t="s">
        <v>834</v>
      </c>
      <c r="G199" s="209" t="s">
        <v>642</v>
      </c>
      <c r="H199" s="209" t="s">
        <v>643</v>
      </c>
      <c r="I199" s="209" t="s">
        <v>1533</v>
      </c>
      <c r="J199" s="210">
        <v>0</v>
      </c>
      <c r="K199" s="210">
        <v>0</v>
      </c>
      <c r="L199" s="210">
        <v>3390000000</v>
      </c>
      <c r="M199" s="210">
        <v>6780000000</v>
      </c>
      <c r="N199" s="210">
        <v>0</v>
      </c>
      <c r="O199" s="222">
        <v>3390000000</v>
      </c>
      <c r="P199" s="237" t="s">
        <v>1604</v>
      </c>
    </row>
    <row r="200" spans="1:16" x14ac:dyDescent="0.45">
      <c r="A200" s="209" t="s">
        <v>827</v>
      </c>
      <c r="B200" s="209" t="s">
        <v>828</v>
      </c>
      <c r="C200" s="209" t="s">
        <v>829</v>
      </c>
      <c r="D200" s="209" t="s">
        <v>830</v>
      </c>
      <c r="E200" s="209" t="s">
        <v>833</v>
      </c>
      <c r="F200" s="209" t="s">
        <v>834</v>
      </c>
      <c r="G200" s="209" t="s">
        <v>654</v>
      </c>
      <c r="H200" s="209" t="s">
        <v>655</v>
      </c>
      <c r="I200" s="209" t="s">
        <v>1534</v>
      </c>
      <c r="J200" s="210">
        <v>0</v>
      </c>
      <c r="K200" s="210">
        <v>0</v>
      </c>
      <c r="L200" s="210">
        <v>14379158509</v>
      </c>
      <c r="M200" s="210">
        <v>14379158509</v>
      </c>
      <c r="N200" s="210">
        <v>0</v>
      </c>
      <c r="O200" s="222">
        <v>0</v>
      </c>
      <c r="P200" s="237" t="s">
        <v>1604</v>
      </c>
    </row>
    <row r="201" spans="1:16" x14ac:dyDescent="0.45">
      <c r="A201" s="209" t="s">
        <v>827</v>
      </c>
      <c r="B201" s="209" t="s">
        <v>828</v>
      </c>
      <c r="C201" s="209" t="s">
        <v>829</v>
      </c>
      <c r="D201" s="209" t="s">
        <v>830</v>
      </c>
      <c r="E201" s="209" t="s">
        <v>833</v>
      </c>
      <c r="F201" s="209" t="s">
        <v>834</v>
      </c>
      <c r="G201" s="209" t="s">
        <v>646</v>
      </c>
      <c r="H201" s="209" t="s">
        <v>647</v>
      </c>
      <c r="I201" s="209" t="s">
        <v>1535</v>
      </c>
      <c r="J201" s="210">
        <v>0</v>
      </c>
      <c r="K201" s="210">
        <v>0</v>
      </c>
      <c r="L201" s="210">
        <v>32415839510</v>
      </c>
      <c r="M201" s="210">
        <v>32415839510</v>
      </c>
      <c r="N201" s="210">
        <v>0</v>
      </c>
      <c r="O201" s="222">
        <v>0</v>
      </c>
      <c r="P201" s="237" t="s">
        <v>1604</v>
      </c>
    </row>
    <row r="202" spans="1:16" x14ac:dyDescent="0.45">
      <c r="A202" s="209" t="s">
        <v>827</v>
      </c>
      <c r="B202" s="209" t="s">
        <v>828</v>
      </c>
      <c r="C202" s="209" t="s">
        <v>829</v>
      </c>
      <c r="D202" s="209" t="s">
        <v>830</v>
      </c>
      <c r="E202" s="209" t="s">
        <v>833</v>
      </c>
      <c r="F202" s="209" t="s">
        <v>834</v>
      </c>
      <c r="G202" s="209" t="s">
        <v>868</v>
      </c>
      <c r="H202" s="209" t="s">
        <v>869</v>
      </c>
      <c r="I202" s="209" t="s">
        <v>1567</v>
      </c>
      <c r="J202" s="210">
        <v>0</v>
      </c>
      <c r="K202" s="210">
        <v>0</v>
      </c>
      <c r="L202" s="210">
        <v>439270000</v>
      </c>
      <c r="M202" s="210">
        <v>452895000</v>
      </c>
      <c r="N202" s="210">
        <v>0</v>
      </c>
      <c r="O202" s="222">
        <v>13625000</v>
      </c>
      <c r="P202" s="237" t="s">
        <v>1604</v>
      </c>
    </row>
    <row r="203" spans="1:16" x14ac:dyDescent="0.45">
      <c r="A203" s="209" t="s">
        <v>827</v>
      </c>
      <c r="B203" s="209" t="s">
        <v>828</v>
      </c>
      <c r="C203" s="209" t="s">
        <v>829</v>
      </c>
      <c r="D203" s="209" t="s">
        <v>830</v>
      </c>
      <c r="E203" s="209" t="s">
        <v>833</v>
      </c>
      <c r="F203" s="209" t="s">
        <v>834</v>
      </c>
      <c r="G203" s="209" t="s">
        <v>870</v>
      </c>
      <c r="H203" s="209" t="s">
        <v>871</v>
      </c>
      <c r="I203" s="209" t="s">
        <v>1568</v>
      </c>
      <c r="J203" s="210">
        <v>0</v>
      </c>
      <c r="K203" s="210">
        <v>3520089400</v>
      </c>
      <c r="L203" s="210">
        <v>14185743650</v>
      </c>
      <c r="M203" s="210">
        <v>10665654250</v>
      </c>
      <c r="N203" s="210">
        <v>0</v>
      </c>
      <c r="O203" s="222">
        <v>0</v>
      </c>
      <c r="P203" s="237" t="s">
        <v>1604</v>
      </c>
    </row>
    <row r="204" spans="1:16" x14ac:dyDescent="0.45">
      <c r="A204" s="209" t="s">
        <v>827</v>
      </c>
      <c r="B204" s="209" t="s">
        <v>828</v>
      </c>
      <c r="C204" s="209" t="s">
        <v>829</v>
      </c>
      <c r="D204" s="209" t="s">
        <v>830</v>
      </c>
      <c r="E204" s="209" t="s">
        <v>833</v>
      </c>
      <c r="F204" s="209" t="s">
        <v>834</v>
      </c>
      <c r="G204" s="209" t="s">
        <v>656</v>
      </c>
      <c r="H204" s="209" t="s">
        <v>657</v>
      </c>
      <c r="I204" s="209" t="s">
        <v>1536</v>
      </c>
      <c r="J204" s="210">
        <v>0</v>
      </c>
      <c r="K204" s="210">
        <v>183260000</v>
      </c>
      <c r="L204" s="210">
        <v>21641093870</v>
      </c>
      <c r="M204" s="210">
        <v>21657442720</v>
      </c>
      <c r="N204" s="210">
        <v>0</v>
      </c>
      <c r="O204" s="222">
        <v>199608850</v>
      </c>
      <c r="P204" s="237" t="s">
        <v>1604</v>
      </c>
    </row>
    <row r="205" spans="1:16" x14ac:dyDescent="0.45">
      <c r="A205" s="209" t="s">
        <v>827</v>
      </c>
      <c r="B205" s="209" t="s">
        <v>828</v>
      </c>
      <c r="C205" s="209" t="s">
        <v>829</v>
      </c>
      <c r="D205" s="209" t="s">
        <v>830</v>
      </c>
      <c r="E205" s="209" t="s">
        <v>833</v>
      </c>
      <c r="F205" s="209" t="s">
        <v>834</v>
      </c>
      <c r="G205" s="209" t="s">
        <v>872</v>
      </c>
      <c r="H205" s="209" t="s">
        <v>873</v>
      </c>
      <c r="I205" s="209" t="s">
        <v>1569</v>
      </c>
      <c r="J205" s="210">
        <v>0</v>
      </c>
      <c r="K205" s="210">
        <v>0</v>
      </c>
      <c r="L205" s="210">
        <v>12045374500</v>
      </c>
      <c r="M205" s="210">
        <v>12045374500</v>
      </c>
      <c r="N205" s="210">
        <v>0</v>
      </c>
      <c r="O205" s="222">
        <v>0</v>
      </c>
      <c r="P205" s="237" t="s">
        <v>1604</v>
      </c>
    </row>
    <row r="206" spans="1:16" x14ac:dyDescent="0.45">
      <c r="A206" s="209" t="s">
        <v>827</v>
      </c>
      <c r="B206" s="209" t="s">
        <v>828</v>
      </c>
      <c r="C206" s="209" t="s">
        <v>829</v>
      </c>
      <c r="D206" s="209" t="s">
        <v>830</v>
      </c>
      <c r="E206" s="209" t="s">
        <v>833</v>
      </c>
      <c r="F206" s="209" t="s">
        <v>834</v>
      </c>
      <c r="G206" s="209" t="s">
        <v>874</v>
      </c>
      <c r="H206" s="209" t="s">
        <v>875</v>
      </c>
      <c r="I206" s="209" t="s">
        <v>1570</v>
      </c>
      <c r="J206" s="210">
        <v>0</v>
      </c>
      <c r="K206" s="210">
        <v>69171400</v>
      </c>
      <c r="L206" s="210">
        <v>69171400</v>
      </c>
      <c r="M206" s="210">
        <v>0</v>
      </c>
      <c r="N206" s="210">
        <v>0</v>
      </c>
      <c r="O206" s="222">
        <v>0</v>
      </c>
      <c r="P206" s="237" t="s">
        <v>1604</v>
      </c>
    </row>
    <row r="207" spans="1:16" x14ac:dyDescent="0.45">
      <c r="A207" s="209" t="s">
        <v>827</v>
      </c>
      <c r="B207" s="209" t="s">
        <v>828</v>
      </c>
      <c r="C207" s="209" t="s">
        <v>829</v>
      </c>
      <c r="D207" s="209" t="s">
        <v>830</v>
      </c>
      <c r="E207" s="209" t="s">
        <v>833</v>
      </c>
      <c r="F207" s="209" t="s">
        <v>834</v>
      </c>
      <c r="G207" s="209" t="s">
        <v>876</v>
      </c>
      <c r="H207" s="209" t="s">
        <v>877</v>
      </c>
      <c r="I207" s="209" t="s">
        <v>1571</v>
      </c>
      <c r="J207" s="210">
        <v>0</v>
      </c>
      <c r="K207" s="210">
        <v>57750820</v>
      </c>
      <c r="L207" s="210">
        <v>390473320</v>
      </c>
      <c r="M207" s="210">
        <v>332722500</v>
      </c>
      <c r="N207" s="210">
        <v>0</v>
      </c>
      <c r="O207" s="222">
        <v>0</v>
      </c>
      <c r="P207" s="237" t="s">
        <v>1604</v>
      </c>
    </row>
    <row r="208" spans="1:16" x14ac:dyDescent="0.45">
      <c r="A208" s="209" t="s">
        <v>827</v>
      </c>
      <c r="B208" s="209" t="s">
        <v>828</v>
      </c>
      <c r="C208" s="209" t="s">
        <v>829</v>
      </c>
      <c r="D208" s="209" t="s">
        <v>830</v>
      </c>
      <c r="E208" s="209" t="s">
        <v>833</v>
      </c>
      <c r="F208" s="209" t="s">
        <v>834</v>
      </c>
      <c r="G208" s="209" t="s">
        <v>878</v>
      </c>
      <c r="H208" s="209" t="s">
        <v>879</v>
      </c>
      <c r="I208" s="209" t="s">
        <v>1572</v>
      </c>
      <c r="J208" s="210">
        <v>0</v>
      </c>
      <c r="K208" s="210">
        <v>0</v>
      </c>
      <c r="L208" s="210">
        <v>193193371510</v>
      </c>
      <c r="M208" s="210">
        <v>193193371510</v>
      </c>
      <c r="N208" s="210">
        <v>0</v>
      </c>
      <c r="O208" s="222">
        <v>0</v>
      </c>
      <c r="P208" s="237" t="s">
        <v>1604</v>
      </c>
    </row>
    <row r="209" spans="1:16" x14ac:dyDescent="0.45">
      <c r="A209" s="209" t="s">
        <v>827</v>
      </c>
      <c r="B209" s="209" t="s">
        <v>828</v>
      </c>
      <c r="C209" s="209" t="s">
        <v>829</v>
      </c>
      <c r="D209" s="209" t="s">
        <v>830</v>
      </c>
      <c r="E209" s="209" t="s">
        <v>833</v>
      </c>
      <c r="F209" s="209" t="s">
        <v>834</v>
      </c>
      <c r="G209" s="209" t="s">
        <v>644</v>
      </c>
      <c r="H209" s="209" t="s">
        <v>645</v>
      </c>
      <c r="I209" s="209" t="s">
        <v>1537</v>
      </c>
      <c r="J209" s="210">
        <v>0</v>
      </c>
      <c r="K209" s="210">
        <v>0</v>
      </c>
      <c r="L209" s="210">
        <v>4660331150</v>
      </c>
      <c r="M209" s="210">
        <v>4660331150</v>
      </c>
      <c r="N209" s="210">
        <v>0</v>
      </c>
      <c r="O209" s="222">
        <v>0</v>
      </c>
      <c r="P209" s="237" t="s">
        <v>1604</v>
      </c>
    </row>
    <row r="210" spans="1:16" x14ac:dyDescent="0.45">
      <c r="A210" s="209" t="s">
        <v>827</v>
      </c>
      <c r="B210" s="209" t="s">
        <v>828</v>
      </c>
      <c r="C210" s="209" t="s">
        <v>829</v>
      </c>
      <c r="D210" s="209" t="s">
        <v>830</v>
      </c>
      <c r="E210" s="209" t="s">
        <v>833</v>
      </c>
      <c r="F210" s="209" t="s">
        <v>834</v>
      </c>
      <c r="G210" s="209" t="s">
        <v>880</v>
      </c>
      <c r="H210" s="209" t="s">
        <v>881</v>
      </c>
      <c r="I210" s="209" t="s">
        <v>1573</v>
      </c>
      <c r="J210" s="210">
        <v>0</v>
      </c>
      <c r="K210" s="210">
        <v>278250000</v>
      </c>
      <c r="L210" s="210">
        <v>272730396200</v>
      </c>
      <c r="M210" s="210">
        <v>294047376200</v>
      </c>
      <c r="N210" s="210">
        <v>0</v>
      </c>
      <c r="O210" s="222">
        <v>21595230000</v>
      </c>
      <c r="P210" s="237" t="s">
        <v>1604</v>
      </c>
    </row>
    <row r="211" spans="1:16" x14ac:dyDescent="0.45">
      <c r="A211" s="209" t="s">
        <v>827</v>
      </c>
      <c r="B211" s="209" t="s">
        <v>828</v>
      </c>
      <c r="C211" s="209" t="s">
        <v>829</v>
      </c>
      <c r="D211" s="209" t="s">
        <v>830</v>
      </c>
      <c r="E211" s="209" t="s">
        <v>833</v>
      </c>
      <c r="F211" s="209" t="s">
        <v>834</v>
      </c>
      <c r="G211" s="209" t="s">
        <v>648</v>
      </c>
      <c r="H211" s="209" t="s">
        <v>649</v>
      </c>
      <c r="I211" s="209" t="s">
        <v>1538</v>
      </c>
      <c r="J211" s="210">
        <v>0</v>
      </c>
      <c r="K211" s="210">
        <v>0</v>
      </c>
      <c r="L211" s="210">
        <v>521658347800</v>
      </c>
      <c r="M211" s="210">
        <v>521835687600</v>
      </c>
      <c r="N211" s="210">
        <v>0</v>
      </c>
      <c r="O211" s="222">
        <v>177339800</v>
      </c>
      <c r="P211" s="237" t="s">
        <v>1604</v>
      </c>
    </row>
    <row r="212" spans="1:16" x14ac:dyDescent="0.45">
      <c r="A212" s="209" t="s">
        <v>827</v>
      </c>
      <c r="B212" s="209" t="s">
        <v>828</v>
      </c>
      <c r="C212" s="209" t="s">
        <v>829</v>
      </c>
      <c r="D212" s="209" t="s">
        <v>830</v>
      </c>
      <c r="E212" s="209" t="s">
        <v>833</v>
      </c>
      <c r="F212" s="209" t="s">
        <v>834</v>
      </c>
      <c r="G212" s="209" t="s">
        <v>882</v>
      </c>
      <c r="H212" s="209" t="s">
        <v>883</v>
      </c>
      <c r="I212" s="209" t="s">
        <v>1574</v>
      </c>
      <c r="J212" s="210">
        <v>0</v>
      </c>
      <c r="K212" s="210">
        <v>99580000</v>
      </c>
      <c r="L212" s="210">
        <v>99580000</v>
      </c>
      <c r="M212" s="210">
        <v>0</v>
      </c>
      <c r="N212" s="210">
        <v>0</v>
      </c>
      <c r="O212" s="222">
        <v>0</v>
      </c>
      <c r="P212" s="237" t="s">
        <v>1604</v>
      </c>
    </row>
    <row r="213" spans="1:16" x14ac:dyDescent="0.45">
      <c r="A213" s="209" t="s">
        <v>827</v>
      </c>
      <c r="B213" s="209" t="s">
        <v>828</v>
      </c>
      <c r="C213" s="209" t="s">
        <v>829</v>
      </c>
      <c r="D213" s="209" t="s">
        <v>830</v>
      </c>
      <c r="E213" s="209" t="s">
        <v>833</v>
      </c>
      <c r="F213" s="209" t="s">
        <v>834</v>
      </c>
      <c r="G213" s="209" t="s">
        <v>601</v>
      </c>
      <c r="H213" s="209" t="s">
        <v>602</v>
      </c>
      <c r="I213" s="209" t="s">
        <v>1528</v>
      </c>
      <c r="J213" s="210">
        <v>0</v>
      </c>
      <c r="K213" s="210">
        <v>0</v>
      </c>
      <c r="L213" s="210">
        <v>233944487</v>
      </c>
      <c r="M213" s="210">
        <v>233944487</v>
      </c>
      <c r="N213" s="210">
        <v>0</v>
      </c>
      <c r="O213" s="222">
        <v>0</v>
      </c>
      <c r="P213" s="237" t="s">
        <v>1604</v>
      </c>
    </row>
    <row r="214" spans="1:16" x14ac:dyDescent="0.45">
      <c r="A214" s="209" t="s">
        <v>827</v>
      </c>
      <c r="B214" s="209" t="s">
        <v>828</v>
      </c>
      <c r="C214" s="209" t="s">
        <v>829</v>
      </c>
      <c r="D214" s="209" t="s">
        <v>830</v>
      </c>
      <c r="E214" s="209" t="s">
        <v>833</v>
      </c>
      <c r="F214" s="209" t="s">
        <v>834</v>
      </c>
      <c r="G214" s="209" t="s">
        <v>650</v>
      </c>
      <c r="H214" s="209" t="s">
        <v>651</v>
      </c>
      <c r="I214" s="209" t="s">
        <v>497</v>
      </c>
      <c r="J214" s="210">
        <v>0</v>
      </c>
      <c r="K214" s="210">
        <v>0</v>
      </c>
      <c r="L214" s="210">
        <v>9426089360</v>
      </c>
      <c r="M214" s="210">
        <v>9426089360</v>
      </c>
      <c r="N214" s="210">
        <v>0</v>
      </c>
      <c r="O214" s="222">
        <v>0</v>
      </c>
      <c r="P214" s="237" t="s">
        <v>1604</v>
      </c>
    </row>
    <row r="215" spans="1:16" x14ac:dyDescent="0.45">
      <c r="A215" s="209" t="s">
        <v>827</v>
      </c>
      <c r="B215" s="209" t="s">
        <v>828</v>
      </c>
      <c r="C215" s="209" t="s">
        <v>829</v>
      </c>
      <c r="D215" s="209" t="s">
        <v>830</v>
      </c>
      <c r="E215" s="209" t="s">
        <v>833</v>
      </c>
      <c r="F215" s="209" t="s">
        <v>834</v>
      </c>
      <c r="G215" s="209" t="s">
        <v>884</v>
      </c>
      <c r="H215" s="209" t="s">
        <v>885</v>
      </c>
      <c r="I215" s="209" t="s">
        <v>497</v>
      </c>
      <c r="J215" s="210">
        <v>0</v>
      </c>
      <c r="K215" s="210">
        <v>0</v>
      </c>
      <c r="L215" s="210">
        <v>173746000</v>
      </c>
      <c r="M215" s="210">
        <v>173746000</v>
      </c>
      <c r="N215" s="210">
        <v>0</v>
      </c>
      <c r="O215" s="222">
        <v>0</v>
      </c>
      <c r="P215" s="237" t="s">
        <v>1604</v>
      </c>
    </row>
    <row r="216" spans="1:16" x14ac:dyDescent="0.45">
      <c r="A216" s="209" t="s">
        <v>827</v>
      </c>
      <c r="B216" s="209" t="s">
        <v>828</v>
      </c>
      <c r="C216" s="209" t="s">
        <v>829</v>
      </c>
      <c r="D216" s="209" t="s">
        <v>830</v>
      </c>
      <c r="E216" s="209" t="s">
        <v>833</v>
      </c>
      <c r="F216" s="209" t="s">
        <v>834</v>
      </c>
      <c r="G216" s="209" t="s">
        <v>886</v>
      </c>
      <c r="H216" s="209" t="s">
        <v>887</v>
      </c>
      <c r="I216" s="209" t="s">
        <v>497</v>
      </c>
      <c r="J216" s="210">
        <v>0</v>
      </c>
      <c r="K216" s="210">
        <v>0</v>
      </c>
      <c r="L216" s="210">
        <v>429896000</v>
      </c>
      <c r="M216" s="210">
        <v>429896000</v>
      </c>
      <c r="N216" s="210">
        <v>0</v>
      </c>
      <c r="O216" s="222">
        <v>0</v>
      </c>
      <c r="P216" s="237" t="s">
        <v>1604</v>
      </c>
    </row>
    <row r="217" spans="1:16" x14ac:dyDescent="0.45">
      <c r="A217" s="209" t="s">
        <v>827</v>
      </c>
      <c r="B217" s="209" t="s">
        <v>828</v>
      </c>
      <c r="C217" s="209" t="s">
        <v>829</v>
      </c>
      <c r="D217" s="209" t="s">
        <v>830</v>
      </c>
      <c r="E217" s="209" t="s">
        <v>833</v>
      </c>
      <c r="F217" s="209" t="s">
        <v>834</v>
      </c>
      <c r="G217" s="209" t="s">
        <v>888</v>
      </c>
      <c r="H217" s="209" t="s">
        <v>889</v>
      </c>
      <c r="I217" s="209" t="s">
        <v>497</v>
      </c>
      <c r="J217" s="210">
        <v>0</v>
      </c>
      <c r="K217" s="210">
        <v>0</v>
      </c>
      <c r="L217" s="210">
        <v>17500000</v>
      </c>
      <c r="M217" s="210">
        <v>17500000</v>
      </c>
      <c r="N217" s="210">
        <v>0</v>
      </c>
      <c r="O217" s="222">
        <v>0</v>
      </c>
      <c r="P217" s="237" t="s">
        <v>1604</v>
      </c>
    </row>
    <row r="218" spans="1:16" x14ac:dyDescent="0.45">
      <c r="A218" s="209" t="s">
        <v>827</v>
      </c>
      <c r="B218" s="209" t="s">
        <v>828</v>
      </c>
      <c r="C218" s="209" t="s">
        <v>829</v>
      </c>
      <c r="D218" s="209" t="s">
        <v>830</v>
      </c>
      <c r="E218" s="209" t="s">
        <v>833</v>
      </c>
      <c r="F218" s="209" t="s">
        <v>834</v>
      </c>
      <c r="G218" s="209" t="s">
        <v>890</v>
      </c>
      <c r="H218" s="209" t="s">
        <v>891</v>
      </c>
      <c r="I218" s="209" t="s">
        <v>497</v>
      </c>
      <c r="J218" s="210">
        <v>0</v>
      </c>
      <c r="K218" s="210">
        <v>0</v>
      </c>
      <c r="L218" s="210">
        <v>29420000</v>
      </c>
      <c r="M218" s="210">
        <v>29420000</v>
      </c>
      <c r="N218" s="210">
        <v>0</v>
      </c>
      <c r="O218" s="222">
        <v>0</v>
      </c>
      <c r="P218" s="237" t="s">
        <v>1604</v>
      </c>
    </row>
    <row r="219" spans="1:16" x14ac:dyDescent="0.45">
      <c r="A219" s="209" t="s">
        <v>827</v>
      </c>
      <c r="B219" s="209" t="s">
        <v>828</v>
      </c>
      <c r="C219" s="209" t="s">
        <v>829</v>
      </c>
      <c r="D219" s="209" t="s">
        <v>830</v>
      </c>
      <c r="E219" s="209" t="s">
        <v>833</v>
      </c>
      <c r="F219" s="209" t="s">
        <v>834</v>
      </c>
      <c r="G219" s="209" t="s">
        <v>892</v>
      </c>
      <c r="H219" s="209" t="s">
        <v>893</v>
      </c>
      <c r="I219" s="209" t="s">
        <v>497</v>
      </c>
      <c r="J219" s="210">
        <v>0</v>
      </c>
      <c r="K219" s="210">
        <v>0</v>
      </c>
      <c r="L219" s="210">
        <v>12691709082</v>
      </c>
      <c r="M219" s="210">
        <v>12691735452</v>
      </c>
      <c r="N219" s="210">
        <v>0</v>
      </c>
      <c r="O219" s="222">
        <v>26370</v>
      </c>
      <c r="P219" s="237" t="s">
        <v>1604</v>
      </c>
    </row>
    <row r="220" spans="1:16" x14ac:dyDescent="0.45">
      <c r="A220" s="209" t="s">
        <v>827</v>
      </c>
      <c r="B220" s="209" t="s">
        <v>828</v>
      </c>
      <c r="C220" s="209" t="s">
        <v>829</v>
      </c>
      <c r="D220" s="209" t="s">
        <v>830</v>
      </c>
      <c r="E220" s="209" t="s">
        <v>833</v>
      </c>
      <c r="F220" s="209" t="s">
        <v>834</v>
      </c>
      <c r="G220" s="209" t="s">
        <v>894</v>
      </c>
      <c r="H220" s="209" t="s">
        <v>895</v>
      </c>
      <c r="I220" s="209" t="s">
        <v>497</v>
      </c>
      <c r="J220" s="210">
        <v>0</v>
      </c>
      <c r="K220" s="210">
        <v>0</v>
      </c>
      <c r="L220" s="210">
        <v>20463660</v>
      </c>
      <c r="M220" s="210">
        <v>20463660</v>
      </c>
      <c r="N220" s="210">
        <v>0</v>
      </c>
      <c r="O220" s="222">
        <v>0</v>
      </c>
      <c r="P220" s="237" t="s">
        <v>1604</v>
      </c>
    </row>
    <row r="221" spans="1:16" x14ac:dyDescent="0.45">
      <c r="A221" s="209" t="s">
        <v>827</v>
      </c>
      <c r="B221" s="209" t="s">
        <v>828</v>
      </c>
      <c r="C221" s="209" t="s">
        <v>829</v>
      </c>
      <c r="D221" s="209" t="s">
        <v>830</v>
      </c>
      <c r="E221" s="209" t="s">
        <v>833</v>
      </c>
      <c r="F221" s="209" t="s">
        <v>834</v>
      </c>
      <c r="G221" s="209" t="s">
        <v>652</v>
      </c>
      <c r="H221" s="209" t="s">
        <v>653</v>
      </c>
      <c r="I221" s="209" t="s">
        <v>497</v>
      </c>
      <c r="J221" s="210">
        <v>0</v>
      </c>
      <c r="K221" s="210">
        <v>0</v>
      </c>
      <c r="L221" s="210">
        <v>395289158918</v>
      </c>
      <c r="M221" s="210">
        <v>395289158918</v>
      </c>
      <c r="N221" s="210">
        <v>0</v>
      </c>
      <c r="O221" s="222">
        <v>0</v>
      </c>
      <c r="P221" s="237" t="s">
        <v>1604</v>
      </c>
    </row>
    <row r="222" spans="1:16" x14ac:dyDescent="0.45">
      <c r="A222" s="209" t="s">
        <v>827</v>
      </c>
      <c r="B222" s="209" t="s">
        <v>828</v>
      </c>
      <c r="C222" s="209" t="s">
        <v>829</v>
      </c>
      <c r="D222" s="209" t="s">
        <v>830</v>
      </c>
      <c r="E222" s="209" t="s">
        <v>833</v>
      </c>
      <c r="F222" s="209" t="s">
        <v>834</v>
      </c>
      <c r="G222" s="209" t="s">
        <v>603</v>
      </c>
      <c r="H222" s="209" t="s">
        <v>604</v>
      </c>
      <c r="I222" s="209" t="s">
        <v>497</v>
      </c>
      <c r="J222" s="210">
        <v>0</v>
      </c>
      <c r="K222" s="210">
        <v>0</v>
      </c>
      <c r="L222" s="210">
        <v>382133462</v>
      </c>
      <c r="M222" s="210">
        <v>382133462</v>
      </c>
      <c r="N222" s="210">
        <v>0</v>
      </c>
      <c r="O222" s="222">
        <v>0</v>
      </c>
      <c r="P222" s="237" t="s">
        <v>1604</v>
      </c>
    </row>
    <row r="223" spans="1:16" x14ac:dyDescent="0.45">
      <c r="A223" s="209" t="s">
        <v>827</v>
      </c>
      <c r="B223" s="209" t="s">
        <v>828</v>
      </c>
      <c r="C223" s="209" t="s">
        <v>829</v>
      </c>
      <c r="D223" s="209" t="s">
        <v>830</v>
      </c>
      <c r="E223" s="209" t="s">
        <v>833</v>
      </c>
      <c r="F223" s="209" t="s">
        <v>834</v>
      </c>
      <c r="G223" s="209" t="s">
        <v>896</v>
      </c>
      <c r="H223" s="209" t="s">
        <v>897</v>
      </c>
      <c r="I223" s="209" t="s">
        <v>497</v>
      </c>
      <c r="J223" s="210">
        <v>0</v>
      </c>
      <c r="K223" s="210">
        <v>0</v>
      </c>
      <c r="L223" s="210">
        <v>150158880</v>
      </c>
      <c r="M223" s="210">
        <v>150158880</v>
      </c>
      <c r="N223" s="210">
        <v>0</v>
      </c>
      <c r="O223" s="222">
        <v>0</v>
      </c>
      <c r="P223" s="237" t="s">
        <v>1604</v>
      </c>
    </row>
    <row r="224" spans="1:16" x14ac:dyDescent="0.45">
      <c r="A224" s="209" t="s">
        <v>827</v>
      </c>
      <c r="B224" s="209" t="s">
        <v>828</v>
      </c>
      <c r="C224" s="209" t="s">
        <v>829</v>
      </c>
      <c r="D224" s="209" t="s">
        <v>830</v>
      </c>
      <c r="E224" s="209" t="s">
        <v>833</v>
      </c>
      <c r="F224" s="209" t="s">
        <v>834</v>
      </c>
      <c r="G224" s="209" t="s">
        <v>898</v>
      </c>
      <c r="H224" s="209" t="s">
        <v>899</v>
      </c>
      <c r="I224" s="209" t="s">
        <v>497</v>
      </c>
      <c r="J224" s="210">
        <v>0</v>
      </c>
      <c r="K224" s="210">
        <v>0</v>
      </c>
      <c r="L224" s="210">
        <v>371300000</v>
      </c>
      <c r="M224" s="210">
        <v>371300000</v>
      </c>
      <c r="N224" s="210">
        <v>0</v>
      </c>
      <c r="O224" s="222">
        <v>0</v>
      </c>
      <c r="P224" s="237" t="s">
        <v>1604</v>
      </c>
    </row>
    <row r="225" spans="1:16" x14ac:dyDescent="0.45">
      <c r="A225" s="209" t="s">
        <v>827</v>
      </c>
      <c r="B225" s="209" t="s">
        <v>828</v>
      </c>
      <c r="C225" s="209" t="s">
        <v>829</v>
      </c>
      <c r="D225" s="209" t="s">
        <v>830</v>
      </c>
      <c r="E225" s="209" t="s">
        <v>833</v>
      </c>
      <c r="F225" s="209" t="s">
        <v>834</v>
      </c>
      <c r="G225" s="209" t="s">
        <v>900</v>
      </c>
      <c r="H225" s="209" t="s">
        <v>901</v>
      </c>
      <c r="I225" s="209" t="s">
        <v>497</v>
      </c>
      <c r="J225" s="210">
        <v>0</v>
      </c>
      <c r="K225" s="210">
        <v>0</v>
      </c>
      <c r="L225" s="210">
        <v>100640000</v>
      </c>
      <c r="M225" s="210">
        <v>100640000</v>
      </c>
      <c r="N225" s="210">
        <v>0</v>
      </c>
      <c r="O225" s="222">
        <v>0</v>
      </c>
      <c r="P225" s="237" t="s">
        <v>1604</v>
      </c>
    </row>
    <row r="226" spans="1:16" x14ac:dyDescent="0.45">
      <c r="A226" s="209" t="s">
        <v>827</v>
      </c>
      <c r="B226" s="209" t="s">
        <v>828</v>
      </c>
      <c r="C226" s="209" t="s">
        <v>829</v>
      </c>
      <c r="D226" s="209" t="s">
        <v>830</v>
      </c>
      <c r="E226" s="209" t="s">
        <v>833</v>
      </c>
      <c r="F226" s="209" t="s">
        <v>834</v>
      </c>
      <c r="G226" s="209" t="s">
        <v>902</v>
      </c>
      <c r="H226" s="209" t="s">
        <v>903</v>
      </c>
      <c r="I226" s="209" t="s">
        <v>497</v>
      </c>
      <c r="J226" s="210">
        <v>0</v>
      </c>
      <c r="K226" s="210">
        <v>0</v>
      </c>
      <c r="L226" s="210">
        <v>1751838748</v>
      </c>
      <c r="M226" s="210">
        <v>1751838748</v>
      </c>
      <c r="N226" s="210">
        <v>0</v>
      </c>
      <c r="O226" s="222">
        <v>0</v>
      </c>
      <c r="P226" s="237" t="s">
        <v>1604</v>
      </c>
    </row>
    <row r="227" spans="1:16" x14ac:dyDescent="0.45">
      <c r="A227" s="209" t="s">
        <v>827</v>
      </c>
      <c r="B227" s="209" t="s">
        <v>828</v>
      </c>
      <c r="C227" s="209" t="s">
        <v>829</v>
      </c>
      <c r="D227" s="209" t="s">
        <v>830</v>
      </c>
      <c r="E227" s="209" t="s">
        <v>833</v>
      </c>
      <c r="F227" s="209" t="s">
        <v>834</v>
      </c>
      <c r="G227" s="209" t="s">
        <v>605</v>
      </c>
      <c r="H227" s="209" t="s">
        <v>606</v>
      </c>
      <c r="I227" s="209" t="s">
        <v>497</v>
      </c>
      <c r="J227" s="210">
        <v>0</v>
      </c>
      <c r="K227" s="210">
        <v>0</v>
      </c>
      <c r="L227" s="210">
        <v>1068592497</v>
      </c>
      <c r="M227" s="210">
        <v>1068696869</v>
      </c>
      <c r="N227" s="210">
        <v>0</v>
      </c>
      <c r="O227" s="222">
        <v>104372</v>
      </c>
      <c r="P227" s="237" t="s">
        <v>1604</v>
      </c>
    </row>
    <row r="228" spans="1:16" x14ac:dyDescent="0.45">
      <c r="A228" s="209" t="s">
        <v>827</v>
      </c>
      <c r="B228" s="209" t="s">
        <v>828</v>
      </c>
      <c r="C228" s="209" t="s">
        <v>829</v>
      </c>
      <c r="D228" s="209" t="s">
        <v>830</v>
      </c>
      <c r="E228" s="209" t="s">
        <v>833</v>
      </c>
      <c r="F228" s="209" t="s">
        <v>834</v>
      </c>
      <c r="G228" s="209" t="s">
        <v>680</v>
      </c>
      <c r="H228" s="209" t="s">
        <v>681</v>
      </c>
      <c r="I228" s="209" t="s">
        <v>497</v>
      </c>
      <c r="J228" s="210">
        <v>0</v>
      </c>
      <c r="K228" s="210">
        <v>0</v>
      </c>
      <c r="L228" s="210">
        <v>95822550000</v>
      </c>
      <c r="M228" s="210">
        <v>95822550000</v>
      </c>
      <c r="N228" s="210">
        <v>0</v>
      </c>
      <c r="O228" s="222">
        <v>0</v>
      </c>
      <c r="P228" s="237" t="s">
        <v>1604</v>
      </c>
    </row>
    <row r="229" spans="1:16" x14ac:dyDescent="0.45">
      <c r="A229" s="209" t="s">
        <v>827</v>
      </c>
      <c r="B229" s="209" t="s">
        <v>828</v>
      </c>
      <c r="C229" s="209" t="s">
        <v>829</v>
      </c>
      <c r="D229" s="209" t="s">
        <v>830</v>
      </c>
      <c r="E229" s="209" t="s">
        <v>833</v>
      </c>
      <c r="F229" s="209" t="s">
        <v>834</v>
      </c>
      <c r="G229" s="209" t="s">
        <v>729</v>
      </c>
      <c r="H229" s="209" t="s">
        <v>730</v>
      </c>
      <c r="I229" s="209" t="s">
        <v>497</v>
      </c>
      <c r="J229" s="210">
        <v>0</v>
      </c>
      <c r="K229" s="210">
        <v>0</v>
      </c>
      <c r="L229" s="210">
        <v>921070000</v>
      </c>
      <c r="M229" s="210">
        <v>921070000</v>
      </c>
      <c r="N229" s="210">
        <v>0</v>
      </c>
      <c r="O229" s="222">
        <v>0</v>
      </c>
      <c r="P229" s="237" t="s">
        <v>1604</v>
      </c>
    </row>
    <row r="230" spans="1:16" x14ac:dyDescent="0.45">
      <c r="A230" s="209" t="s">
        <v>827</v>
      </c>
      <c r="B230" s="209" t="s">
        <v>828</v>
      </c>
      <c r="C230" s="209" t="s">
        <v>829</v>
      </c>
      <c r="D230" s="209" t="s">
        <v>830</v>
      </c>
      <c r="E230" s="209" t="s">
        <v>833</v>
      </c>
      <c r="F230" s="209" t="s">
        <v>834</v>
      </c>
      <c r="G230" s="209" t="s">
        <v>904</v>
      </c>
      <c r="H230" s="209" t="s">
        <v>905</v>
      </c>
      <c r="I230" s="209" t="s">
        <v>497</v>
      </c>
      <c r="J230" s="210">
        <v>0</v>
      </c>
      <c r="K230" s="210">
        <v>0</v>
      </c>
      <c r="L230" s="210">
        <v>2454680000</v>
      </c>
      <c r="M230" s="210">
        <v>2454680000</v>
      </c>
      <c r="N230" s="210">
        <v>0</v>
      </c>
      <c r="O230" s="222">
        <v>0</v>
      </c>
      <c r="P230" s="237" t="s">
        <v>1604</v>
      </c>
    </row>
    <row r="231" spans="1:16" x14ac:dyDescent="0.45">
      <c r="A231" s="209" t="s">
        <v>827</v>
      </c>
      <c r="B231" s="209" t="s">
        <v>828</v>
      </c>
      <c r="C231" s="209" t="s">
        <v>829</v>
      </c>
      <c r="D231" s="209" t="s">
        <v>830</v>
      </c>
      <c r="E231" s="209" t="s">
        <v>833</v>
      </c>
      <c r="F231" s="209" t="s">
        <v>834</v>
      </c>
      <c r="G231" s="209" t="s">
        <v>906</v>
      </c>
      <c r="H231" s="209" t="s">
        <v>907</v>
      </c>
      <c r="I231" s="209" t="s">
        <v>497</v>
      </c>
      <c r="J231" s="210">
        <v>0</v>
      </c>
      <c r="K231" s="210">
        <v>0</v>
      </c>
      <c r="L231" s="210">
        <v>46450350</v>
      </c>
      <c r="M231" s="210">
        <v>46450350</v>
      </c>
      <c r="N231" s="210">
        <v>0</v>
      </c>
      <c r="O231" s="222">
        <v>0</v>
      </c>
      <c r="P231" s="237" t="s">
        <v>1604</v>
      </c>
    </row>
    <row r="232" spans="1:16" x14ac:dyDescent="0.45">
      <c r="A232" s="209" t="s">
        <v>827</v>
      </c>
      <c r="B232" s="209" t="s">
        <v>828</v>
      </c>
      <c r="C232" s="209" t="s">
        <v>829</v>
      </c>
      <c r="D232" s="209" t="s">
        <v>830</v>
      </c>
      <c r="E232" s="209" t="s">
        <v>833</v>
      </c>
      <c r="F232" s="209" t="s">
        <v>834</v>
      </c>
      <c r="G232" s="209" t="s">
        <v>731</v>
      </c>
      <c r="H232" s="209" t="s">
        <v>732</v>
      </c>
      <c r="I232" s="209" t="s">
        <v>497</v>
      </c>
      <c r="J232" s="210">
        <v>0</v>
      </c>
      <c r="K232" s="210">
        <v>0</v>
      </c>
      <c r="L232" s="210">
        <v>571344000</v>
      </c>
      <c r="M232" s="210">
        <v>571344000</v>
      </c>
      <c r="N232" s="210">
        <v>0</v>
      </c>
      <c r="O232" s="222">
        <v>0</v>
      </c>
      <c r="P232" s="237" t="s">
        <v>1604</v>
      </c>
    </row>
    <row r="233" spans="1:16" x14ac:dyDescent="0.45">
      <c r="A233" s="209" t="s">
        <v>827</v>
      </c>
      <c r="B233" s="209" t="s">
        <v>828</v>
      </c>
      <c r="C233" s="209" t="s">
        <v>829</v>
      </c>
      <c r="D233" s="209" t="s">
        <v>830</v>
      </c>
      <c r="E233" s="209" t="s">
        <v>833</v>
      </c>
      <c r="F233" s="209" t="s">
        <v>834</v>
      </c>
      <c r="G233" s="209" t="s">
        <v>908</v>
      </c>
      <c r="H233" s="209" t="s">
        <v>909</v>
      </c>
      <c r="I233" s="209" t="s">
        <v>497</v>
      </c>
      <c r="J233" s="210">
        <v>0</v>
      </c>
      <c r="K233" s="210">
        <v>0</v>
      </c>
      <c r="L233" s="210">
        <v>2250000000</v>
      </c>
      <c r="M233" s="210">
        <v>2250000000</v>
      </c>
      <c r="N233" s="210">
        <v>0</v>
      </c>
      <c r="O233" s="222">
        <v>0</v>
      </c>
      <c r="P233" s="237" t="s">
        <v>1604</v>
      </c>
    </row>
    <row r="234" spans="1:16" x14ac:dyDescent="0.45">
      <c r="A234" s="209" t="s">
        <v>827</v>
      </c>
      <c r="B234" s="209" t="s">
        <v>828</v>
      </c>
      <c r="C234" s="209" t="s">
        <v>829</v>
      </c>
      <c r="D234" s="209" t="s">
        <v>830</v>
      </c>
      <c r="E234" s="209" t="s">
        <v>833</v>
      </c>
      <c r="F234" s="209" t="s">
        <v>834</v>
      </c>
      <c r="G234" s="209" t="s">
        <v>564</v>
      </c>
      <c r="H234" s="209" t="s">
        <v>565</v>
      </c>
      <c r="I234" s="209" t="s">
        <v>497</v>
      </c>
      <c r="J234" s="210">
        <v>0</v>
      </c>
      <c r="K234" s="210">
        <v>0</v>
      </c>
      <c r="L234" s="210">
        <v>111607146343</v>
      </c>
      <c r="M234" s="210">
        <v>111607146343</v>
      </c>
      <c r="N234" s="210">
        <v>0</v>
      </c>
      <c r="O234" s="222">
        <v>0</v>
      </c>
      <c r="P234" s="237" t="s">
        <v>1604</v>
      </c>
    </row>
    <row r="235" spans="1:16" x14ac:dyDescent="0.45">
      <c r="A235" s="209" t="s">
        <v>827</v>
      </c>
      <c r="B235" s="209" t="s">
        <v>828</v>
      </c>
      <c r="C235" s="209" t="s">
        <v>829</v>
      </c>
      <c r="D235" s="209" t="s">
        <v>830</v>
      </c>
      <c r="E235" s="209" t="s">
        <v>833</v>
      </c>
      <c r="F235" s="209" t="s">
        <v>834</v>
      </c>
      <c r="G235" s="209" t="s">
        <v>755</v>
      </c>
      <c r="H235" s="209" t="s">
        <v>756</v>
      </c>
      <c r="I235" s="209" t="s">
        <v>497</v>
      </c>
      <c r="J235" s="210">
        <v>0</v>
      </c>
      <c r="K235" s="210">
        <v>0</v>
      </c>
      <c r="L235" s="210">
        <v>846284720</v>
      </c>
      <c r="M235" s="210">
        <v>846284720</v>
      </c>
      <c r="N235" s="210">
        <v>0</v>
      </c>
      <c r="O235" s="222">
        <v>0</v>
      </c>
      <c r="P235" s="237" t="s">
        <v>1604</v>
      </c>
    </row>
    <row r="236" spans="1:16" x14ac:dyDescent="0.45">
      <c r="A236" s="209" t="s">
        <v>827</v>
      </c>
      <c r="B236" s="209" t="s">
        <v>828</v>
      </c>
      <c r="C236" s="209" t="s">
        <v>829</v>
      </c>
      <c r="D236" s="209" t="s">
        <v>830</v>
      </c>
      <c r="E236" s="209" t="s">
        <v>833</v>
      </c>
      <c r="F236" s="209" t="s">
        <v>834</v>
      </c>
      <c r="G236" s="209" t="s">
        <v>910</v>
      </c>
      <c r="H236" s="209" t="s">
        <v>911</v>
      </c>
      <c r="I236" s="209" t="s">
        <v>497</v>
      </c>
      <c r="J236" s="210">
        <v>0</v>
      </c>
      <c r="K236" s="210">
        <v>0</v>
      </c>
      <c r="L236" s="210">
        <v>325025400</v>
      </c>
      <c r="M236" s="210">
        <v>325025400</v>
      </c>
      <c r="N236" s="210">
        <v>0</v>
      </c>
      <c r="O236" s="222">
        <v>0</v>
      </c>
      <c r="P236" s="237" t="s">
        <v>1604</v>
      </c>
    </row>
    <row r="237" spans="1:16" x14ac:dyDescent="0.45">
      <c r="A237" s="209" t="s">
        <v>827</v>
      </c>
      <c r="B237" s="209" t="s">
        <v>828</v>
      </c>
      <c r="C237" s="209" t="s">
        <v>829</v>
      </c>
      <c r="D237" s="209" t="s">
        <v>830</v>
      </c>
      <c r="E237" s="209" t="s">
        <v>833</v>
      </c>
      <c r="F237" s="209" t="s">
        <v>834</v>
      </c>
      <c r="G237" s="209" t="s">
        <v>711</v>
      </c>
      <c r="H237" s="209" t="s">
        <v>712</v>
      </c>
      <c r="I237" s="209" t="s">
        <v>497</v>
      </c>
      <c r="J237" s="210">
        <v>0</v>
      </c>
      <c r="K237" s="210">
        <v>0</v>
      </c>
      <c r="L237" s="210">
        <v>11337582905</v>
      </c>
      <c r="M237" s="210">
        <v>11337582905</v>
      </c>
      <c r="N237" s="210">
        <v>0</v>
      </c>
      <c r="O237" s="222">
        <v>0</v>
      </c>
      <c r="P237" s="237" t="s">
        <v>1604</v>
      </c>
    </row>
    <row r="238" spans="1:16" x14ac:dyDescent="0.45">
      <c r="A238" s="209" t="s">
        <v>827</v>
      </c>
      <c r="B238" s="209" t="s">
        <v>828</v>
      </c>
      <c r="C238" s="209" t="s">
        <v>829</v>
      </c>
      <c r="D238" s="209" t="s">
        <v>830</v>
      </c>
      <c r="E238" s="209" t="s">
        <v>833</v>
      </c>
      <c r="F238" s="209" t="s">
        <v>834</v>
      </c>
      <c r="G238" s="209" t="s">
        <v>912</v>
      </c>
      <c r="H238" s="209" t="s">
        <v>913</v>
      </c>
      <c r="I238" s="209" t="s">
        <v>497</v>
      </c>
      <c r="J238" s="210">
        <v>0</v>
      </c>
      <c r="K238" s="210">
        <v>0</v>
      </c>
      <c r="L238" s="210">
        <v>273500000</v>
      </c>
      <c r="M238" s="210">
        <v>273500000</v>
      </c>
      <c r="N238" s="210">
        <v>0</v>
      </c>
      <c r="O238" s="222">
        <v>0</v>
      </c>
      <c r="P238" s="237" t="s">
        <v>1604</v>
      </c>
    </row>
    <row r="239" spans="1:16" x14ac:dyDescent="0.45">
      <c r="A239" s="209" t="s">
        <v>827</v>
      </c>
      <c r="B239" s="209" t="s">
        <v>828</v>
      </c>
      <c r="C239" s="209" t="s">
        <v>829</v>
      </c>
      <c r="D239" s="209" t="s">
        <v>830</v>
      </c>
      <c r="E239" s="209" t="s">
        <v>833</v>
      </c>
      <c r="F239" s="209" t="s">
        <v>834</v>
      </c>
      <c r="G239" s="209" t="s">
        <v>914</v>
      </c>
      <c r="H239" s="209" t="s">
        <v>915</v>
      </c>
      <c r="I239" s="209" t="s">
        <v>497</v>
      </c>
      <c r="J239" s="210">
        <v>0</v>
      </c>
      <c r="K239" s="210">
        <v>0</v>
      </c>
      <c r="L239" s="210">
        <v>26778875622</v>
      </c>
      <c r="M239" s="210">
        <v>26778875622</v>
      </c>
      <c r="N239" s="210">
        <v>0</v>
      </c>
      <c r="O239" s="222">
        <v>0</v>
      </c>
      <c r="P239" s="237" t="s">
        <v>1604</v>
      </c>
    </row>
    <row r="240" spans="1:16" x14ac:dyDescent="0.45">
      <c r="A240" s="209" t="s">
        <v>827</v>
      </c>
      <c r="B240" s="209" t="s">
        <v>828</v>
      </c>
      <c r="C240" s="209" t="s">
        <v>829</v>
      </c>
      <c r="D240" s="209" t="s">
        <v>830</v>
      </c>
      <c r="E240" s="209" t="s">
        <v>833</v>
      </c>
      <c r="F240" s="209" t="s">
        <v>834</v>
      </c>
      <c r="G240" s="209" t="s">
        <v>916</v>
      </c>
      <c r="H240" s="209" t="s">
        <v>917</v>
      </c>
      <c r="I240" s="209" t="s">
        <v>497</v>
      </c>
      <c r="J240" s="210">
        <v>0</v>
      </c>
      <c r="K240" s="210">
        <v>0</v>
      </c>
      <c r="L240" s="210">
        <v>4467880000</v>
      </c>
      <c r="M240" s="210">
        <v>4467880000</v>
      </c>
      <c r="N240" s="210">
        <v>0</v>
      </c>
      <c r="O240" s="222">
        <v>0</v>
      </c>
      <c r="P240" s="237" t="s">
        <v>1604</v>
      </c>
    </row>
    <row r="241" spans="1:16" x14ac:dyDescent="0.45">
      <c r="A241" s="209" t="s">
        <v>827</v>
      </c>
      <c r="B241" s="209" t="s">
        <v>828</v>
      </c>
      <c r="C241" s="209" t="s">
        <v>829</v>
      </c>
      <c r="D241" s="209" t="s">
        <v>830</v>
      </c>
      <c r="E241" s="209" t="s">
        <v>833</v>
      </c>
      <c r="F241" s="209" t="s">
        <v>834</v>
      </c>
      <c r="G241" s="209" t="s">
        <v>733</v>
      </c>
      <c r="H241" s="209" t="s">
        <v>734</v>
      </c>
      <c r="I241" s="209" t="s">
        <v>497</v>
      </c>
      <c r="J241" s="210">
        <v>0</v>
      </c>
      <c r="K241" s="210">
        <v>0</v>
      </c>
      <c r="L241" s="210">
        <v>545000000</v>
      </c>
      <c r="M241" s="210">
        <v>545000000</v>
      </c>
      <c r="N241" s="210">
        <v>0</v>
      </c>
      <c r="O241" s="222">
        <v>0</v>
      </c>
      <c r="P241" s="237" t="s">
        <v>1604</v>
      </c>
    </row>
    <row r="242" spans="1:16" x14ac:dyDescent="0.45">
      <c r="A242" s="209" t="s">
        <v>827</v>
      </c>
      <c r="B242" s="209" t="s">
        <v>828</v>
      </c>
      <c r="C242" s="209" t="s">
        <v>829</v>
      </c>
      <c r="D242" s="209" t="s">
        <v>830</v>
      </c>
      <c r="E242" s="209" t="s">
        <v>833</v>
      </c>
      <c r="F242" s="209" t="s">
        <v>834</v>
      </c>
      <c r="G242" s="209" t="s">
        <v>918</v>
      </c>
      <c r="H242" s="209" t="s">
        <v>919</v>
      </c>
      <c r="I242" s="209" t="s">
        <v>497</v>
      </c>
      <c r="J242" s="210">
        <v>0</v>
      </c>
      <c r="K242" s="210">
        <v>0</v>
      </c>
      <c r="L242" s="210">
        <v>165000000</v>
      </c>
      <c r="M242" s="210">
        <v>165000000</v>
      </c>
      <c r="N242" s="210">
        <v>0</v>
      </c>
      <c r="O242" s="222">
        <v>0</v>
      </c>
      <c r="P242" s="237" t="s">
        <v>1604</v>
      </c>
    </row>
    <row r="243" spans="1:16" x14ac:dyDescent="0.45">
      <c r="A243" s="209" t="s">
        <v>827</v>
      </c>
      <c r="B243" s="209" t="s">
        <v>828</v>
      </c>
      <c r="C243" s="209" t="s">
        <v>829</v>
      </c>
      <c r="D243" s="209" t="s">
        <v>830</v>
      </c>
      <c r="E243" s="209" t="s">
        <v>833</v>
      </c>
      <c r="F243" s="209" t="s">
        <v>834</v>
      </c>
      <c r="G243" s="209" t="s">
        <v>658</v>
      </c>
      <c r="H243" s="209" t="s">
        <v>659</v>
      </c>
      <c r="I243" s="209" t="s">
        <v>497</v>
      </c>
      <c r="J243" s="210">
        <v>0</v>
      </c>
      <c r="K243" s="210">
        <v>0</v>
      </c>
      <c r="L243" s="210">
        <v>736022500</v>
      </c>
      <c r="M243" s="210">
        <v>736022500</v>
      </c>
      <c r="N243" s="210">
        <v>0</v>
      </c>
      <c r="O243" s="222">
        <v>0</v>
      </c>
      <c r="P243" s="237" t="s">
        <v>1604</v>
      </c>
    </row>
    <row r="244" spans="1:16" x14ac:dyDescent="0.45">
      <c r="A244" s="209" t="s">
        <v>827</v>
      </c>
      <c r="B244" s="209" t="s">
        <v>828</v>
      </c>
      <c r="C244" s="209" t="s">
        <v>829</v>
      </c>
      <c r="D244" s="209" t="s">
        <v>830</v>
      </c>
      <c r="E244" s="209" t="s">
        <v>833</v>
      </c>
      <c r="F244" s="209" t="s">
        <v>834</v>
      </c>
      <c r="G244" s="209" t="s">
        <v>920</v>
      </c>
      <c r="H244" s="209" t="s">
        <v>921</v>
      </c>
      <c r="I244" s="209" t="s">
        <v>497</v>
      </c>
      <c r="J244" s="210">
        <v>0</v>
      </c>
      <c r="K244" s="210">
        <v>0</v>
      </c>
      <c r="L244" s="210">
        <v>3916263000</v>
      </c>
      <c r="M244" s="210">
        <v>4205579700</v>
      </c>
      <c r="N244" s="210">
        <v>0</v>
      </c>
      <c r="O244" s="222">
        <v>289316700</v>
      </c>
      <c r="P244" s="237" t="s">
        <v>1604</v>
      </c>
    </row>
    <row r="245" spans="1:16" x14ac:dyDescent="0.45">
      <c r="A245" s="209" t="s">
        <v>827</v>
      </c>
      <c r="B245" s="209" t="s">
        <v>828</v>
      </c>
      <c r="C245" s="209" t="s">
        <v>829</v>
      </c>
      <c r="D245" s="209" t="s">
        <v>830</v>
      </c>
      <c r="E245" s="209" t="s">
        <v>833</v>
      </c>
      <c r="F245" s="209" t="s">
        <v>834</v>
      </c>
      <c r="G245" s="209" t="s">
        <v>566</v>
      </c>
      <c r="H245" s="209" t="s">
        <v>567</v>
      </c>
      <c r="I245" s="209" t="s">
        <v>497</v>
      </c>
      <c r="J245" s="210">
        <v>0</v>
      </c>
      <c r="K245" s="210">
        <v>0</v>
      </c>
      <c r="L245" s="210">
        <v>822155800</v>
      </c>
      <c r="M245" s="210">
        <v>822155800</v>
      </c>
      <c r="N245" s="210">
        <v>0</v>
      </c>
      <c r="O245" s="222">
        <v>0</v>
      </c>
      <c r="P245" s="237" t="s">
        <v>1604</v>
      </c>
    </row>
    <row r="246" spans="1:16" x14ac:dyDescent="0.45">
      <c r="A246" s="209" t="s">
        <v>827</v>
      </c>
      <c r="B246" s="209" t="s">
        <v>828</v>
      </c>
      <c r="C246" s="209" t="s">
        <v>829</v>
      </c>
      <c r="D246" s="209" t="s">
        <v>830</v>
      </c>
      <c r="E246" s="209" t="s">
        <v>833</v>
      </c>
      <c r="F246" s="209" t="s">
        <v>834</v>
      </c>
      <c r="G246" s="209" t="s">
        <v>922</v>
      </c>
      <c r="H246" s="209" t="s">
        <v>923</v>
      </c>
      <c r="I246" s="209" t="s">
        <v>497</v>
      </c>
      <c r="J246" s="210">
        <v>0</v>
      </c>
      <c r="K246" s="210">
        <v>0</v>
      </c>
      <c r="L246" s="210">
        <v>36000000</v>
      </c>
      <c r="M246" s="210">
        <v>36000000</v>
      </c>
      <c r="N246" s="210">
        <v>0</v>
      </c>
      <c r="O246" s="222">
        <v>0</v>
      </c>
      <c r="P246" s="237" t="s">
        <v>1604</v>
      </c>
    </row>
    <row r="247" spans="1:16" x14ac:dyDescent="0.45">
      <c r="A247" s="209" t="s">
        <v>827</v>
      </c>
      <c r="B247" s="209" t="s">
        <v>828</v>
      </c>
      <c r="C247" s="209" t="s">
        <v>829</v>
      </c>
      <c r="D247" s="209" t="s">
        <v>830</v>
      </c>
      <c r="E247" s="209" t="s">
        <v>833</v>
      </c>
      <c r="F247" s="209" t="s">
        <v>834</v>
      </c>
      <c r="G247" s="209" t="s">
        <v>924</v>
      </c>
      <c r="H247" s="209" t="s">
        <v>925</v>
      </c>
      <c r="I247" s="209" t="s">
        <v>497</v>
      </c>
      <c r="J247" s="210">
        <v>0</v>
      </c>
      <c r="K247" s="210">
        <v>0</v>
      </c>
      <c r="L247" s="210">
        <v>264336097</v>
      </c>
      <c r="M247" s="210">
        <v>264336097</v>
      </c>
      <c r="N247" s="210">
        <v>0</v>
      </c>
      <c r="O247" s="222">
        <v>0</v>
      </c>
      <c r="P247" s="237" t="s">
        <v>1604</v>
      </c>
    </row>
    <row r="248" spans="1:16" x14ac:dyDescent="0.45">
      <c r="A248" s="209" t="s">
        <v>827</v>
      </c>
      <c r="B248" s="209" t="s">
        <v>828</v>
      </c>
      <c r="C248" s="209" t="s">
        <v>829</v>
      </c>
      <c r="D248" s="209" t="s">
        <v>830</v>
      </c>
      <c r="E248" s="209" t="s">
        <v>833</v>
      </c>
      <c r="F248" s="209" t="s">
        <v>834</v>
      </c>
      <c r="G248" s="209" t="s">
        <v>926</v>
      </c>
      <c r="H248" s="209" t="s">
        <v>927</v>
      </c>
      <c r="I248" s="209" t="s">
        <v>497</v>
      </c>
      <c r="J248" s="210">
        <v>0</v>
      </c>
      <c r="K248" s="210">
        <v>0</v>
      </c>
      <c r="L248" s="210">
        <v>73000000</v>
      </c>
      <c r="M248" s="210">
        <v>73000000</v>
      </c>
      <c r="N248" s="210">
        <v>0</v>
      </c>
      <c r="O248" s="222">
        <v>0</v>
      </c>
      <c r="P248" s="237" t="s">
        <v>1604</v>
      </c>
    </row>
    <row r="249" spans="1:16" x14ac:dyDescent="0.45">
      <c r="A249" s="209" t="s">
        <v>827</v>
      </c>
      <c r="B249" s="209" t="s">
        <v>828</v>
      </c>
      <c r="C249" s="209" t="s">
        <v>829</v>
      </c>
      <c r="D249" s="209" t="s">
        <v>830</v>
      </c>
      <c r="E249" s="209" t="s">
        <v>833</v>
      </c>
      <c r="F249" s="209" t="s">
        <v>834</v>
      </c>
      <c r="G249" s="209" t="s">
        <v>607</v>
      </c>
      <c r="H249" s="209" t="s">
        <v>608</v>
      </c>
      <c r="I249" s="209" t="s">
        <v>497</v>
      </c>
      <c r="J249" s="210">
        <v>0</v>
      </c>
      <c r="K249" s="210">
        <v>0</v>
      </c>
      <c r="L249" s="210">
        <v>14817615261</v>
      </c>
      <c r="M249" s="210">
        <v>14819224963</v>
      </c>
      <c r="N249" s="210">
        <v>0</v>
      </c>
      <c r="O249" s="222">
        <v>1609702</v>
      </c>
      <c r="P249" s="237" t="s">
        <v>1604</v>
      </c>
    </row>
    <row r="250" spans="1:16" x14ac:dyDescent="0.45">
      <c r="A250" s="209" t="s">
        <v>827</v>
      </c>
      <c r="B250" s="209" t="s">
        <v>828</v>
      </c>
      <c r="C250" s="209" t="s">
        <v>829</v>
      </c>
      <c r="D250" s="209" t="s">
        <v>830</v>
      </c>
      <c r="E250" s="209" t="s">
        <v>833</v>
      </c>
      <c r="F250" s="209" t="s">
        <v>834</v>
      </c>
      <c r="G250" s="209" t="s">
        <v>928</v>
      </c>
      <c r="H250" s="209" t="s">
        <v>929</v>
      </c>
      <c r="I250" s="209" t="s">
        <v>497</v>
      </c>
      <c r="J250" s="210">
        <v>0</v>
      </c>
      <c r="K250" s="210">
        <v>0</v>
      </c>
      <c r="L250" s="210">
        <v>1224385000</v>
      </c>
      <c r="M250" s="210">
        <v>1224385000</v>
      </c>
      <c r="N250" s="210">
        <v>0</v>
      </c>
      <c r="O250" s="222">
        <v>0</v>
      </c>
      <c r="P250" s="237" t="s">
        <v>1604</v>
      </c>
    </row>
    <row r="251" spans="1:16" x14ac:dyDescent="0.45">
      <c r="A251" s="209" t="s">
        <v>827</v>
      </c>
      <c r="B251" s="209" t="s">
        <v>828</v>
      </c>
      <c r="C251" s="209" t="s">
        <v>829</v>
      </c>
      <c r="D251" s="209" t="s">
        <v>830</v>
      </c>
      <c r="E251" s="209" t="s">
        <v>833</v>
      </c>
      <c r="F251" s="209" t="s">
        <v>834</v>
      </c>
      <c r="G251" s="209" t="s">
        <v>930</v>
      </c>
      <c r="H251" s="209" t="s">
        <v>931</v>
      </c>
      <c r="I251" s="209" t="s">
        <v>497</v>
      </c>
      <c r="J251" s="210">
        <v>0</v>
      </c>
      <c r="K251" s="210">
        <v>0</v>
      </c>
      <c r="L251" s="210">
        <v>1218538816</v>
      </c>
      <c r="M251" s="210">
        <v>1713644866</v>
      </c>
      <c r="N251" s="210">
        <v>0</v>
      </c>
      <c r="O251" s="222">
        <v>495106050</v>
      </c>
      <c r="P251" s="237" t="s">
        <v>1604</v>
      </c>
    </row>
    <row r="252" spans="1:16" x14ac:dyDescent="0.45">
      <c r="A252" s="209" t="s">
        <v>827</v>
      </c>
      <c r="B252" s="209" t="s">
        <v>828</v>
      </c>
      <c r="C252" s="209" t="s">
        <v>829</v>
      </c>
      <c r="D252" s="209" t="s">
        <v>830</v>
      </c>
      <c r="E252" s="209" t="s">
        <v>833</v>
      </c>
      <c r="F252" s="209" t="s">
        <v>834</v>
      </c>
      <c r="G252" s="209" t="s">
        <v>660</v>
      </c>
      <c r="H252" s="209" t="s">
        <v>661</v>
      </c>
      <c r="I252" s="209" t="s">
        <v>497</v>
      </c>
      <c r="J252" s="210">
        <v>0</v>
      </c>
      <c r="K252" s="210">
        <v>0</v>
      </c>
      <c r="L252" s="210">
        <v>11790748000</v>
      </c>
      <c r="M252" s="210">
        <v>11790748000</v>
      </c>
      <c r="N252" s="210">
        <v>0</v>
      </c>
      <c r="O252" s="222">
        <v>0</v>
      </c>
      <c r="P252" s="237" t="s">
        <v>1604</v>
      </c>
    </row>
    <row r="253" spans="1:16" x14ac:dyDescent="0.45">
      <c r="A253" s="209" t="s">
        <v>827</v>
      </c>
      <c r="B253" s="209" t="s">
        <v>828</v>
      </c>
      <c r="C253" s="209" t="s">
        <v>829</v>
      </c>
      <c r="D253" s="209" t="s">
        <v>830</v>
      </c>
      <c r="E253" s="209" t="s">
        <v>833</v>
      </c>
      <c r="F253" s="209" t="s">
        <v>834</v>
      </c>
      <c r="G253" s="209" t="s">
        <v>932</v>
      </c>
      <c r="H253" s="209" t="s">
        <v>933</v>
      </c>
      <c r="I253" s="209" t="s">
        <v>497</v>
      </c>
      <c r="J253" s="210">
        <v>0</v>
      </c>
      <c r="K253" s="210">
        <v>0</v>
      </c>
      <c r="L253" s="210">
        <v>24416000</v>
      </c>
      <c r="M253" s="210">
        <v>24416000</v>
      </c>
      <c r="N253" s="210">
        <v>0</v>
      </c>
      <c r="O253" s="222">
        <v>0</v>
      </c>
      <c r="P253" s="237" t="s">
        <v>1604</v>
      </c>
    </row>
    <row r="254" spans="1:16" x14ac:dyDescent="0.45">
      <c r="A254" s="209" t="s">
        <v>827</v>
      </c>
      <c r="B254" s="209" t="s">
        <v>828</v>
      </c>
      <c r="C254" s="209" t="s">
        <v>829</v>
      </c>
      <c r="D254" s="209" t="s">
        <v>830</v>
      </c>
      <c r="E254" s="209" t="s">
        <v>833</v>
      </c>
      <c r="F254" s="209" t="s">
        <v>834</v>
      </c>
      <c r="G254" s="209" t="s">
        <v>609</v>
      </c>
      <c r="H254" s="209" t="s">
        <v>610</v>
      </c>
      <c r="I254" s="209" t="s">
        <v>497</v>
      </c>
      <c r="J254" s="210">
        <v>0</v>
      </c>
      <c r="K254" s="210">
        <v>0</v>
      </c>
      <c r="L254" s="210">
        <v>756552010</v>
      </c>
      <c r="M254" s="210">
        <v>756552010</v>
      </c>
      <c r="N254" s="210">
        <v>0</v>
      </c>
      <c r="O254" s="222">
        <v>0</v>
      </c>
      <c r="P254" s="237" t="s">
        <v>1604</v>
      </c>
    </row>
    <row r="255" spans="1:16" x14ac:dyDescent="0.45">
      <c r="A255" s="209" t="s">
        <v>827</v>
      </c>
      <c r="B255" s="209" t="s">
        <v>828</v>
      </c>
      <c r="C255" s="209" t="s">
        <v>829</v>
      </c>
      <c r="D255" s="209" t="s">
        <v>830</v>
      </c>
      <c r="E255" s="209" t="s">
        <v>833</v>
      </c>
      <c r="F255" s="209" t="s">
        <v>834</v>
      </c>
      <c r="G255" s="209" t="s">
        <v>934</v>
      </c>
      <c r="H255" s="209" t="s">
        <v>935</v>
      </c>
      <c r="I255" s="209" t="s">
        <v>497</v>
      </c>
      <c r="J255" s="210">
        <v>0</v>
      </c>
      <c r="K255" s="210">
        <v>0</v>
      </c>
      <c r="L255" s="210">
        <v>239000000</v>
      </c>
      <c r="M255" s="210">
        <v>239000000</v>
      </c>
      <c r="N255" s="210">
        <v>0</v>
      </c>
      <c r="O255" s="222">
        <v>0</v>
      </c>
      <c r="P255" s="237" t="s">
        <v>1604</v>
      </c>
    </row>
    <row r="256" spans="1:16" x14ac:dyDescent="0.45">
      <c r="A256" s="209" t="s">
        <v>827</v>
      </c>
      <c r="B256" s="209" t="s">
        <v>828</v>
      </c>
      <c r="C256" s="209" t="s">
        <v>829</v>
      </c>
      <c r="D256" s="209" t="s">
        <v>830</v>
      </c>
      <c r="E256" s="209" t="s">
        <v>833</v>
      </c>
      <c r="F256" s="209" t="s">
        <v>834</v>
      </c>
      <c r="G256" s="209" t="s">
        <v>662</v>
      </c>
      <c r="H256" s="209" t="s">
        <v>663</v>
      </c>
      <c r="I256" s="209" t="s">
        <v>497</v>
      </c>
      <c r="J256" s="210">
        <v>0</v>
      </c>
      <c r="K256" s="210">
        <v>0</v>
      </c>
      <c r="L256" s="210">
        <v>368856000</v>
      </c>
      <c r="M256" s="210">
        <v>368856000</v>
      </c>
      <c r="N256" s="210">
        <v>0</v>
      </c>
      <c r="O256" s="222">
        <v>0</v>
      </c>
      <c r="P256" s="237" t="s">
        <v>1604</v>
      </c>
    </row>
    <row r="257" spans="1:16" x14ac:dyDescent="0.45">
      <c r="A257" s="209" t="s">
        <v>827</v>
      </c>
      <c r="B257" s="209" t="s">
        <v>828</v>
      </c>
      <c r="C257" s="209" t="s">
        <v>829</v>
      </c>
      <c r="D257" s="209" t="s">
        <v>830</v>
      </c>
      <c r="E257" s="209" t="s">
        <v>833</v>
      </c>
      <c r="F257" s="209" t="s">
        <v>834</v>
      </c>
      <c r="G257" s="209" t="s">
        <v>611</v>
      </c>
      <c r="H257" s="209" t="s">
        <v>612</v>
      </c>
      <c r="I257" s="209" t="s">
        <v>497</v>
      </c>
      <c r="J257" s="210">
        <v>0</v>
      </c>
      <c r="K257" s="210">
        <v>0</v>
      </c>
      <c r="L257" s="210">
        <v>284179587</v>
      </c>
      <c r="M257" s="210">
        <v>284179587</v>
      </c>
      <c r="N257" s="210">
        <v>0</v>
      </c>
      <c r="O257" s="222">
        <v>0</v>
      </c>
      <c r="P257" s="237" t="s">
        <v>1604</v>
      </c>
    </row>
    <row r="258" spans="1:16" x14ac:dyDescent="0.45">
      <c r="A258" s="209" t="s">
        <v>827</v>
      </c>
      <c r="B258" s="209" t="s">
        <v>828</v>
      </c>
      <c r="C258" s="209" t="s">
        <v>829</v>
      </c>
      <c r="D258" s="209" t="s">
        <v>830</v>
      </c>
      <c r="E258" s="209" t="s">
        <v>833</v>
      </c>
      <c r="F258" s="209" t="s">
        <v>834</v>
      </c>
      <c r="G258" s="209" t="s">
        <v>936</v>
      </c>
      <c r="H258" s="209" t="s">
        <v>937</v>
      </c>
      <c r="I258" s="209" t="s">
        <v>497</v>
      </c>
      <c r="J258" s="210">
        <v>0</v>
      </c>
      <c r="K258" s="210">
        <v>0</v>
      </c>
      <c r="L258" s="210">
        <v>77063000</v>
      </c>
      <c r="M258" s="210">
        <v>77063000</v>
      </c>
      <c r="N258" s="210">
        <v>0</v>
      </c>
      <c r="O258" s="222">
        <v>0</v>
      </c>
      <c r="P258" s="237" t="s">
        <v>1604</v>
      </c>
    </row>
    <row r="259" spans="1:16" x14ac:dyDescent="0.45">
      <c r="A259" s="209" t="s">
        <v>827</v>
      </c>
      <c r="B259" s="209" t="s">
        <v>828</v>
      </c>
      <c r="C259" s="209" t="s">
        <v>829</v>
      </c>
      <c r="D259" s="209" t="s">
        <v>830</v>
      </c>
      <c r="E259" s="209" t="s">
        <v>833</v>
      </c>
      <c r="F259" s="209" t="s">
        <v>834</v>
      </c>
      <c r="G259" s="209" t="s">
        <v>692</v>
      </c>
      <c r="H259" s="209" t="s">
        <v>693</v>
      </c>
      <c r="I259" s="209" t="s">
        <v>497</v>
      </c>
      <c r="J259" s="210">
        <v>0</v>
      </c>
      <c r="K259" s="210">
        <v>0</v>
      </c>
      <c r="L259" s="210">
        <v>161209761933</v>
      </c>
      <c r="M259" s="210">
        <v>161209761933</v>
      </c>
      <c r="N259" s="210">
        <v>0</v>
      </c>
      <c r="O259" s="222">
        <v>0</v>
      </c>
      <c r="P259" s="237" t="s">
        <v>1604</v>
      </c>
    </row>
    <row r="260" spans="1:16" x14ac:dyDescent="0.45">
      <c r="A260" s="209" t="s">
        <v>827</v>
      </c>
      <c r="B260" s="209" t="s">
        <v>828</v>
      </c>
      <c r="C260" s="209" t="s">
        <v>829</v>
      </c>
      <c r="D260" s="209" t="s">
        <v>830</v>
      </c>
      <c r="E260" s="209" t="s">
        <v>833</v>
      </c>
      <c r="F260" s="209" t="s">
        <v>834</v>
      </c>
      <c r="G260" s="209" t="s">
        <v>938</v>
      </c>
      <c r="H260" s="209" t="s">
        <v>939</v>
      </c>
      <c r="I260" s="209" t="s">
        <v>497</v>
      </c>
      <c r="J260" s="210">
        <v>0</v>
      </c>
      <c r="K260" s="210">
        <v>0</v>
      </c>
      <c r="L260" s="210">
        <v>25142974000</v>
      </c>
      <c r="M260" s="210">
        <v>25142974000</v>
      </c>
      <c r="N260" s="210">
        <v>0</v>
      </c>
      <c r="O260" s="222">
        <v>0</v>
      </c>
      <c r="P260" s="237" t="s">
        <v>1604</v>
      </c>
    </row>
    <row r="261" spans="1:16" x14ac:dyDescent="0.45">
      <c r="A261" s="209" t="s">
        <v>827</v>
      </c>
      <c r="B261" s="209" t="s">
        <v>828</v>
      </c>
      <c r="C261" s="209" t="s">
        <v>829</v>
      </c>
      <c r="D261" s="209" t="s">
        <v>830</v>
      </c>
      <c r="E261" s="209" t="s">
        <v>833</v>
      </c>
      <c r="F261" s="209" t="s">
        <v>834</v>
      </c>
      <c r="G261" s="209" t="s">
        <v>613</v>
      </c>
      <c r="H261" s="209" t="s">
        <v>614</v>
      </c>
      <c r="I261" s="209" t="s">
        <v>497</v>
      </c>
      <c r="J261" s="210">
        <v>0</v>
      </c>
      <c r="K261" s="210">
        <v>0</v>
      </c>
      <c r="L261" s="210">
        <v>206280285</v>
      </c>
      <c r="M261" s="210">
        <v>206280285</v>
      </c>
      <c r="N261" s="210">
        <v>0</v>
      </c>
      <c r="O261" s="222">
        <v>0</v>
      </c>
      <c r="P261" s="237" t="s">
        <v>1604</v>
      </c>
    </row>
    <row r="262" spans="1:16" x14ac:dyDescent="0.45">
      <c r="A262" s="209" t="s">
        <v>827</v>
      </c>
      <c r="B262" s="209" t="s">
        <v>828</v>
      </c>
      <c r="C262" s="209" t="s">
        <v>829</v>
      </c>
      <c r="D262" s="209" t="s">
        <v>830</v>
      </c>
      <c r="E262" s="209" t="s">
        <v>833</v>
      </c>
      <c r="F262" s="209" t="s">
        <v>834</v>
      </c>
      <c r="G262" s="209" t="s">
        <v>940</v>
      </c>
      <c r="H262" s="209" t="s">
        <v>941</v>
      </c>
      <c r="I262" s="209" t="s">
        <v>497</v>
      </c>
      <c r="J262" s="210">
        <v>0</v>
      </c>
      <c r="K262" s="210">
        <v>0</v>
      </c>
      <c r="L262" s="210">
        <v>2235255000</v>
      </c>
      <c r="M262" s="210">
        <v>2235255000</v>
      </c>
      <c r="N262" s="210">
        <v>0</v>
      </c>
      <c r="O262" s="222">
        <v>0</v>
      </c>
      <c r="P262" s="237" t="s">
        <v>1604</v>
      </c>
    </row>
    <row r="263" spans="1:16" x14ac:dyDescent="0.45">
      <c r="A263" s="209" t="s">
        <v>827</v>
      </c>
      <c r="B263" s="209" t="s">
        <v>828</v>
      </c>
      <c r="C263" s="209" t="s">
        <v>829</v>
      </c>
      <c r="D263" s="209" t="s">
        <v>830</v>
      </c>
      <c r="E263" s="209" t="s">
        <v>833</v>
      </c>
      <c r="F263" s="209" t="s">
        <v>834</v>
      </c>
      <c r="G263" s="209" t="s">
        <v>942</v>
      </c>
      <c r="H263" s="209" t="s">
        <v>943</v>
      </c>
      <c r="I263" s="209" t="s">
        <v>497</v>
      </c>
      <c r="J263" s="210">
        <v>0</v>
      </c>
      <c r="K263" s="210">
        <v>0</v>
      </c>
      <c r="L263" s="210">
        <v>38892098225</v>
      </c>
      <c r="M263" s="210">
        <v>38892098225</v>
      </c>
      <c r="N263" s="210">
        <v>0</v>
      </c>
      <c r="O263" s="222">
        <v>0</v>
      </c>
      <c r="P263" s="237" t="s">
        <v>1604</v>
      </c>
    </row>
    <row r="264" spans="1:16" x14ac:dyDescent="0.45">
      <c r="A264" s="209" t="s">
        <v>827</v>
      </c>
      <c r="B264" s="209" t="s">
        <v>828</v>
      </c>
      <c r="C264" s="209" t="s">
        <v>829</v>
      </c>
      <c r="D264" s="209" t="s">
        <v>830</v>
      </c>
      <c r="E264" s="209" t="s">
        <v>833</v>
      </c>
      <c r="F264" s="209" t="s">
        <v>834</v>
      </c>
      <c r="G264" s="209" t="s">
        <v>664</v>
      </c>
      <c r="H264" s="209" t="s">
        <v>665</v>
      </c>
      <c r="I264" s="209" t="s">
        <v>497</v>
      </c>
      <c r="J264" s="210">
        <v>0</v>
      </c>
      <c r="K264" s="210">
        <v>0</v>
      </c>
      <c r="L264" s="210">
        <v>9592000000</v>
      </c>
      <c r="M264" s="210">
        <v>9592000000</v>
      </c>
      <c r="N264" s="210">
        <v>0</v>
      </c>
      <c r="O264" s="222">
        <v>0</v>
      </c>
      <c r="P264" s="237" t="s">
        <v>1604</v>
      </c>
    </row>
    <row r="265" spans="1:16" x14ac:dyDescent="0.45">
      <c r="A265" s="209" t="s">
        <v>827</v>
      </c>
      <c r="B265" s="209" t="s">
        <v>828</v>
      </c>
      <c r="C265" s="209" t="s">
        <v>829</v>
      </c>
      <c r="D265" s="209" t="s">
        <v>830</v>
      </c>
      <c r="E265" s="209" t="s">
        <v>833</v>
      </c>
      <c r="F265" s="209" t="s">
        <v>834</v>
      </c>
      <c r="G265" s="209" t="s">
        <v>944</v>
      </c>
      <c r="H265" s="209" t="s">
        <v>945</v>
      </c>
      <c r="I265" s="209" t="s">
        <v>497</v>
      </c>
      <c r="J265" s="210">
        <v>0</v>
      </c>
      <c r="K265" s="210">
        <v>0</v>
      </c>
      <c r="L265" s="210">
        <v>395694000</v>
      </c>
      <c r="M265" s="210">
        <v>395694000</v>
      </c>
      <c r="N265" s="210">
        <v>0</v>
      </c>
      <c r="O265" s="222">
        <v>0</v>
      </c>
      <c r="P265" s="237" t="s">
        <v>1604</v>
      </c>
    </row>
    <row r="266" spans="1:16" x14ac:dyDescent="0.45">
      <c r="A266" s="209" t="s">
        <v>827</v>
      </c>
      <c r="B266" s="209" t="s">
        <v>828</v>
      </c>
      <c r="C266" s="209" t="s">
        <v>829</v>
      </c>
      <c r="D266" s="209" t="s">
        <v>830</v>
      </c>
      <c r="E266" s="209" t="s">
        <v>833</v>
      </c>
      <c r="F266" s="209" t="s">
        <v>834</v>
      </c>
      <c r="G266" s="209" t="s">
        <v>946</v>
      </c>
      <c r="H266" s="209" t="s">
        <v>947</v>
      </c>
      <c r="I266" s="209" t="s">
        <v>497</v>
      </c>
      <c r="J266" s="210">
        <v>0</v>
      </c>
      <c r="K266" s="210">
        <v>0</v>
      </c>
      <c r="L266" s="210">
        <v>236000000</v>
      </c>
      <c r="M266" s="210">
        <v>236000000</v>
      </c>
      <c r="N266" s="210">
        <v>0</v>
      </c>
      <c r="O266" s="222">
        <v>0</v>
      </c>
      <c r="P266" s="237" t="s">
        <v>1604</v>
      </c>
    </row>
    <row r="267" spans="1:16" x14ac:dyDescent="0.45">
      <c r="A267" s="209" t="s">
        <v>827</v>
      </c>
      <c r="B267" s="209" t="s">
        <v>828</v>
      </c>
      <c r="C267" s="209" t="s">
        <v>829</v>
      </c>
      <c r="D267" s="209" t="s">
        <v>830</v>
      </c>
      <c r="E267" s="209" t="s">
        <v>833</v>
      </c>
      <c r="F267" s="209" t="s">
        <v>834</v>
      </c>
      <c r="G267" s="209" t="s">
        <v>948</v>
      </c>
      <c r="H267" s="209" t="s">
        <v>949</v>
      </c>
      <c r="I267" s="209" t="s">
        <v>497</v>
      </c>
      <c r="J267" s="210">
        <v>0</v>
      </c>
      <c r="K267" s="210">
        <v>0</v>
      </c>
      <c r="L267" s="210">
        <v>9265000000</v>
      </c>
      <c r="M267" s="210">
        <v>9265000000</v>
      </c>
      <c r="N267" s="210">
        <v>0</v>
      </c>
      <c r="O267" s="222">
        <v>0</v>
      </c>
      <c r="P267" s="237" t="s">
        <v>1604</v>
      </c>
    </row>
    <row r="268" spans="1:16" x14ac:dyDescent="0.45">
      <c r="A268" s="209" t="s">
        <v>827</v>
      </c>
      <c r="B268" s="209" t="s">
        <v>828</v>
      </c>
      <c r="C268" s="209" t="s">
        <v>829</v>
      </c>
      <c r="D268" s="209" t="s">
        <v>830</v>
      </c>
      <c r="E268" s="209" t="s">
        <v>833</v>
      </c>
      <c r="F268" s="209" t="s">
        <v>834</v>
      </c>
      <c r="G268" s="209" t="s">
        <v>950</v>
      </c>
      <c r="H268" s="209" t="s">
        <v>951</v>
      </c>
      <c r="I268" s="209" t="s">
        <v>497</v>
      </c>
      <c r="J268" s="210">
        <v>0</v>
      </c>
      <c r="K268" s="210">
        <v>0</v>
      </c>
      <c r="L268" s="210">
        <v>712969226</v>
      </c>
      <c r="M268" s="210">
        <v>1830843746</v>
      </c>
      <c r="N268" s="210">
        <v>0</v>
      </c>
      <c r="O268" s="222">
        <v>1117874520</v>
      </c>
      <c r="P268" s="237" t="s">
        <v>1604</v>
      </c>
    </row>
    <row r="269" spans="1:16" x14ac:dyDescent="0.45">
      <c r="A269" s="209" t="s">
        <v>827</v>
      </c>
      <c r="B269" s="209" t="s">
        <v>828</v>
      </c>
      <c r="C269" s="209" t="s">
        <v>829</v>
      </c>
      <c r="D269" s="209" t="s">
        <v>830</v>
      </c>
      <c r="E269" s="209" t="s">
        <v>833</v>
      </c>
      <c r="F269" s="209" t="s">
        <v>834</v>
      </c>
      <c r="G269" s="209" t="s">
        <v>952</v>
      </c>
      <c r="H269" s="209" t="s">
        <v>953</v>
      </c>
      <c r="I269" s="209" t="s">
        <v>497</v>
      </c>
      <c r="J269" s="210">
        <v>0</v>
      </c>
      <c r="K269" s="210">
        <v>0</v>
      </c>
      <c r="L269" s="210">
        <v>85300000</v>
      </c>
      <c r="M269" s="210">
        <v>85300000</v>
      </c>
      <c r="N269" s="210">
        <v>0</v>
      </c>
      <c r="O269" s="222">
        <v>0</v>
      </c>
      <c r="P269" s="237" t="s">
        <v>1604</v>
      </c>
    </row>
    <row r="270" spans="1:16" x14ac:dyDescent="0.45">
      <c r="A270" s="209" t="s">
        <v>827</v>
      </c>
      <c r="B270" s="209" t="s">
        <v>828</v>
      </c>
      <c r="C270" s="209" t="s">
        <v>829</v>
      </c>
      <c r="D270" s="209" t="s">
        <v>830</v>
      </c>
      <c r="E270" s="209" t="s">
        <v>833</v>
      </c>
      <c r="F270" s="209" t="s">
        <v>834</v>
      </c>
      <c r="G270" s="209" t="s">
        <v>954</v>
      </c>
      <c r="H270" s="209" t="s">
        <v>955</v>
      </c>
      <c r="I270" s="209" t="s">
        <v>497</v>
      </c>
      <c r="J270" s="210">
        <v>0</v>
      </c>
      <c r="K270" s="210">
        <v>0</v>
      </c>
      <c r="L270" s="210">
        <v>26625000</v>
      </c>
      <c r="M270" s="210">
        <v>26625000</v>
      </c>
      <c r="N270" s="210">
        <v>0</v>
      </c>
      <c r="O270" s="222">
        <v>0</v>
      </c>
      <c r="P270" s="237" t="s">
        <v>1604</v>
      </c>
    </row>
    <row r="271" spans="1:16" x14ac:dyDescent="0.45">
      <c r="A271" s="209" t="s">
        <v>827</v>
      </c>
      <c r="B271" s="209" t="s">
        <v>828</v>
      </c>
      <c r="C271" s="209" t="s">
        <v>829</v>
      </c>
      <c r="D271" s="209" t="s">
        <v>830</v>
      </c>
      <c r="E271" s="209" t="s">
        <v>833</v>
      </c>
      <c r="F271" s="209" t="s">
        <v>834</v>
      </c>
      <c r="G271" s="209" t="s">
        <v>956</v>
      </c>
      <c r="H271" s="209" t="s">
        <v>957</v>
      </c>
      <c r="I271" s="209" t="s">
        <v>497</v>
      </c>
      <c r="J271" s="210">
        <v>0</v>
      </c>
      <c r="K271" s="210">
        <v>0</v>
      </c>
      <c r="L271" s="210">
        <v>69542000</v>
      </c>
      <c r="M271" s="210">
        <v>69542000</v>
      </c>
      <c r="N271" s="210">
        <v>0</v>
      </c>
      <c r="O271" s="222">
        <v>0</v>
      </c>
      <c r="P271" s="237" t="s">
        <v>1604</v>
      </c>
    </row>
    <row r="272" spans="1:16" x14ac:dyDescent="0.45">
      <c r="A272" s="209" t="s">
        <v>827</v>
      </c>
      <c r="B272" s="209" t="s">
        <v>828</v>
      </c>
      <c r="C272" s="209" t="s">
        <v>829</v>
      </c>
      <c r="D272" s="209" t="s">
        <v>830</v>
      </c>
      <c r="E272" s="209" t="s">
        <v>833</v>
      </c>
      <c r="F272" s="209" t="s">
        <v>834</v>
      </c>
      <c r="G272" s="209" t="s">
        <v>707</v>
      </c>
      <c r="H272" s="209" t="s">
        <v>708</v>
      </c>
      <c r="I272" s="209" t="s">
        <v>497</v>
      </c>
      <c r="J272" s="210">
        <v>0</v>
      </c>
      <c r="K272" s="210">
        <v>0</v>
      </c>
      <c r="L272" s="210">
        <v>75994800</v>
      </c>
      <c r="M272" s="210">
        <v>75994800</v>
      </c>
      <c r="N272" s="210">
        <v>0</v>
      </c>
      <c r="O272" s="222">
        <v>0</v>
      </c>
      <c r="P272" s="237" t="s">
        <v>1604</v>
      </c>
    </row>
    <row r="273" spans="1:16" x14ac:dyDescent="0.45">
      <c r="A273" s="209" t="s">
        <v>827</v>
      </c>
      <c r="B273" s="209" t="s">
        <v>828</v>
      </c>
      <c r="C273" s="209" t="s">
        <v>829</v>
      </c>
      <c r="D273" s="209" t="s">
        <v>830</v>
      </c>
      <c r="E273" s="209" t="s">
        <v>833</v>
      </c>
      <c r="F273" s="209" t="s">
        <v>834</v>
      </c>
      <c r="G273" s="209" t="s">
        <v>958</v>
      </c>
      <c r="H273" s="209" t="s">
        <v>959</v>
      </c>
      <c r="I273" s="209" t="s">
        <v>497</v>
      </c>
      <c r="J273" s="210">
        <v>0</v>
      </c>
      <c r="K273" s="210">
        <v>0</v>
      </c>
      <c r="L273" s="210">
        <v>140448000</v>
      </c>
      <c r="M273" s="210">
        <v>140448000</v>
      </c>
      <c r="N273" s="210">
        <v>0</v>
      </c>
      <c r="O273" s="222">
        <v>0</v>
      </c>
      <c r="P273" s="237" t="s">
        <v>1604</v>
      </c>
    </row>
    <row r="274" spans="1:16" x14ac:dyDescent="0.45">
      <c r="A274" s="209" t="s">
        <v>827</v>
      </c>
      <c r="B274" s="209" t="s">
        <v>828</v>
      </c>
      <c r="C274" s="209" t="s">
        <v>829</v>
      </c>
      <c r="D274" s="209" t="s">
        <v>830</v>
      </c>
      <c r="E274" s="209" t="s">
        <v>833</v>
      </c>
      <c r="F274" s="209" t="s">
        <v>834</v>
      </c>
      <c r="G274" s="209" t="s">
        <v>615</v>
      </c>
      <c r="H274" s="209" t="s">
        <v>616</v>
      </c>
      <c r="I274" s="209" t="s">
        <v>497</v>
      </c>
      <c r="J274" s="210">
        <v>0</v>
      </c>
      <c r="K274" s="210">
        <v>0</v>
      </c>
      <c r="L274" s="210">
        <v>343037998</v>
      </c>
      <c r="M274" s="210">
        <v>343037998</v>
      </c>
      <c r="N274" s="210">
        <v>0</v>
      </c>
      <c r="O274" s="222">
        <v>0</v>
      </c>
      <c r="P274" s="237" t="s">
        <v>1604</v>
      </c>
    </row>
    <row r="275" spans="1:16" x14ac:dyDescent="0.45">
      <c r="A275" s="209" t="s">
        <v>827</v>
      </c>
      <c r="B275" s="209" t="s">
        <v>828</v>
      </c>
      <c r="C275" s="209" t="s">
        <v>829</v>
      </c>
      <c r="D275" s="209" t="s">
        <v>830</v>
      </c>
      <c r="E275" s="209" t="s">
        <v>833</v>
      </c>
      <c r="F275" s="209" t="s">
        <v>834</v>
      </c>
      <c r="G275" s="209" t="s">
        <v>737</v>
      </c>
      <c r="H275" s="209" t="s">
        <v>738</v>
      </c>
      <c r="I275" s="209" t="s">
        <v>497</v>
      </c>
      <c r="J275" s="210">
        <v>0</v>
      </c>
      <c r="K275" s="210">
        <v>0</v>
      </c>
      <c r="L275" s="210">
        <v>9513990000</v>
      </c>
      <c r="M275" s="210">
        <v>9513990000</v>
      </c>
      <c r="N275" s="210">
        <v>0</v>
      </c>
      <c r="O275" s="222">
        <v>0</v>
      </c>
      <c r="P275" s="237" t="s">
        <v>1604</v>
      </c>
    </row>
    <row r="276" spans="1:16" x14ac:dyDescent="0.45">
      <c r="A276" s="209" t="s">
        <v>827</v>
      </c>
      <c r="B276" s="209" t="s">
        <v>828</v>
      </c>
      <c r="C276" s="209" t="s">
        <v>829</v>
      </c>
      <c r="D276" s="209" t="s">
        <v>830</v>
      </c>
      <c r="E276" s="209" t="s">
        <v>833</v>
      </c>
      <c r="F276" s="209" t="s">
        <v>834</v>
      </c>
      <c r="G276" s="209" t="s">
        <v>739</v>
      </c>
      <c r="H276" s="209" t="s">
        <v>740</v>
      </c>
      <c r="I276" s="209" t="s">
        <v>497</v>
      </c>
      <c r="J276" s="210">
        <v>0</v>
      </c>
      <c r="K276" s="210">
        <v>0</v>
      </c>
      <c r="L276" s="210">
        <v>240345000</v>
      </c>
      <c r="M276" s="210">
        <v>240345000</v>
      </c>
      <c r="N276" s="210">
        <v>0</v>
      </c>
      <c r="O276" s="222">
        <v>0</v>
      </c>
      <c r="P276" s="237" t="s">
        <v>1604</v>
      </c>
    </row>
    <row r="277" spans="1:16" x14ac:dyDescent="0.45">
      <c r="A277" s="209" t="s">
        <v>827</v>
      </c>
      <c r="B277" s="209" t="s">
        <v>828</v>
      </c>
      <c r="C277" s="209" t="s">
        <v>829</v>
      </c>
      <c r="D277" s="209" t="s">
        <v>830</v>
      </c>
      <c r="E277" s="209" t="s">
        <v>833</v>
      </c>
      <c r="F277" s="209" t="s">
        <v>834</v>
      </c>
      <c r="G277" s="209" t="s">
        <v>960</v>
      </c>
      <c r="H277" s="209" t="s">
        <v>961</v>
      </c>
      <c r="I277" s="209" t="s">
        <v>497</v>
      </c>
      <c r="J277" s="210">
        <v>0</v>
      </c>
      <c r="K277" s="210">
        <v>0</v>
      </c>
      <c r="L277" s="210">
        <v>23545080000</v>
      </c>
      <c r="M277" s="210">
        <v>23545080000</v>
      </c>
      <c r="N277" s="210">
        <v>0</v>
      </c>
      <c r="O277" s="222">
        <v>0</v>
      </c>
      <c r="P277" s="237" t="s">
        <v>1604</v>
      </c>
    </row>
    <row r="278" spans="1:16" x14ac:dyDescent="0.45">
      <c r="A278" s="209" t="s">
        <v>827</v>
      </c>
      <c r="B278" s="209" t="s">
        <v>828</v>
      </c>
      <c r="C278" s="209" t="s">
        <v>829</v>
      </c>
      <c r="D278" s="209" t="s">
        <v>830</v>
      </c>
      <c r="E278" s="209" t="s">
        <v>833</v>
      </c>
      <c r="F278" s="209" t="s">
        <v>834</v>
      </c>
      <c r="G278" s="209" t="s">
        <v>962</v>
      </c>
      <c r="H278" s="209" t="s">
        <v>963</v>
      </c>
      <c r="I278" s="209" t="s">
        <v>497</v>
      </c>
      <c r="J278" s="210">
        <v>0</v>
      </c>
      <c r="K278" s="210">
        <v>0</v>
      </c>
      <c r="L278" s="210">
        <v>42000000</v>
      </c>
      <c r="M278" s="210">
        <v>42000000</v>
      </c>
      <c r="N278" s="210">
        <v>0</v>
      </c>
      <c r="O278" s="222">
        <v>0</v>
      </c>
      <c r="P278" s="237" t="s">
        <v>1604</v>
      </c>
    </row>
    <row r="279" spans="1:16" x14ac:dyDescent="0.45">
      <c r="A279" s="209" t="s">
        <v>827</v>
      </c>
      <c r="B279" s="209" t="s">
        <v>828</v>
      </c>
      <c r="C279" s="209" t="s">
        <v>829</v>
      </c>
      <c r="D279" s="209" t="s">
        <v>830</v>
      </c>
      <c r="E279" s="209" t="s">
        <v>833</v>
      </c>
      <c r="F279" s="209" t="s">
        <v>834</v>
      </c>
      <c r="G279" s="209" t="s">
        <v>964</v>
      </c>
      <c r="H279" s="209" t="s">
        <v>965</v>
      </c>
      <c r="I279" s="209" t="s">
        <v>497</v>
      </c>
      <c r="J279" s="210">
        <v>0</v>
      </c>
      <c r="K279" s="210">
        <v>0</v>
      </c>
      <c r="L279" s="210">
        <v>715684560</v>
      </c>
      <c r="M279" s="210">
        <v>715684560</v>
      </c>
      <c r="N279" s="210">
        <v>0</v>
      </c>
      <c r="O279" s="222">
        <v>0</v>
      </c>
      <c r="P279" s="237" t="s">
        <v>1604</v>
      </c>
    </row>
    <row r="280" spans="1:16" x14ac:dyDescent="0.45">
      <c r="A280" s="209" t="s">
        <v>827</v>
      </c>
      <c r="B280" s="209" t="s">
        <v>828</v>
      </c>
      <c r="C280" s="209" t="s">
        <v>829</v>
      </c>
      <c r="D280" s="209" t="s">
        <v>830</v>
      </c>
      <c r="E280" s="209" t="s">
        <v>833</v>
      </c>
      <c r="F280" s="209" t="s">
        <v>834</v>
      </c>
      <c r="G280" s="209" t="s">
        <v>966</v>
      </c>
      <c r="H280" s="209" t="s">
        <v>967</v>
      </c>
      <c r="I280" s="209" t="s">
        <v>497</v>
      </c>
      <c r="J280" s="210">
        <v>0</v>
      </c>
      <c r="K280" s="210">
        <v>0</v>
      </c>
      <c r="L280" s="210">
        <v>777419500</v>
      </c>
      <c r="M280" s="210">
        <v>4062117000</v>
      </c>
      <c r="N280" s="210">
        <v>0</v>
      </c>
      <c r="O280" s="222">
        <v>3284697500</v>
      </c>
      <c r="P280" s="237" t="s">
        <v>1604</v>
      </c>
    </row>
    <row r="281" spans="1:16" x14ac:dyDescent="0.45">
      <c r="A281" s="209" t="s">
        <v>827</v>
      </c>
      <c r="B281" s="209" t="s">
        <v>828</v>
      </c>
      <c r="C281" s="209" t="s">
        <v>829</v>
      </c>
      <c r="D281" s="209" t="s">
        <v>830</v>
      </c>
      <c r="E281" s="209" t="s">
        <v>833</v>
      </c>
      <c r="F281" s="209" t="s">
        <v>834</v>
      </c>
      <c r="G281" s="209" t="s">
        <v>741</v>
      </c>
      <c r="H281" s="209" t="s">
        <v>742</v>
      </c>
      <c r="I281" s="209" t="s">
        <v>497</v>
      </c>
      <c r="J281" s="210">
        <v>0</v>
      </c>
      <c r="K281" s="210">
        <v>0</v>
      </c>
      <c r="L281" s="210">
        <v>128838000</v>
      </c>
      <c r="M281" s="210">
        <v>128838000</v>
      </c>
      <c r="N281" s="210">
        <v>0</v>
      </c>
      <c r="O281" s="222">
        <v>0</v>
      </c>
      <c r="P281" s="237" t="s">
        <v>1604</v>
      </c>
    </row>
    <row r="282" spans="1:16" x14ac:dyDescent="0.45">
      <c r="A282" s="209" t="s">
        <v>827</v>
      </c>
      <c r="B282" s="209" t="s">
        <v>828</v>
      </c>
      <c r="C282" s="209" t="s">
        <v>829</v>
      </c>
      <c r="D282" s="209" t="s">
        <v>830</v>
      </c>
      <c r="E282" s="209" t="s">
        <v>833</v>
      </c>
      <c r="F282" s="209" t="s">
        <v>834</v>
      </c>
      <c r="G282" s="209" t="s">
        <v>968</v>
      </c>
      <c r="H282" s="209" t="s">
        <v>969</v>
      </c>
      <c r="I282" s="209" t="s">
        <v>497</v>
      </c>
      <c r="J282" s="210">
        <v>0</v>
      </c>
      <c r="K282" s="210">
        <v>0</v>
      </c>
      <c r="L282" s="210">
        <v>33750000</v>
      </c>
      <c r="M282" s="210">
        <v>33750000</v>
      </c>
      <c r="N282" s="210">
        <v>0</v>
      </c>
      <c r="O282" s="222">
        <v>0</v>
      </c>
      <c r="P282" s="237" t="s">
        <v>1604</v>
      </c>
    </row>
    <row r="283" spans="1:16" x14ac:dyDescent="0.45">
      <c r="A283" s="209" t="s">
        <v>827</v>
      </c>
      <c r="B283" s="209" t="s">
        <v>828</v>
      </c>
      <c r="C283" s="209" t="s">
        <v>829</v>
      </c>
      <c r="D283" s="209" t="s">
        <v>830</v>
      </c>
      <c r="E283" s="209" t="s">
        <v>833</v>
      </c>
      <c r="F283" s="209" t="s">
        <v>834</v>
      </c>
      <c r="G283" s="209" t="s">
        <v>709</v>
      </c>
      <c r="H283" s="209" t="s">
        <v>710</v>
      </c>
      <c r="I283" s="209" t="s">
        <v>497</v>
      </c>
      <c r="J283" s="210">
        <v>0</v>
      </c>
      <c r="K283" s="210">
        <v>0</v>
      </c>
      <c r="L283" s="210">
        <v>861121800</v>
      </c>
      <c r="M283" s="210">
        <v>861121800</v>
      </c>
      <c r="N283" s="210">
        <v>0</v>
      </c>
      <c r="O283" s="222">
        <v>0</v>
      </c>
      <c r="P283" s="237" t="s">
        <v>1604</v>
      </c>
    </row>
    <row r="284" spans="1:16" x14ac:dyDescent="0.45">
      <c r="A284" s="209" t="s">
        <v>827</v>
      </c>
      <c r="B284" s="209" t="s">
        <v>828</v>
      </c>
      <c r="C284" s="209" t="s">
        <v>829</v>
      </c>
      <c r="D284" s="209" t="s">
        <v>830</v>
      </c>
      <c r="E284" s="209" t="s">
        <v>833</v>
      </c>
      <c r="F284" s="209" t="s">
        <v>834</v>
      </c>
      <c r="G284" s="209" t="s">
        <v>970</v>
      </c>
      <c r="H284" s="209" t="s">
        <v>971</v>
      </c>
      <c r="I284" s="209" t="s">
        <v>497</v>
      </c>
      <c r="J284" s="210">
        <v>0</v>
      </c>
      <c r="K284" s="210">
        <v>0</v>
      </c>
      <c r="L284" s="210">
        <v>1500000000</v>
      </c>
      <c r="M284" s="210">
        <v>2067700000</v>
      </c>
      <c r="N284" s="210">
        <v>0</v>
      </c>
      <c r="O284" s="222">
        <v>567700000</v>
      </c>
      <c r="P284" s="237" t="s">
        <v>1604</v>
      </c>
    </row>
    <row r="285" spans="1:16" x14ac:dyDescent="0.45">
      <c r="A285" s="209" t="s">
        <v>827</v>
      </c>
      <c r="B285" s="209" t="s">
        <v>828</v>
      </c>
      <c r="C285" s="209" t="s">
        <v>829</v>
      </c>
      <c r="D285" s="209" t="s">
        <v>830</v>
      </c>
      <c r="E285" s="209" t="s">
        <v>833</v>
      </c>
      <c r="F285" s="209" t="s">
        <v>834</v>
      </c>
      <c r="G285" s="209" t="s">
        <v>528</v>
      </c>
      <c r="H285" s="209" t="s">
        <v>529</v>
      </c>
      <c r="I285" s="209" t="s">
        <v>1518</v>
      </c>
      <c r="J285" s="210">
        <v>0</v>
      </c>
      <c r="K285" s="210">
        <v>140083271340</v>
      </c>
      <c r="L285" s="210">
        <v>140083271340</v>
      </c>
      <c r="M285" s="210">
        <v>0</v>
      </c>
      <c r="N285" s="210">
        <v>0</v>
      </c>
      <c r="O285" s="219">
        <v>0</v>
      </c>
      <c r="P285" s="237" t="s">
        <v>1614</v>
      </c>
    </row>
    <row r="286" spans="1:16" x14ac:dyDescent="0.45">
      <c r="A286" s="209" t="s">
        <v>827</v>
      </c>
      <c r="B286" s="209" t="s">
        <v>828</v>
      </c>
      <c r="C286" s="209" t="s">
        <v>829</v>
      </c>
      <c r="D286" s="209" t="s">
        <v>830</v>
      </c>
      <c r="E286" s="209" t="s">
        <v>833</v>
      </c>
      <c r="F286" s="209" t="s">
        <v>834</v>
      </c>
      <c r="G286" s="209" t="s">
        <v>972</v>
      </c>
      <c r="H286" s="209" t="s">
        <v>973</v>
      </c>
      <c r="I286" s="209" t="s">
        <v>1575</v>
      </c>
      <c r="J286" s="210">
        <v>0</v>
      </c>
      <c r="K286" s="210">
        <v>464008666803</v>
      </c>
      <c r="L286" s="210">
        <v>755650000000</v>
      </c>
      <c r="M286" s="210">
        <v>829101039250</v>
      </c>
      <c r="N286" s="210">
        <v>0</v>
      </c>
      <c r="O286" s="219">
        <v>537459706053</v>
      </c>
      <c r="P286" s="237" t="s">
        <v>1614</v>
      </c>
    </row>
    <row r="287" spans="1:16" x14ac:dyDescent="0.45">
      <c r="A287" s="209" t="s">
        <v>827</v>
      </c>
      <c r="B287" s="209" t="s">
        <v>828</v>
      </c>
      <c r="C287" s="209" t="s">
        <v>829</v>
      </c>
      <c r="D287" s="209" t="s">
        <v>830</v>
      </c>
      <c r="E287" s="209" t="s">
        <v>833</v>
      </c>
      <c r="F287" s="209" t="s">
        <v>834</v>
      </c>
      <c r="G287" s="209" t="s">
        <v>596</v>
      </c>
      <c r="H287" s="209" t="s">
        <v>348</v>
      </c>
      <c r="I287" s="209" t="s">
        <v>1523</v>
      </c>
      <c r="J287" s="210">
        <v>0</v>
      </c>
      <c r="K287" s="210">
        <v>55000000</v>
      </c>
      <c r="L287" s="210">
        <v>220000000</v>
      </c>
      <c r="M287" s="210">
        <v>165000000</v>
      </c>
      <c r="N287" s="210">
        <v>0</v>
      </c>
      <c r="O287" s="222">
        <v>0</v>
      </c>
      <c r="P287" s="237" t="s">
        <v>1604</v>
      </c>
    </row>
    <row r="288" spans="1:16" x14ac:dyDescent="0.45">
      <c r="A288" s="209" t="s">
        <v>827</v>
      </c>
      <c r="B288" s="209" t="s">
        <v>828</v>
      </c>
      <c r="C288" s="209" t="s">
        <v>829</v>
      </c>
      <c r="D288" s="209" t="s">
        <v>830</v>
      </c>
      <c r="E288" s="209" t="s">
        <v>833</v>
      </c>
      <c r="F288" s="209" t="s">
        <v>834</v>
      </c>
      <c r="G288" s="209" t="s">
        <v>576</v>
      </c>
      <c r="H288" s="209" t="s">
        <v>577</v>
      </c>
      <c r="I288" s="209" t="s">
        <v>497</v>
      </c>
      <c r="J288" s="210">
        <v>0</v>
      </c>
      <c r="K288" s="210">
        <v>0</v>
      </c>
      <c r="L288" s="210">
        <v>49536000</v>
      </c>
      <c r="M288" s="210">
        <v>49536000</v>
      </c>
      <c r="N288" s="210">
        <v>0</v>
      </c>
      <c r="O288" s="222">
        <v>0</v>
      </c>
      <c r="P288" s="237" t="s">
        <v>1604</v>
      </c>
    </row>
    <row r="289" spans="1:16" x14ac:dyDescent="0.45">
      <c r="A289" s="209" t="s">
        <v>827</v>
      </c>
      <c r="B289" s="209" t="s">
        <v>828</v>
      </c>
      <c r="C289" s="209" t="s">
        <v>829</v>
      </c>
      <c r="D289" s="209" t="s">
        <v>830</v>
      </c>
      <c r="E289" s="209" t="s">
        <v>833</v>
      </c>
      <c r="F289" s="209" t="s">
        <v>834</v>
      </c>
      <c r="G289" s="209" t="s">
        <v>568</v>
      </c>
      <c r="H289" s="209" t="s">
        <v>569</v>
      </c>
      <c r="I289" s="209" t="s">
        <v>497</v>
      </c>
      <c r="J289" s="210">
        <v>0</v>
      </c>
      <c r="K289" s="210">
        <v>0</v>
      </c>
      <c r="L289" s="210">
        <v>9814379998</v>
      </c>
      <c r="M289" s="210">
        <v>9814379998</v>
      </c>
      <c r="N289" s="210">
        <v>0</v>
      </c>
      <c r="O289" s="222">
        <v>0</v>
      </c>
      <c r="P289" s="237" t="s">
        <v>1604</v>
      </c>
    </row>
    <row r="290" spans="1:16" x14ac:dyDescent="0.45">
      <c r="A290" s="209" t="s">
        <v>827</v>
      </c>
      <c r="B290" s="209" t="s">
        <v>828</v>
      </c>
      <c r="C290" s="209" t="s">
        <v>829</v>
      </c>
      <c r="D290" s="209" t="s">
        <v>830</v>
      </c>
      <c r="E290" s="209" t="s">
        <v>833</v>
      </c>
      <c r="F290" s="209" t="s">
        <v>834</v>
      </c>
      <c r="G290" s="209" t="s">
        <v>759</v>
      </c>
      <c r="H290" s="209" t="s">
        <v>760</v>
      </c>
      <c r="I290" s="209" t="s">
        <v>497</v>
      </c>
      <c r="J290" s="210">
        <v>0</v>
      </c>
      <c r="K290" s="210">
        <v>0</v>
      </c>
      <c r="L290" s="210">
        <v>1432402500</v>
      </c>
      <c r="M290" s="210">
        <v>1432402500</v>
      </c>
      <c r="N290" s="210">
        <v>0</v>
      </c>
      <c r="O290" s="222">
        <v>0</v>
      </c>
      <c r="P290" s="237" t="s">
        <v>1604</v>
      </c>
    </row>
    <row r="291" spans="1:16" x14ac:dyDescent="0.45">
      <c r="A291" s="209" t="s">
        <v>827</v>
      </c>
      <c r="B291" s="209" t="s">
        <v>828</v>
      </c>
      <c r="C291" s="209" t="s">
        <v>829</v>
      </c>
      <c r="D291" s="209" t="s">
        <v>830</v>
      </c>
      <c r="E291" s="209" t="s">
        <v>833</v>
      </c>
      <c r="F291" s="209" t="s">
        <v>834</v>
      </c>
      <c r="G291" s="209" t="s">
        <v>974</v>
      </c>
      <c r="H291" s="209" t="s">
        <v>975</v>
      </c>
      <c r="I291" s="209" t="s">
        <v>497</v>
      </c>
      <c r="J291" s="210">
        <v>0</v>
      </c>
      <c r="K291" s="210">
        <v>0</v>
      </c>
      <c r="L291" s="210">
        <v>88000000</v>
      </c>
      <c r="M291" s="210">
        <v>88000000</v>
      </c>
      <c r="N291" s="210">
        <v>0</v>
      </c>
      <c r="O291" s="222">
        <v>0</v>
      </c>
      <c r="P291" s="237" t="s">
        <v>1604</v>
      </c>
    </row>
    <row r="292" spans="1:16" x14ac:dyDescent="0.45">
      <c r="A292" s="209" t="s">
        <v>827</v>
      </c>
      <c r="B292" s="209" t="s">
        <v>828</v>
      </c>
      <c r="C292" s="209" t="s">
        <v>829</v>
      </c>
      <c r="D292" s="209" t="s">
        <v>830</v>
      </c>
      <c r="E292" s="209" t="s">
        <v>833</v>
      </c>
      <c r="F292" s="209" t="s">
        <v>834</v>
      </c>
      <c r="G292" s="209" t="s">
        <v>976</v>
      </c>
      <c r="H292" s="209" t="s">
        <v>977</v>
      </c>
      <c r="I292" s="209" t="s">
        <v>497</v>
      </c>
      <c r="J292" s="210">
        <v>0</v>
      </c>
      <c r="K292" s="210">
        <v>0</v>
      </c>
      <c r="L292" s="210">
        <v>16350000</v>
      </c>
      <c r="M292" s="210">
        <v>16350000</v>
      </c>
      <c r="N292" s="210">
        <v>0</v>
      </c>
      <c r="O292" s="222">
        <v>0</v>
      </c>
      <c r="P292" s="237" t="s">
        <v>1604</v>
      </c>
    </row>
    <row r="293" spans="1:16" x14ac:dyDescent="0.45">
      <c r="A293" s="209" t="s">
        <v>827</v>
      </c>
      <c r="B293" s="209" t="s">
        <v>828</v>
      </c>
      <c r="C293" s="209" t="s">
        <v>829</v>
      </c>
      <c r="D293" s="209" t="s">
        <v>830</v>
      </c>
      <c r="E293" s="209" t="s">
        <v>833</v>
      </c>
      <c r="F293" s="209" t="s">
        <v>834</v>
      </c>
      <c r="G293" s="209" t="s">
        <v>978</v>
      </c>
      <c r="H293" s="209" t="s">
        <v>979</v>
      </c>
      <c r="I293" s="209" t="s">
        <v>497</v>
      </c>
      <c r="J293" s="210">
        <v>0</v>
      </c>
      <c r="K293" s="210">
        <v>0</v>
      </c>
      <c r="L293" s="210">
        <v>72000000</v>
      </c>
      <c r="M293" s="210">
        <v>72000000</v>
      </c>
      <c r="N293" s="210">
        <v>0</v>
      </c>
      <c r="O293" s="222">
        <v>0</v>
      </c>
      <c r="P293" s="237" t="s">
        <v>1604</v>
      </c>
    </row>
    <row r="294" spans="1:16" x14ac:dyDescent="0.45">
      <c r="A294" s="209" t="s">
        <v>827</v>
      </c>
      <c r="B294" s="209" t="s">
        <v>828</v>
      </c>
      <c r="C294" s="209" t="s">
        <v>829</v>
      </c>
      <c r="D294" s="209" t="s">
        <v>830</v>
      </c>
      <c r="E294" s="209" t="s">
        <v>833</v>
      </c>
      <c r="F294" s="209" t="s">
        <v>834</v>
      </c>
      <c r="G294" s="209" t="s">
        <v>980</v>
      </c>
      <c r="H294" s="209" t="s">
        <v>981</v>
      </c>
      <c r="I294" s="209" t="s">
        <v>497</v>
      </c>
      <c r="J294" s="210">
        <v>0</v>
      </c>
      <c r="K294" s="210">
        <v>0</v>
      </c>
      <c r="L294" s="210">
        <v>28000000</v>
      </c>
      <c r="M294" s="210">
        <v>28000000</v>
      </c>
      <c r="N294" s="210">
        <v>0</v>
      </c>
      <c r="O294" s="222">
        <v>0</v>
      </c>
      <c r="P294" s="237" t="s">
        <v>1604</v>
      </c>
    </row>
    <row r="295" spans="1:16" x14ac:dyDescent="0.45">
      <c r="A295" s="209" t="s">
        <v>827</v>
      </c>
      <c r="B295" s="209" t="s">
        <v>828</v>
      </c>
      <c r="C295" s="209" t="s">
        <v>829</v>
      </c>
      <c r="D295" s="209" t="s">
        <v>830</v>
      </c>
      <c r="E295" s="209" t="s">
        <v>833</v>
      </c>
      <c r="F295" s="209" t="s">
        <v>834</v>
      </c>
      <c r="G295" s="209" t="s">
        <v>982</v>
      </c>
      <c r="H295" s="209" t="s">
        <v>983</v>
      </c>
      <c r="I295" s="209" t="s">
        <v>497</v>
      </c>
      <c r="J295" s="210">
        <v>0</v>
      </c>
      <c r="K295" s="210">
        <v>0</v>
      </c>
      <c r="L295" s="210">
        <v>0</v>
      </c>
      <c r="M295" s="210">
        <v>118250000</v>
      </c>
      <c r="N295" s="210">
        <v>0</v>
      </c>
      <c r="O295" s="222">
        <v>118250000</v>
      </c>
      <c r="P295" s="237" t="s">
        <v>1604</v>
      </c>
    </row>
    <row r="296" spans="1:16" x14ac:dyDescent="0.45">
      <c r="A296" s="209" t="s">
        <v>827</v>
      </c>
      <c r="B296" s="209" t="s">
        <v>828</v>
      </c>
      <c r="C296" s="209" t="s">
        <v>829</v>
      </c>
      <c r="D296" s="209" t="s">
        <v>830</v>
      </c>
      <c r="E296" s="209" t="s">
        <v>984</v>
      </c>
      <c r="F296" s="209" t="s">
        <v>156</v>
      </c>
      <c r="G296" s="209" t="s">
        <v>985</v>
      </c>
      <c r="H296" s="209" t="s">
        <v>986</v>
      </c>
      <c r="I296" s="209" t="s">
        <v>1576</v>
      </c>
      <c r="J296" s="210">
        <v>0</v>
      </c>
      <c r="K296" s="210">
        <v>165411120</v>
      </c>
      <c r="L296" s="210">
        <v>506247378</v>
      </c>
      <c r="M296" s="210">
        <v>362732289</v>
      </c>
      <c r="N296" s="210">
        <v>0</v>
      </c>
      <c r="O296" s="222">
        <v>21896031</v>
      </c>
      <c r="P296" s="237" t="s">
        <v>1786</v>
      </c>
    </row>
    <row r="297" spans="1:16" x14ac:dyDescent="0.45">
      <c r="A297" s="209" t="s">
        <v>827</v>
      </c>
      <c r="B297" s="209" t="s">
        <v>828</v>
      </c>
      <c r="C297" s="209" t="s">
        <v>829</v>
      </c>
      <c r="D297" s="209" t="s">
        <v>830</v>
      </c>
      <c r="E297" s="209" t="s">
        <v>987</v>
      </c>
      <c r="F297" s="209" t="s">
        <v>988</v>
      </c>
      <c r="G297" s="209" t="s">
        <v>989</v>
      </c>
      <c r="H297" s="209" t="s">
        <v>990</v>
      </c>
      <c r="I297" s="209" t="s">
        <v>1577</v>
      </c>
      <c r="J297" s="210">
        <v>4708106</v>
      </c>
      <c r="K297" s="210">
        <v>0</v>
      </c>
      <c r="L297" s="210">
        <v>683602397</v>
      </c>
      <c r="M297" s="210">
        <v>683602397</v>
      </c>
      <c r="N297" s="222">
        <v>4708106</v>
      </c>
      <c r="O297" s="222">
        <v>0</v>
      </c>
      <c r="P297" s="237" t="s">
        <v>1786</v>
      </c>
    </row>
    <row r="298" spans="1:16" x14ac:dyDescent="0.45">
      <c r="A298" s="209" t="s">
        <v>827</v>
      </c>
      <c r="B298" s="209" t="s">
        <v>828</v>
      </c>
      <c r="C298" s="209" t="s">
        <v>829</v>
      </c>
      <c r="D298" s="209" t="s">
        <v>830</v>
      </c>
      <c r="E298" s="209" t="s">
        <v>991</v>
      </c>
      <c r="F298" s="209" t="s">
        <v>992</v>
      </c>
      <c r="G298" s="209" t="s">
        <v>568</v>
      </c>
      <c r="H298" s="209" t="s">
        <v>569</v>
      </c>
      <c r="I298" s="209" t="s">
        <v>497</v>
      </c>
      <c r="J298" s="210">
        <v>0</v>
      </c>
      <c r="K298" s="210">
        <v>0</v>
      </c>
      <c r="L298" s="210">
        <v>2156250942</v>
      </c>
      <c r="M298" s="210">
        <v>2156250002</v>
      </c>
      <c r="N298" s="222">
        <v>940</v>
      </c>
      <c r="O298" s="222">
        <v>0</v>
      </c>
      <c r="P298" s="237" t="s">
        <v>1786</v>
      </c>
    </row>
    <row r="299" spans="1:16" x14ac:dyDescent="0.45">
      <c r="A299" s="209" t="s">
        <v>827</v>
      </c>
      <c r="B299" s="209" t="s">
        <v>828</v>
      </c>
      <c r="C299" s="209" t="s">
        <v>829</v>
      </c>
      <c r="D299" s="209" t="s">
        <v>830</v>
      </c>
      <c r="E299" s="209" t="s">
        <v>993</v>
      </c>
      <c r="F299" s="209" t="s">
        <v>994</v>
      </c>
      <c r="G299" s="209" t="s">
        <v>995</v>
      </c>
      <c r="H299" s="209" t="s">
        <v>996</v>
      </c>
      <c r="I299" s="209" t="s">
        <v>1578</v>
      </c>
      <c r="J299" s="210">
        <v>0</v>
      </c>
      <c r="K299" s="210">
        <v>676298583</v>
      </c>
      <c r="L299" s="210">
        <v>2924033166</v>
      </c>
      <c r="M299" s="210">
        <v>2430936388</v>
      </c>
      <c r="N299" s="210">
        <v>0</v>
      </c>
      <c r="O299" s="222">
        <v>183201805</v>
      </c>
      <c r="P299" s="237" t="s">
        <v>1787</v>
      </c>
    </row>
    <row r="300" spans="1:16" x14ac:dyDescent="0.45">
      <c r="A300" s="209" t="s">
        <v>827</v>
      </c>
      <c r="B300" s="209" t="s">
        <v>828</v>
      </c>
      <c r="C300" s="209" t="s">
        <v>829</v>
      </c>
      <c r="D300" s="209" t="s">
        <v>830</v>
      </c>
      <c r="E300" s="209" t="s">
        <v>993</v>
      </c>
      <c r="F300" s="209" t="s">
        <v>994</v>
      </c>
      <c r="G300" s="209" t="s">
        <v>997</v>
      </c>
      <c r="H300" s="209" t="s">
        <v>998</v>
      </c>
      <c r="I300" s="209" t="s">
        <v>1579</v>
      </c>
      <c r="J300" s="210">
        <v>0</v>
      </c>
      <c r="K300" s="210">
        <v>24388992</v>
      </c>
      <c r="L300" s="210">
        <v>435634083</v>
      </c>
      <c r="M300" s="210">
        <v>460911348</v>
      </c>
      <c r="N300" s="210">
        <v>0</v>
      </c>
      <c r="O300" s="222">
        <v>49666257</v>
      </c>
      <c r="P300" s="237" t="s">
        <v>1787</v>
      </c>
    </row>
    <row r="301" spans="1:16" x14ac:dyDescent="0.45">
      <c r="A301" s="209" t="s">
        <v>827</v>
      </c>
      <c r="B301" s="209" t="s">
        <v>828</v>
      </c>
      <c r="C301" s="209" t="s">
        <v>829</v>
      </c>
      <c r="D301" s="209" t="s">
        <v>830</v>
      </c>
      <c r="E301" s="209" t="s">
        <v>999</v>
      </c>
      <c r="F301" s="209" t="s">
        <v>155</v>
      </c>
      <c r="G301" s="209" t="s">
        <v>580</v>
      </c>
      <c r="H301" s="209" t="s">
        <v>581</v>
      </c>
      <c r="I301" s="209" t="s">
        <v>497</v>
      </c>
      <c r="J301" s="210">
        <v>0</v>
      </c>
      <c r="K301" s="210">
        <v>50618049</v>
      </c>
      <c r="L301" s="210">
        <v>1793795891</v>
      </c>
      <c r="M301" s="210">
        <v>1955222942</v>
      </c>
      <c r="N301" s="210">
        <v>0</v>
      </c>
      <c r="O301" s="222">
        <v>212045100</v>
      </c>
      <c r="P301" s="237" t="s">
        <v>1785</v>
      </c>
    </row>
    <row r="302" spans="1:16" x14ac:dyDescent="0.45">
      <c r="A302" s="209" t="s">
        <v>827</v>
      </c>
      <c r="B302" s="209" t="s">
        <v>828</v>
      </c>
      <c r="C302" s="209" t="s">
        <v>829</v>
      </c>
      <c r="D302" s="209" t="s">
        <v>830</v>
      </c>
      <c r="E302" s="209" t="s">
        <v>999</v>
      </c>
      <c r="F302" s="209" t="s">
        <v>155</v>
      </c>
      <c r="G302" s="209" t="s">
        <v>582</v>
      </c>
      <c r="H302" s="209" t="s">
        <v>583</v>
      </c>
      <c r="I302" s="209" t="s">
        <v>497</v>
      </c>
      <c r="J302" s="210">
        <v>0</v>
      </c>
      <c r="K302" s="210">
        <v>0</v>
      </c>
      <c r="L302" s="210">
        <v>1111059784</v>
      </c>
      <c r="M302" s="210">
        <v>1282831369</v>
      </c>
      <c r="N302" s="210">
        <v>0</v>
      </c>
      <c r="O302" s="222">
        <v>171771585</v>
      </c>
      <c r="P302" s="237" t="s">
        <v>1785</v>
      </c>
    </row>
    <row r="303" spans="1:16" x14ac:dyDescent="0.45">
      <c r="A303" s="209" t="s">
        <v>827</v>
      </c>
      <c r="B303" s="209" t="s">
        <v>828</v>
      </c>
      <c r="C303" s="209" t="s">
        <v>829</v>
      </c>
      <c r="D303" s="209" t="s">
        <v>830</v>
      </c>
      <c r="E303" s="209" t="s">
        <v>999</v>
      </c>
      <c r="F303" s="209" t="s">
        <v>155</v>
      </c>
      <c r="G303" s="209" t="s">
        <v>584</v>
      </c>
      <c r="H303" s="209" t="s">
        <v>585</v>
      </c>
      <c r="I303" s="209" t="s">
        <v>497</v>
      </c>
      <c r="J303" s="210">
        <v>0</v>
      </c>
      <c r="K303" s="210">
        <v>0</v>
      </c>
      <c r="L303" s="210">
        <v>1253565384</v>
      </c>
      <c r="M303" s="210">
        <v>1389202993</v>
      </c>
      <c r="N303" s="210">
        <v>0</v>
      </c>
      <c r="O303" s="222">
        <v>135637609</v>
      </c>
      <c r="P303" s="237" t="s">
        <v>1785</v>
      </c>
    </row>
    <row r="304" spans="1:16" x14ac:dyDescent="0.45">
      <c r="A304" s="209" t="s">
        <v>827</v>
      </c>
      <c r="B304" s="209" t="s">
        <v>828</v>
      </c>
      <c r="C304" s="209" t="s">
        <v>829</v>
      </c>
      <c r="D304" s="209" t="s">
        <v>830</v>
      </c>
      <c r="E304" s="209" t="s">
        <v>999</v>
      </c>
      <c r="F304" s="209" t="s">
        <v>155</v>
      </c>
      <c r="G304" s="209" t="s">
        <v>572</v>
      </c>
      <c r="H304" s="209" t="s">
        <v>573</v>
      </c>
      <c r="I304" s="209" t="s">
        <v>497</v>
      </c>
      <c r="J304" s="210">
        <v>0</v>
      </c>
      <c r="K304" s="210">
        <v>13810644</v>
      </c>
      <c r="L304" s="210">
        <v>578188538</v>
      </c>
      <c r="M304" s="210">
        <v>631302051</v>
      </c>
      <c r="N304" s="210">
        <v>0</v>
      </c>
      <c r="O304" s="222">
        <v>66924157</v>
      </c>
      <c r="P304" s="237" t="s">
        <v>1785</v>
      </c>
    </row>
    <row r="305" spans="1:16" x14ac:dyDescent="0.45">
      <c r="A305" s="209" t="s">
        <v>827</v>
      </c>
      <c r="B305" s="209" t="s">
        <v>828</v>
      </c>
      <c r="C305" s="209" t="s">
        <v>829</v>
      </c>
      <c r="D305" s="209" t="s">
        <v>830</v>
      </c>
      <c r="E305" s="209" t="s">
        <v>999</v>
      </c>
      <c r="F305" s="209" t="s">
        <v>155</v>
      </c>
      <c r="G305" s="209" t="s">
        <v>574</v>
      </c>
      <c r="H305" s="209" t="s">
        <v>575</v>
      </c>
      <c r="I305" s="209" t="s">
        <v>497</v>
      </c>
      <c r="J305" s="210">
        <v>194595</v>
      </c>
      <c r="K305" s="210">
        <v>0</v>
      </c>
      <c r="L305" s="210">
        <v>673732078</v>
      </c>
      <c r="M305" s="210">
        <v>748970562</v>
      </c>
      <c r="N305" s="210">
        <v>0</v>
      </c>
      <c r="O305" s="222">
        <v>75043889</v>
      </c>
      <c r="P305" s="237" t="s">
        <v>1785</v>
      </c>
    </row>
    <row r="306" spans="1:16" x14ac:dyDescent="0.45">
      <c r="A306" s="209" t="s">
        <v>827</v>
      </c>
      <c r="B306" s="209" t="s">
        <v>828</v>
      </c>
      <c r="C306" s="209" t="s">
        <v>829</v>
      </c>
      <c r="D306" s="209" t="s">
        <v>830</v>
      </c>
      <c r="E306" s="209" t="s">
        <v>999</v>
      </c>
      <c r="F306" s="209" t="s">
        <v>155</v>
      </c>
      <c r="G306" s="209" t="s">
        <v>586</v>
      </c>
      <c r="H306" s="209" t="s">
        <v>587</v>
      </c>
      <c r="I306" s="209" t="s">
        <v>497</v>
      </c>
      <c r="J306" s="210">
        <v>0</v>
      </c>
      <c r="K306" s="210">
        <v>12867528</v>
      </c>
      <c r="L306" s="210">
        <v>513207815</v>
      </c>
      <c r="M306" s="210">
        <v>500340286</v>
      </c>
      <c r="N306" s="222">
        <v>1</v>
      </c>
      <c r="O306" s="222">
        <v>0</v>
      </c>
      <c r="P306" s="237" t="s">
        <v>1785</v>
      </c>
    </row>
    <row r="307" spans="1:16" x14ac:dyDescent="0.45">
      <c r="A307" s="209" t="s">
        <v>827</v>
      </c>
      <c r="B307" s="209" t="s">
        <v>828</v>
      </c>
      <c r="C307" s="209" t="s">
        <v>829</v>
      </c>
      <c r="D307" s="209" t="s">
        <v>830</v>
      </c>
      <c r="E307" s="209" t="s">
        <v>999</v>
      </c>
      <c r="F307" s="209" t="s">
        <v>155</v>
      </c>
      <c r="G307" s="209" t="s">
        <v>588</v>
      </c>
      <c r="H307" s="209" t="s">
        <v>589</v>
      </c>
      <c r="I307" s="209" t="s">
        <v>497</v>
      </c>
      <c r="J307" s="210">
        <v>0</v>
      </c>
      <c r="K307" s="210">
        <v>1779488</v>
      </c>
      <c r="L307" s="210">
        <v>696777509</v>
      </c>
      <c r="M307" s="210">
        <v>809598807</v>
      </c>
      <c r="N307" s="210">
        <v>0</v>
      </c>
      <c r="O307" s="222">
        <v>114600786</v>
      </c>
      <c r="P307" s="237" t="s">
        <v>1785</v>
      </c>
    </row>
    <row r="308" spans="1:16" x14ac:dyDescent="0.45">
      <c r="A308" s="209" t="s">
        <v>827</v>
      </c>
      <c r="B308" s="209" t="s">
        <v>828</v>
      </c>
      <c r="C308" s="209" t="s">
        <v>829</v>
      </c>
      <c r="D308" s="209" t="s">
        <v>830</v>
      </c>
      <c r="E308" s="209" t="s">
        <v>999</v>
      </c>
      <c r="F308" s="209" t="s">
        <v>155</v>
      </c>
      <c r="G308" s="209" t="s">
        <v>1000</v>
      </c>
      <c r="H308" s="209" t="s">
        <v>1001</v>
      </c>
      <c r="I308" s="209" t="s">
        <v>497</v>
      </c>
      <c r="J308" s="210">
        <v>0</v>
      </c>
      <c r="K308" s="210">
        <v>0</v>
      </c>
      <c r="L308" s="210">
        <v>348238512</v>
      </c>
      <c r="M308" s="210">
        <v>375572969</v>
      </c>
      <c r="N308" s="210">
        <v>0</v>
      </c>
      <c r="O308" s="222">
        <v>27334457</v>
      </c>
      <c r="P308" s="237" t="s">
        <v>1785</v>
      </c>
    </row>
    <row r="309" spans="1:16" x14ac:dyDescent="0.45">
      <c r="A309" s="209" t="s">
        <v>827</v>
      </c>
      <c r="B309" s="209" t="s">
        <v>828</v>
      </c>
      <c r="C309" s="209" t="s">
        <v>829</v>
      </c>
      <c r="D309" s="209" t="s">
        <v>830</v>
      </c>
      <c r="E309" s="209" t="s">
        <v>999</v>
      </c>
      <c r="F309" s="209" t="s">
        <v>155</v>
      </c>
      <c r="G309" s="209" t="s">
        <v>1002</v>
      </c>
      <c r="H309" s="209" t="s">
        <v>1003</v>
      </c>
      <c r="I309" s="209" t="s">
        <v>497</v>
      </c>
      <c r="J309" s="210">
        <v>0</v>
      </c>
      <c r="K309" s="210">
        <v>0</v>
      </c>
      <c r="L309" s="210">
        <v>144690035</v>
      </c>
      <c r="M309" s="210">
        <v>144690035</v>
      </c>
      <c r="N309" s="210">
        <v>0</v>
      </c>
      <c r="O309" s="222">
        <v>0</v>
      </c>
      <c r="P309" s="237" t="s">
        <v>1785</v>
      </c>
    </row>
    <row r="310" spans="1:16" x14ac:dyDescent="0.45">
      <c r="A310" s="209" t="s">
        <v>827</v>
      </c>
      <c r="B310" s="209" t="s">
        <v>828</v>
      </c>
      <c r="C310" s="209" t="s">
        <v>829</v>
      </c>
      <c r="D310" s="209" t="s">
        <v>830</v>
      </c>
      <c r="E310" s="209" t="s">
        <v>999</v>
      </c>
      <c r="F310" s="209" t="s">
        <v>155</v>
      </c>
      <c r="G310" s="209" t="s">
        <v>576</v>
      </c>
      <c r="H310" s="209" t="s">
        <v>577</v>
      </c>
      <c r="I310" s="209" t="s">
        <v>497</v>
      </c>
      <c r="J310" s="210">
        <v>0</v>
      </c>
      <c r="K310" s="210">
        <v>4874677</v>
      </c>
      <c r="L310" s="210">
        <v>469870578</v>
      </c>
      <c r="M310" s="210">
        <v>464995901</v>
      </c>
      <c r="N310" s="210">
        <v>0</v>
      </c>
      <c r="O310" s="222">
        <v>0</v>
      </c>
      <c r="P310" s="237" t="s">
        <v>1785</v>
      </c>
    </row>
    <row r="311" spans="1:16" x14ac:dyDescent="0.45">
      <c r="A311" s="209" t="s">
        <v>827</v>
      </c>
      <c r="B311" s="209" t="s">
        <v>828</v>
      </c>
      <c r="C311" s="209" t="s">
        <v>829</v>
      </c>
      <c r="D311" s="209" t="s">
        <v>830</v>
      </c>
      <c r="E311" s="209" t="s">
        <v>999</v>
      </c>
      <c r="F311" s="209" t="s">
        <v>155</v>
      </c>
      <c r="G311" s="209" t="s">
        <v>1004</v>
      </c>
      <c r="H311" s="209" t="s">
        <v>1005</v>
      </c>
      <c r="I311" s="209" t="s">
        <v>497</v>
      </c>
      <c r="J311" s="210">
        <v>0</v>
      </c>
      <c r="K311" s="210">
        <v>0</v>
      </c>
      <c r="L311" s="210">
        <v>509037876</v>
      </c>
      <c r="M311" s="210">
        <v>564216480</v>
      </c>
      <c r="N311" s="210">
        <v>0</v>
      </c>
      <c r="O311" s="222">
        <v>55178604</v>
      </c>
      <c r="P311" s="237" t="s">
        <v>1785</v>
      </c>
    </row>
    <row r="312" spans="1:16" x14ac:dyDescent="0.45">
      <c r="A312" s="209" t="s">
        <v>827</v>
      </c>
      <c r="B312" s="209" t="s">
        <v>828</v>
      </c>
      <c r="C312" s="209" t="s">
        <v>829</v>
      </c>
      <c r="D312" s="209" t="s">
        <v>830</v>
      </c>
      <c r="E312" s="209" t="s">
        <v>999</v>
      </c>
      <c r="F312" s="209" t="s">
        <v>155</v>
      </c>
      <c r="G312" s="209" t="s">
        <v>1006</v>
      </c>
      <c r="H312" s="209" t="s">
        <v>1007</v>
      </c>
      <c r="I312" s="209" t="s">
        <v>497</v>
      </c>
      <c r="J312" s="210">
        <v>0</v>
      </c>
      <c r="K312" s="210">
        <v>8872937</v>
      </c>
      <c r="L312" s="210">
        <v>8872937</v>
      </c>
      <c r="M312" s="210">
        <v>0</v>
      </c>
      <c r="N312" s="210">
        <v>0</v>
      </c>
      <c r="O312" s="222">
        <v>0</v>
      </c>
      <c r="P312" s="237" t="s">
        <v>1785</v>
      </c>
    </row>
    <row r="313" spans="1:16" x14ac:dyDescent="0.45">
      <c r="A313" s="209" t="s">
        <v>827</v>
      </c>
      <c r="B313" s="209" t="s">
        <v>828</v>
      </c>
      <c r="C313" s="209" t="s">
        <v>829</v>
      </c>
      <c r="D313" s="209" t="s">
        <v>830</v>
      </c>
      <c r="E313" s="209" t="s">
        <v>999</v>
      </c>
      <c r="F313" s="209" t="s">
        <v>155</v>
      </c>
      <c r="G313" s="209" t="s">
        <v>1008</v>
      </c>
      <c r="H313" s="209" t="s">
        <v>1009</v>
      </c>
      <c r="I313" s="209" t="s">
        <v>497</v>
      </c>
      <c r="J313" s="210">
        <v>0</v>
      </c>
      <c r="K313" s="210">
        <v>3133227</v>
      </c>
      <c r="L313" s="210">
        <v>3133227</v>
      </c>
      <c r="M313" s="210">
        <v>0</v>
      </c>
      <c r="N313" s="210">
        <v>0</v>
      </c>
      <c r="O313" s="222">
        <v>0</v>
      </c>
      <c r="P313" s="237" t="s">
        <v>1785</v>
      </c>
    </row>
    <row r="314" spans="1:16" x14ac:dyDescent="0.45">
      <c r="A314" s="209" t="s">
        <v>827</v>
      </c>
      <c r="B314" s="209" t="s">
        <v>828</v>
      </c>
      <c r="C314" s="209" t="s">
        <v>829</v>
      </c>
      <c r="D314" s="209" t="s">
        <v>830</v>
      </c>
      <c r="E314" s="209" t="s">
        <v>999</v>
      </c>
      <c r="F314" s="209" t="s">
        <v>155</v>
      </c>
      <c r="G314" s="209" t="s">
        <v>1010</v>
      </c>
      <c r="H314" s="209" t="s">
        <v>1011</v>
      </c>
      <c r="I314" s="209" t="s">
        <v>497</v>
      </c>
      <c r="J314" s="210">
        <v>0</v>
      </c>
      <c r="K314" s="210">
        <v>959988</v>
      </c>
      <c r="L314" s="210">
        <v>959988</v>
      </c>
      <c r="M314" s="210">
        <v>0</v>
      </c>
      <c r="N314" s="210">
        <v>0</v>
      </c>
      <c r="O314" s="222">
        <v>0</v>
      </c>
      <c r="P314" s="237" t="s">
        <v>1785</v>
      </c>
    </row>
    <row r="315" spans="1:16" x14ac:dyDescent="0.45">
      <c r="A315" s="209" t="s">
        <v>827</v>
      </c>
      <c r="B315" s="209" t="s">
        <v>828</v>
      </c>
      <c r="C315" s="209" t="s">
        <v>829</v>
      </c>
      <c r="D315" s="209" t="s">
        <v>830</v>
      </c>
      <c r="E315" s="209" t="s">
        <v>999</v>
      </c>
      <c r="F315" s="209" t="s">
        <v>155</v>
      </c>
      <c r="G315" s="209" t="s">
        <v>1012</v>
      </c>
      <c r="H315" s="209" t="s">
        <v>1013</v>
      </c>
      <c r="I315" s="209" t="s">
        <v>497</v>
      </c>
      <c r="J315" s="210">
        <v>0</v>
      </c>
      <c r="K315" s="210">
        <v>1390150</v>
      </c>
      <c r="L315" s="210">
        <v>1390150</v>
      </c>
      <c r="M315" s="210">
        <v>0</v>
      </c>
      <c r="N315" s="210">
        <v>0</v>
      </c>
      <c r="O315" s="222">
        <v>0</v>
      </c>
      <c r="P315" s="237" t="s">
        <v>1785</v>
      </c>
    </row>
    <row r="316" spans="1:16" x14ac:dyDescent="0.45">
      <c r="A316" s="209" t="s">
        <v>827</v>
      </c>
      <c r="B316" s="209" t="s">
        <v>828</v>
      </c>
      <c r="C316" s="209" t="s">
        <v>829</v>
      </c>
      <c r="D316" s="209" t="s">
        <v>830</v>
      </c>
      <c r="E316" s="209" t="s">
        <v>999</v>
      </c>
      <c r="F316" s="209" t="s">
        <v>155</v>
      </c>
      <c r="G316" s="209" t="s">
        <v>1014</v>
      </c>
      <c r="H316" s="209" t="s">
        <v>1015</v>
      </c>
      <c r="I316" s="209" t="s">
        <v>497</v>
      </c>
      <c r="J316" s="210">
        <v>0</v>
      </c>
      <c r="K316" s="210">
        <v>22384966</v>
      </c>
      <c r="L316" s="210">
        <v>22384966</v>
      </c>
      <c r="M316" s="210">
        <v>0</v>
      </c>
      <c r="N316" s="210">
        <v>0</v>
      </c>
      <c r="O316" s="222">
        <v>0</v>
      </c>
      <c r="P316" s="237" t="s">
        <v>1785</v>
      </c>
    </row>
    <row r="317" spans="1:16" x14ac:dyDescent="0.45">
      <c r="A317" s="209" t="s">
        <v>827</v>
      </c>
      <c r="B317" s="209" t="s">
        <v>828</v>
      </c>
      <c r="C317" s="209" t="s">
        <v>829</v>
      </c>
      <c r="D317" s="209" t="s">
        <v>830</v>
      </c>
      <c r="E317" s="209" t="s">
        <v>999</v>
      </c>
      <c r="F317" s="209" t="s">
        <v>155</v>
      </c>
      <c r="G317" s="209" t="s">
        <v>1016</v>
      </c>
      <c r="H317" s="209" t="s">
        <v>1017</v>
      </c>
      <c r="I317" s="209" t="s">
        <v>497</v>
      </c>
      <c r="J317" s="210">
        <v>0</v>
      </c>
      <c r="K317" s="210">
        <v>1324791</v>
      </c>
      <c r="L317" s="210">
        <v>1324791</v>
      </c>
      <c r="M317" s="210">
        <v>0</v>
      </c>
      <c r="N317" s="210">
        <v>0</v>
      </c>
      <c r="O317" s="222">
        <v>0</v>
      </c>
      <c r="P317" s="237" t="s">
        <v>1785</v>
      </c>
    </row>
    <row r="318" spans="1:16" x14ac:dyDescent="0.45">
      <c r="A318" s="209" t="s">
        <v>827</v>
      </c>
      <c r="B318" s="209" t="s">
        <v>828</v>
      </c>
      <c r="C318" s="209" t="s">
        <v>829</v>
      </c>
      <c r="D318" s="209" t="s">
        <v>830</v>
      </c>
      <c r="E318" s="209" t="s">
        <v>999</v>
      </c>
      <c r="F318" s="209" t="s">
        <v>155</v>
      </c>
      <c r="G318" s="209" t="s">
        <v>1018</v>
      </c>
      <c r="H318" s="209" t="s">
        <v>1019</v>
      </c>
      <c r="I318" s="209" t="s">
        <v>497</v>
      </c>
      <c r="J318" s="210">
        <v>0</v>
      </c>
      <c r="K318" s="210">
        <v>5618339</v>
      </c>
      <c r="L318" s="210">
        <v>5618339</v>
      </c>
      <c r="M318" s="210">
        <v>0</v>
      </c>
      <c r="N318" s="210">
        <v>0</v>
      </c>
      <c r="O318" s="222">
        <v>0</v>
      </c>
      <c r="P318" s="237" t="s">
        <v>1785</v>
      </c>
    </row>
    <row r="319" spans="1:16" x14ac:dyDescent="0.45">
      <c r="A319" s="209" t="s">
        <v>827</v>
      </c>
      <c r="B319" s="209" t="s">
        <v>828</v>
      </c>
      <c r="C319" s="209" t="s">
        <v>829</v>
      </c>
      <c r="D319" s="209" t="s">
        <v>830</v>
      </c>
      <c r="E319" s="209" t="s">
        <v>999</v>
      </c>
      <c r="F319" s="209" t="s">
        <v>155</v>
      </c>
      <c r="G319" s="209" t="s">
        <v>1020</v>
      </c>
      <c r="H319" s="209" t="s">
        <v>1021</v>
      </c>
      <c r="I319" s="209" t="s">
        <v>497</v>
      </c>
      <c r="J319" s="210">
        <v>0</v>
      </c>
      <c r="K319" s="210">
        <v>39248876</v>
      </c>
      <c r="L319" s="210">
        <v>39248876</v>
      </c>
      <c r="M319" s="210">
        <v>0</v>
      </c>
      <c r="N319" s="210">
        <v>0</v>
      </c>
      <c r="O319" s="222">
        <v>0</v>
      </c>
      <c r="P319" s="237" t="s">
        <v>1785</v>
      </c>
    </row>
    <row r="320" spans="1:16" x14ac:dyDescent="0.45">
      <c r="A320" s="209" t="s">
        <v>827</v>
      </c>
      <c r="B320" s="209" t="s">
        <v>828</v>
      </c>
      <c r="C320" s="209" t="s">
        <v>829</v>
      </c>
      <c r="D320" s="209" t="s">
        <v>830</v>
      </c>
      <c r="E320" s="209" t="s">
        <v>999</v>
      </c>
      <c r="F320" s="209" t="s">
        <v>155</v>
      </c>
      <c r="G320" s="209" t="s">
        <v>1022</v>
      </c>
      <c r="H320" s="209" t="s">
        <v>1023</v>
      </c>
      <c r="I320" s="209" t="s">
        <v>497</v>
      </c>
      <c r="J320" s="210">
        <v>0</v>
      </c>
      <c r="K320" s="210">
        <v>1286062</v>
      </c>
      <c r="L320" s="210">
        <v>1286062</v>
      </c>
      <c r="M320" s="210">
        <v>0</v>
      </c>
      <c r="N320" s="210">
        <v>0</v>
      </c>
      <c r="O320" s="222">
        <v>0</v>
      </c>
      <c r="P320" s="237" t="s">
        <v>1785</v>
      </c>
    </row>
    <row r="321" spans="1:16" x14ac:dyDescent="0.45">
      <c r="A321" s="209" t="s">
        <v>827</v>
      </c>
      <c r="B321" s="209" t="s">
        <v>828</v>
      </c>
      <c r="C321" s="209" t="s">
        <v>829</v>
      </c>
      <c r="D321" s="209" t="s">
        <v>830</v>
      </c>
      <c r="E321" s="209" t="s">
        <v>999</v>
      </c>
      <c r="F321" s="209" t="s">
        <v>155</v>
      </c>
      <c r="G321" s="209" t="s">
        <v>1024</v>
      </c>
      <c r="H321" s="209" t="s">
        <v>1025</v>
      </c>
      <c r="I321" s="209" t="s">
        <v>497</v>
      </c>
      <c r="J321" s="210">
        <v>0</v>
      </c>
      <c r="K321" s="210">
        <v>11510627</v>
      </c>
      <c r="L321" s="210">
        <v>11510627</v>
      </c>
      <c r="M321" s="210">
        <v>0</v>
      </c>
      <c r="N321" s="210">
        <v>0</v>
      </c>
      <c r="O321" s="222">
        <v>0</v>
      </c>
      <c r="P321" s="237" t="s">
        <v>1785</v>
      </c>
    </row>
    <row r="322" spans="1:16" x14ac:dyDescent="0.45">
      <c r="A322" s="209" t="s">
        <v>827</v>
      </c>
      <c r="B322" s="209" t="s">
        <v>828</v>
      </c>
      <c r="C322" s="209" t="s">
        <v>829</v>
      </c>
      <c r="D322" s="209" t="s">
        <v>830</v>
      </c>
      <c r="E322" s="209" t="s">
        <v>999</v>
      </c>
      <c r="F322" s="209" t="s">
        <v>155</v>
      </c>
      <c r="G322" s="209" t="s">
        <v>1026</v>
      </c>
      <c r="H322" s="209" t="s">
        <v>1027</v>
      </c>
      <c r="I322" s="209" t="s">
        <v>497</v>
      </c>
      <c r="J322" s="210">
        <v>0</v>
      </c>
      <c r="K322" s="210">
        <v>8775718</v>
      </c>
      <c r="L322" s="210">
        <v>8775718</v>
      </c>
      <c r="M322" s="210">
        <v>0</v>
      </c>
      <c r="N322" s="210">
        <v>0</v>
      </c>
      <c r="O322" s="222">
        <v>0</v>
      </c>
      <c r="P322" s="237" t="s">
        <v>1785</v>
      </c>
    </row>
    <row r="323" spans="1:16" x14ac:dyDescent="0.45">
      <c r="A323" s="209" t="s">
        <v>827</v>
      </c>
      <c r="B323" s="209" t="s">
        <v>828</v>
      </c>
      <c r="C323" s="209" t="s">
        <v>829</v>
      </c>
      <c r="D323" s="209" t="s">
        <v>830</v>
      </c>
      <c r="E323" s="209" t="s">
        <v>999</v>
      </c>
      <c r="F323" s="209" t="s">
        <v>155</v>
      </c>
      <c r="G323" s="209" t="s">
        <v>1028</v>
      </c>
      <c r="H323" s="209" t="s">
        <v>1029</v>
      </c>
      <c r="I323" s="209" t="s">
        <v>497</v>
      </c>
      <c r="J323" s="210">
        <v>0</v>
      </c>
      <c r="K323" s="210">
        <v>1458555</v>
      </c>
      <c r="L323" s="210">
        <v>1458555</v>
      </c>
      <c r="M323" s="210">
        <v>0</v>
      </c>
      <c r="N323" s="210">
        <v>0</v>
      </c>
      <c r="O323" s="222">
        <v>0</v>
      </c>
      <c r="P323" s="237" t="s">
        <v>1785</v>
      </c>
    </row>
    <row r="324" spans="1:16" x14ac:dyDescent="0.45">
      <c r="A324" s="209" t="s">
        <v>827</v>
      </c>
      <c r="B324" s="209" t="s">
        <v>828</v>
      </c>
      <c r="C324" s="209" t="s">
        <v>829</v>
      </c>
      <c r="D324" s="209" t="s">
        <v>830</v>
      </c>
      <c r="E324" s="209" t="s">
        <v>999</v>
      </c>
      <c r="F324" s="209" t="s">
        <v>155</v>
      </c>
      <c r="G324" s="209" t="s">
        <v>1030</v>
      </c>
      <c r="H324" s="209" t="s">
        <v>1031</v>
      </c>
      <c r="I324" s="209" t="s">
        <v>497</v>
      </c>
      <c r="J324" s="210">
        <v>0</v>
      </c>
      <c r="K324" s="210">
        <v>6384934</v>
      </c>
      <c r="L324" s="210">
        <v>6384934</v>
      </c>
      <c r="M324" s="210">
        <v>0</v>
      </c>
      <c r="N324" s="210">
        <v>0</v>
      </c>
      <c r="O324" s="222">
        <v>0</v>
      </c>
      <c r="P324" s="237" t="s">
        <v>1785</v>
      </c>
    </row>
    <row r="325" spans="1:16" x14ac:dyDescent="0.45">
      <c r="A325" s="209" t="s">
        <v>827</v>
      </c>
      <c r="B325" s="209" t="s">
        <v>828</v>
      </c>
      <c r="C325" s="209" t="s">
        <v>829</v>
      </c>
      <c r="D325" s="209" t="s">
        <v>830</v>
      </c>
      <c r="E325" s="209" t="s">
        <v>999</v>
      </c>
      <c r="F325" s="209" t="s">
        <v>155</v>
      </c>
      <c r="G325" s="209" t="s">
        <v>1032</v>
      </c>
      <c r="H325" s="209" t="s">
        <v>1033</v>
      </c>
      <c r="I325" s="209" t="s">
        <v>497</v>
      </c>
      <c r="J325" s="210">
        <v>0</v>
      </c>
      <c r="K325" s="210">
        <v>7364784</v>
      </c>
      <c r="L325" s="210">
        <v>7364784</v>
      </c>
      <c r="M325" s="210">
        <v>0</v>
      </c>
      <c r="N325" s="210">
        <v>0</v>
      </c>
      <c r="O325" s="222">
        <v>0</v>
      </c>
      <c r="P325" s="237" t="s">
        <v>1785</v>
      </c>
    </row>
    <row r="326" spans="1:16" x14ac:dyDescent="0.45">
      <c r="A326" s="209" t="s">
        <v>827</v>
      </c>
      <c r="B326" s="209" t="s">
        <v>828</v>
      </c>
      <c r="C326" s="209" t="s">
        <v>829</v>
      </c>
      <c r="D326" s="209" t="s">
        <v>830</v>
      </c>
      <c r="E326" s="209" t="s">
        <v>999</v>
      </c>
      <c r="F326" s="209" t="s">
        <v>155</v>
      </c>
      <c r="G326" s="209" t="s">
        <v>1034</v>
      </c>
      <c r="H326" s="209" t="s">
        <v>1035</v>
      </c>
      <c r="I326" s="209" t="s">
        <v>497</v>
      </c>
      <c r="J326" s="210">
        <v>0</v>
      </c>
      <c r="K326" s="210">
        <v>6158177</v>
      </c>
      <c r="L326" s="210">
        <v>6158177</v>
      </c>
      <c r="M326" s="210">
        <v>0</v>
      </c>
      <c r="N326" s="210">
        <v>0</v>
      </c>
      <c r="O326" s="222">
        <v>0</v>
      </c>
      <c r="P326" s="237" t="s">
        <v>1785</v>
      </c>
    </row>
    <row r="327" spans="1:16" x14ac:dyDescent="0.45">
      <c r="A327" s="209" t="s">
        <v>827</v>
      </c>
      <c r="B327" s="209" t="s">
        <v>828</v>
      </c>
      <c r="C327" s="209" t="s">
        <v>829</v>
      </c>
      <c r="D327" s="209" t="s">
        <v>830</v>
      </c>
      <c r="E327" s="209" t="s">
        <v>999</v>
      </c>
      <c r="F327" s="209" t="s">
        <v>155</v>
      </c>
      <c r="G327" s="209" t="s">
        <v>1036</v>
      </c>
      <c r="H327" s="209" t="s">
        <v>1037</v>
      </c>
      <c r="I327" s="209" t="s">
        <v>497</v>
      </c>
      <c r="J327" s="210">
        <v>0</v>
      </c>
      <c r="K327" s="210">
        <v>643707</v>
      </c>
      <c r="L327" s="210">
        <v>643707</v>
      </c>
      <c r="M327" s="210">
        <v>0</v>
      </c>
      <c r="N327" s="210">
        <v>0</v>
      </c>
      <c r="O327" s="222">
        <v>0</v>
      </c>
      <c r="P327" s="237" t="s">
        <v>1785</v>
      </c>
    </row>
    <row r="328" spans="1:16" x14ac:dyDescent="0.45">
      <c r="A328" s="209" t="s">
        <v>827</v>
      </c>
      <c r="B328" s="209" t="s">
        <v>828</v>
      </c>
      <c r="C328" s="209" t="s">
        <v>829</v>
      </c>
      <c r="D328" s="209" t="s">
        <v>830</v>
      </c>
      <c r="E328" s="209" t="s">
        <v>999</v>
      </c>
      <c r="F328" s="209" t="s">
        <v>155</v>
      </c>
      <c r="G328" s="209" t="s">
        <v>1038</v>
      </c>
      <c r="H328" s="209" t="s">
        <v>1039</v>
      </c>
      <c r="I328" s="209" t="s">
        <v>497</v>
      </c>
      <c r="J328" s="210">
        <v>0</v>
      </c>
      <c r="K328" s="210">
        <v>9263852</v>
      </c>
      <c r="L328" s="210">
        <v>9263852</v>
      </c>
      <c r="M328" s="210">
        <v>0</v>
      </c>
      <c r="N328" s="210">
        <v>0</v>
      </c>
      <c r="O328" s="222">
        <v>0</v>
      </c>
      <c r="P328" s="237" t="s">
        <v>1785</v>
      </c>
    </row>
    <row r="329" spans="1:16" x14ac:dyDescent="0.45">
      <c r="A329" s="209" t="s">
        <v>827</v>
      </c>
      <c r="B329" s="209" t="s">
        <v>828</v>
      </c>
      <c r="C329" s="209" t="s">
        <v>829</v>
      </c>
      <c r="D329" s="209" t="s">
        <v>830</v>
      </c>
      <c r="E329" s="209" t="s">
        <v>999</v>
      </c>
      <c r="F329" s="209" t="s">
        <v>155</v>
      </c>
      <c r="G329" s="209" t="s">
        <v>1040</v>
      </c>
      <c r="H329" s="209" t="s">
        <v>1041</v>
      </c>
      <c r="I329" s="209" t="s">
        <v>497</v>
      </c>
      <c r="J329" s="210">
        <v>0</v>
      </c>
      <c r="K329" s="210">
        <v>388144</v>
      </c>
      <c r="L329" s="210">
        <v>388144</v>
      </c>
      <c r="M329" s="210">
        <v>0</v>
      </c>
      <c r="N329" s="210">
        <v>0</v>
      </c>
      <c r="O329" s="222">
        <v>0</v>
      </c>
      <c r="P329" s="237" t="s">
        <v>1785</v>
      </c>
    </row>
    <row r="330" spans="1:16" x14ac:dyDescent="0.45">
      <c r="A330" s="209" t="s">
        <v>827</v>
      </c>
      <c r="B330" s="209" t="s">
        <v>828</v>
      </c>
      <c r="C330" s="209" t="s">
        <v>829</v>
      </c>
      <c r="D330" s="209" t="s">
        <v>830</v>
      </c>
      <c r="E330" s="209" t="s">
        <v>999</v>
      </c>
      <c r="F330" s="209" t="s">
        <v>155</v>
      </c>
      <c r="G330" s="209" t="s">
        <v>1042</v>
      </c>
      <c r="H330" s="209" t="s">
        <v>1043</v>
      </c>
      <c r="I330" s="209" t="s">
        <v>497</v>
      </c>
      <c r="J330" s="210">
        <v>0</v>
      </c>
      <c r="K330" s="210">
        <v>35579738</v>
      </c>
      <c r="L330" s="210">
        <v>21349892</v>
      </c>
      <c r="M330" s="210">
        <v>0</v>
      </c>
      <c r="N330" s="210">
        <v>0</v>
      </c>
      <c r="O330" s="222">
        <v>14229846</v>
      </c>
      <c r="P330" s="237" t="s">
        <v>1785</v>
      </c>
    </row>
    <row r="331" spans="1:16" x14ac:dyDescent="0.45">
      <c r="A331" s="209" t="s">
        <v>827</v>
      </c>
      <c r="B331" s="209" t="s">
        <v>828</v>
      </c>
      <c r="C331" s="209" t="s">
        <v>829</v>
      </c>
      <c r="D331" s="209" t="s">
        <v>830</v>
      </c>
      <c r="E331" s="209" t="s">
        <v>999</v>
      </c>
      <c r="F331" s="209" t="s">
        <v>155</v>
      </c>
      <c r="G331" s="209" t="s">
        <v>1044</v>
      </c>
      <c r="H331" s="209" t="s">
        <v>1045</v>
      </c>
      <c r="I331" s="209" t="s">
        <v>497</v>
      </c>
      <c r="J331" s="210">
        <v>0</v>
      </c>
      <c r="K331" s="210">
        <v>2960854</v>
      </c>
      <c r="L331" s="210">
        <v>2960854</v>
      </c>
      <c r="M331" s="210">
        <v>0</v>
      </c>
      <c r="N331" s="210">
        <v>0</v>
      </c>
      <c r="O331" s="222">
        <v>0</v>
      </c>
      <c r="P331" s="237" t="s">
        <v>1785</v>
      </c>
    </row>
    <row r="332" spans="1:16" x14ac:dyDescent="0.45">
      <c r="A332" s="209" t="s">
        <v>827</v>
      </c>
      <c r="B332" s="209" t="s">
        <v>828</v>
      </c>
      <c r="C332" s="209" t="s">
        <v>829</v>
      </c>
      <c r="D332" s="209" t="s">
        <v>830</v>
      </c>
      <c r="E332" s="209" t="s">
        <v>999</v>
      </c>
      <c r="F332" s="209" t="s">
        <v>155</v>
      </c>
      <c r="G332" s="209" t="s">
        <v>1046</v>
      </c>
      <c r="H332" s="209" t="s">
        <v>1047</v>
      </c>
      <c r="I332" s="209" t="s">
        <v>497</v>
      </c>
      <c r="J332" s="210">
        <v>0</v>
      </c>
      <c r="K332" s="210">
        <v>9087176</v>
      </c>
      <c r="L332" s="210">
        <v>9087176</v>
      </c>
      <c r="M332" s="210">
        <v>0</v>
      </c>
      <c r="N332" s="210">
        <v>0</v>
      </c>
      <c r="O332" s="222">
        <v>0</v>
      </c>
      <c r="P332" s="237" t="s">
        <v>1785</v>
      </c>
    </row>
    <row r="333" spans="1:16" x14ac:dyDescent="0.45">
      <c r="A333" s="209" t="s">
        <v>827</v>
      </c>
      <c r="B333" s="209" t="s">
        <v>828</v>
      </c>
      <c r="C333" s="209" t="s">
        <v>829</v>
      </c>
      <c r="D333" s="209" t="s">
        <v>830</v>
      </c>
      <c r="E333" s="209" t="s">
        <v>999</v>
      </c>
      <c r="F333" s="209" t="s">
        <v>155</v>
      </c>
      <c r="G333" s="209" t="s">
        <v>1048</v>
      </c>
      <c r="H333" s="209" t="s">
        <v>1049</v>
      </c>
      <c r="I333" s="209" t="s">
        <v>497</v>
      </c>
      <c r="J333" s="210">
        <v>0</v>
      </c>
      <c r="K333" s="210">
        <v>713319</v>
      </c>
      <c r="L333" s="210">
        <v>713319</v>
      </c>
      <c r="M333" s="210">
        <v>0</v>
      </c>
      <c r="N333" s="210">
        <v>0</v>
      </c>
      <c r="O333" s="222">
        <v>0</v>
      </c>
      <c r="P333" s="237" t="s">
        <v>1785</v>
      </c>
    </row>
    <row r="334" spans="1:16" x14ac:dyDescent="0.45">
      <c r="A334" s="209" t="s">
        <v>827</v>
      </c>
      <c r="B334" s="209" t="s">
        <v>828</v>
      </c>
      <c r="C334" s="209" t="s">
        <v>829</v>
      </c>
      <c r="D334" s="209" t="s">
        <v>830</v>
      </c>
      <c r="E334" s="209" t="s">
        <v>999</v>
      </c>
      <c r="F334" s="209" t="s">
        <v>155</v>
      </c>
      <c r="G334" s="209" t="s">
        <v>1050</v>
      </c>
      <c r="H334" s="209" t="s">
        <v>1051</v>
      </c>
      <c r="I334" s="209" t="s">
        <v>497</v>
      </c>
      <c r="J334" s="210">
        <v>0</v>
      </c>
      <c r="K334" s="210">
        <v>0</v>
      </c>
      <c r="L334" s="210">
        <v>101376000</v>
      </c>
      <c r="M334" s="210">
        <v>101376000</v>
      </c>
      <c r="N334" s="210">
        <v>0</v>
      </c>
      <c r="O334" s="222">
        <v>0</v>
      </c>
      <c r="P334" s="237" t="s">
        <v>1785</v>
      </c>
    </row>
    <row r="335" spans="1:16" x14ac:dyDescent="0.45">
      <c r="A335" s="209" t="s">
        <v>827</v>
      </c>
      <c r="B335" s="209" t="s">
        <v>828</v>
      </c>
      <c r="C335" s="209" t="s">
        <v>829</v>
      </c>
      <c r="D335" s="209" t="s">
        <v>830</v>
      </c>
      <c r="E335" s="209" t="s">
        <v>999</v>
      </c>
      <c r="F335" s="209" t="s">
        <v>155</v>
      </c>
      <c r="G335" s="209" t="s">
        <v>1052</v>
      </c>
      <c r="H335" s="209" t="s">
        <v>1053</v>
      </c>
      <c r="I335" s="209" t="s">
        <v>497</v>
      </c>
      <c r="J335" s="210">
        <v>0</v>
      </c>
      <c r="K335" s="210">
        <v>2362290</v>
      </c>
      <c r="L335" s="210">
        <v>2362290</v>
      </c>
      <c r="M335" s="210">
        <v>0</v>
      </c>
      <c r="N335" s="210">
        <v>0</v>
      </c>
      <c r="O335" s="222">
        <v>0</v>
      </c>
      <c r="P335" s="237" t="s">
        <v>1785</v>
      </c>
    </row>
    <row r="336" spans="1:16" x14ac:dyDescent="0.45">
      <c r="A336" s="209" t="s">
        <v>827</v>
      </c>
      <c r="B336" s="209" t="s">
        <v>828</v>
      </c>
      <c r="C336" s="209" t="s">
        <v>829</v>
      </c>
      <c r="D336" s="209" t="s">
        <v>830</v>
      </c>
      <c r="E336" s="209" t="s">
        <v>999</v>
      </c>
      <c r="F336" s="209" t="s">
        <v>155</v>
      </c>
      <c r="G336" s="209" t="s">
        <v>1054</v>
      </c>
      <c r="H336" s="209" t="s">
        <v>1055</v>
      </c>
      <c r="I336" s="209" t="s">
        <v>497</v>
      </c>
      <c r="J336" s="210">
        <v>0</v>
      </c>
      <c r="K336" s="210">
        <v>9366724</v>
      </c>
      <c r="L336" s="210">
        <v>9366727</v>
      </c>
      <c r="M336" s="210">
        <v>0</v>
      </c>
      <c r="N336" s="222">
        <v>3</v>
      </c>
      <c r="O336" s="222">
        <v>0</v>
      </c>
      <c r="P336" s="237" t="s">
        <v>1785</v>
      </c>
    </row>
    <row r="337" spans="1:16" x14ac:dyDescent="0.45">
      <c r="A337" s="209" t="s">
        <v>827</v>
      </c>
      <c r="B337" s="209" t="s">
        <v>828</v>
      </c>
      <c r="C337" s="209" t="s">
        <v>829</v>
      </c>
      <c r="D337" s="209" t="s">
        <v>830</v>
      </c>
      <c r="E337" s="209" t="s">
        <v>999</v>
      </c>
      <c r="F337" s="209" t="s">
        <v>155</v>
      </c>
      <c r="G337" s="209" t="s">
        <v>1056</v>
      </c>
      <c r="H337" s="209" t="s">
        <v>1057</v>
      </c>
      <c r="I337" s="209" t="s">
        <v>497</v>
      </c>
      <c r="J337" s="210">
        <v>0</v>
      </c>
      <c r="K337" s="210">
        <v>3130410</v>
      </c>
      <c r="L337" s="210">
        <v>3130410</v>
      </c>
      <c r="M337" s="210">
        <v>0</v>
      </c>
      <c r="N337" s="210">
        <v>0</v>
      </c>
      <c r="O337" s="222">
        <v>0</v>
      </c>
      <c r="P337" s="237" t="s">
        <v>1785</v>
      </c>
    </row>
    <row r="338" spans="1:16" x14ac:dyDescent="0.45">
      <c r="A338" s="209" t="s">
        <v>827</v>
      </c>
      <c r="B338" s="209" t="s">
        <v>828</v>
      </c>
      <c r="C338" s="209" t="s">
        <v>829</v>
      </c>
      <c r="D338" s="209" t="s">
        <v>830</v>
      </c>
      <c r="E338" s="209" t="s">
        <v>999</v>
      </c>
      <c r="F338" s="209" t="s">
        <v>155</v>
      </c>
      <c r="G338" s="209" t="s">
        <v>1058</v>
      </c>
      <c r="H338" s="209" t="s">
        <v>1059</v>
      </c>
      <c r="I338" s="209" t="s">
        <v>497</v>
      </c>
      <c r="J338" s="210">
        <v>0</v>
      </c>
      <c r="K338" s="210">
        <v>9459343</v>
      </c>
      <c r="L338" s="210">
        <v>20494613</v>
      </c>
      <c r="M338" s="210">
        <v>11035270</v>
      </c>
      <c r="N338" s="210">
        <v>0</v>
      </c>
      <c r="O338" s="222">
        <v>0</v>
      </c>
      <c r="P338" s="237" t="s">
        <v>1785</v>
      </c>
    </row>
    <row r="339" spans="1:16" x14ac:dyDescent="0.45">
      <c r="A339" s="209" t="s">
        <v>827</v>
      </c>
      <c r="B339" s="209" t="s">
        <v>828</v>
      </c>
      <c r="C339" s="209" t="s">
        <v>829</v>
      </c>
      <c r="D339" s="209" t="s">
        <v>830</v>
      </c>
      <c r="E339" s="209" t="s">
        <v>999</v>
      </c>
      <c r="F339" s="209" t="s">
        <v>155</v>
      </c>
      <c r="G339" s="209" t="s">
        <v>1060</v>
      </c>
      <c r="H339" s="209" t="s">
        <v>1061</v>
      </c>
      <c r="I339" s="209" t="s">
        <v>497</v>
      </c>
      <c r="J339" s="210">
        <v>0</v>
      </c>
      <c r="K339" s="210">
        <v>0</v>
      </c>
      <c r="L339" s="210">
        <v>271034400</v>
      </c>
      <c r="M339" s="210">
        <v>271034400</v>
      </c>
      <c r="N339" s="210">
        <v>0</v>
      </c>
      <c r="O339" s="222">
        <v>0</v>
      </c>
      <c r="P339" s="237" t="s">
        <v>1785</v>
      </c>
    </row>
    <row r="340" spans="1:16" x14ac:dyDescent="0.45">
      <c r="A340" s="209" t="s">
        <v>827</v>
      </c>
      <c r="B340" s="209" t="s">
        <v>828</v>
      </c>
      <c r="C340" s="209" t="s">
        <v>829</v>
      </c>
      <c r="D340" s="209" t="s">
        <v>830</v>
      </c>
      <c r="E340" s="209" t="s">
        <v>999</v>
      </c>
      <c r="F340" s="209" t="s">
        <v>155</v>
      </c>
      <c r="G340" s="209" t="s">
        <v>1062</v>
      </c>
      <c r="H340" s="209" t="s">
        <v>1063</v>
      </c>
      <c r="I340" s="209" t="s">
        <v>497</v>
      </c>
      <c r="J340" s="210">
        <v>0</v>
      </c>
      <c r="K340" s="210">
        <v>0</v>
      </c>
      <c r="L340" s="210">
        <v>291465000</v>
      </c>
      <c r="M340" s="210">
        <v>291465000</v>
      </c>
      <c r="N340" s="210">
        <v>0</v>
      </c>
      <c r="O340" s="222">
        <v>0</v>
      </c>
      <c r="P340" s="237" t="s">
        <v>1785</v>
      </c>
    </row>
    <row r="341" spans="1:16" x14ac:dyDescent="0.45">
      <c r="A341" s="209" t="s">
        <v>827</v>
      </c>
      <c r="B341" s="209" t="s">
        <v>828</v>
      </c>
      <c r="C341" s="209" t="s">
        <v>829</v>
      </c>
      <c r="D341" s="209" t="s">
        <v>830</v>
      </c>
      <c r="E341" s="209" t="s">
        <v>999</v>
      </c>
      <c r="F341" s="209" t="s">
        <v>155</v>
      </c>
      <c r="G341" s="209" t="s">
        <v>1064</v>
      </c>
      <c r="H341" s="209" t="s">
        <v>1065</v>
      </c>
      <c r="I341" s="209" t="s">
        <v>497</v>
      </c>
      <c r="J341" s="210">
        <v>0</v>
      </c>
      <c r="K341" s="210">
        <v>0</v>
      </c>
      <c r="L341" s="210">
        <v>178145250</v>
      </c>
      <c r="M341" s="210">
        <v>178145250</v>
      </c>
      <c r="N341" s="210">
        <v>0</v>
      </c>
      <c r="O341" s="222">
        <v>0</v>
      </c>
      <c r="P341" s="237" t="s">
        <v>1785</v>
      </c>
    </row>
    <row r="342" spans="1:16" x14ac:dyDescent="0.45">
      <c r="A342" s="209" t="s">
        <v>827</v>
      </c>
      <c r="B342" s="209" t="s">
        <v>828</v>
      </c>
      <c r="C342" s="209" t="s">
        <v>829</v>
      </c>
      <c r="D342" s="209" t="s">
        <v>830</v>
      </c>
      <c r="E342" s="209" t="s">
        <v>999</v>
      </c>
      <c r="F342" s="209" t="s">
        <v>155</v>
      </c>
      <c r="G342" s="209" t="s">
        <v>1066</v>
      </c>
      <c r="H342" s="209" t="s">
        <v>1067</v>
      </c>
      <c r="I342" s="209" t="s">
        <v>497</v>
      </c>
      <c r="J342" s="210">
        <v>0</v>
      </c>
      <c r="K342" s="210">
        <v>0</v>
      </c>
      <c r="L342" s="210">
        <v>11160000</v>
      </c>
      <c r="M342" s="210">
        <v>11160000</v>
      </c>
      <c r="N342" s="210">
        <v>0</v>
      </c>
      <c r="O342" s="222">
        <v>0</v>
      </c>
      <c r="P342" s="237" t="s">
        <v>1785</v>
      </c>
    </row>
    <row r="343" spans="1:16" x14ac:dyDescent="0.45">
      <c r="A343" s="209" t="s">
        <v>827</v>
      </c>
      <c r="B343" s="209" t="s">
        <v>828</v>
      </c>
      <c r="C343" s="209" t="s">
        <v>829</v>
      </c>
      <c r="D343" s="209" t="s">
        <v>830</v>
      </c>
      <c r="E343" s="209" t="s">
        <v>999</v>
      </c>
      <c r="F343" s="209" t="s">
        <v>155</v>
      </c>
      <c r="G343" s="209" t="s">
        <v>1068</v>
      </c>
      <c r="H343" s="209" t="s">
        <v>1069</v>
      </c>
      <c r="I343" s="209" t="s">
        <v>1580</v>
      </c>
      <c r="J343" s="210">
        <v>0</v>
      </c>
      <c r="K343" s="210">
        <v>0</v>
      </c>
      <c r="L343" s="210">
        <v>259020000</v>
      </c>
      <c r="M343" s="210">
        <v>259020000</v>
      </c>
      <c r="N343" s="210">
        <v>0</v>
      </c>
      <c r="O343" s="222">
        <v>0</v>
      </c>
      <c r="P343" s="237" t="s">
        <v>1785</v>
      </c>
    </row>
    <row r="344" spans="1:16" x14ac:dyDescent="0.45">
      <c r="A344" s="209" t="s">
        <v>827</v>
      </c>
      <c r="B344" s="209" t="s">
        <v>828</v>
      </c>
      <c r="C344" s="209" t="s">
        <v>829</v>
      </c>
      <c r="D344" s="209" t="s">
        <v>830</v>
      </c>
      <c r="E344" s="209" t="s">
        <v>999</v>
      </c>
      <c r="F344" s="209" t="s">
        <v>155</v>
      </c>
      <c r="G344" s="209" t="s">
        <v>1070</v>
      </c>
      <c r="H344" s="209" t="s">
        <v>1071</v>
      </c>
      <c r="I344" s="209" t="s">
        <v>497</v>
      </c>
      <c r="J344" s="210">
        <v>0</v>
      </c>
      <c r="K344" s="210">
        <v>0</v>
      </c>
      <c r="L344" s="210">
        <v>76345500</v>
      </c>
      <c r="M344" s="210">
        <v>76345500</v>
      </c>
      <c r="N344" s="210">
        <v>0</v>
      </c>
      <c r="O344" s="222">
        <v>0</v>
      </c>
      <c r="P344" s="237" t="s">
        <v>1785</v>
      </c>
    </row>
    <row r="345" spans="1:16" x14ac:dyDescent="0.45">
      <c r="A345" s="209" t="s">
        <v>827</v>
      </c>
      <c r="B345" s="209" t="s">
        <v>828</v>
      </c>
      <c r="C345" s="209" t="s">
        <v>829</v>
      </c>
      <c r="D345" s="209" t="s">
        <v>830</v>
      </c>
      <c r="E345" s="209" t="s">
        <v>999</v>
      </c>
      <c r="F345" s="209" t="s">
        <v>155</v>
      </c>
      <c r="G345" s="209" t="s">
        <v>1072</v>
      </c>
      <c r="H345" s="209" t="s">
        <v>1073</v>
      </c>
      <c r="I345" s="209" t="s">
        <v>497</v>
      </c>
      <c r="J345" s="210">
        <v>0</v>
      </c>
      <c r="K345" s="210">
        <v>0</v>
      </c>
      <c r="L345" s="210">
        <v>163872001</v>
      </c>
      <c r="M345" s="210">
        <v>163872000</v>
      </c>
      <c r="N345" s="222">
        <v>1</v>
      </c>
      <c r="O345" s="222">
        <v>0</v>
      </c>
      <c r="P345" s="237" t="s">
        <v>1785</v>
      </c>
    </row>
    <row r="346" spans="1:16" x14ac:dyDescent="0.45">
      <c r="A346" s="209" t="s">
        <v>827</v>
      </c>
      <c r="B346" s="209" t="s">
        <v>828</v>
      </c>
      <c r="C346" s="209" t="s">
        <v>829</v>
      </c>
      <c r="D346" s="209" t="s">
        <v>830</v>
      </c>
      <c r="E346" s="209" t="s">
        <v>999</v>
      </c>
      <c r="F346" s="209" t="s">
        <v>155</v>
      </c>
      <c r="G346" s="209" t="s">
        <v>1074</v>
      </c>
      <c r="H346" s="209" t="s">
        <v>1075</v>
      </c>
      <c r="I346" s="209" t="s">
        <v>497</v>
      </c>
      <c r="J346" s="210">
        <v>0</v>
      </c>
      <c r="K346" s="210">
        <v>0</v>
      </c>
      <c r="L346" s="210">
        <v>151357500</v>
      </c>
      <c r="M346" s="210">
        <v>151357500</v>
      </c>
      <c r="N346" s="210">
        <v>0</v>
      </c>
      <c r="O346" s="222">
        <v>0</v>
      </c>
      <c r="P346" s="237" t="s">
        <v>1785</v>
      </c>
    </row>
    <row r="347" spans="1:16" x14ac:dyDescent="0.45">
      <c r="A347" s="209" t="s">
        <v>827</v>
      </c>
      <c r="B347" s="209" t="s">
        <v>828</v>
      </c>
      <c r="C347" s="209" t="s">
        <v>829</v>
      </c>
      <c r="D347" s="209" t="s">
        <v>830</v>
      </c>
      <c r="E347" s="209" t="s">
        <v>999</v>
      </c>
      <c r="F347" s="209" t="s">
        <v>155</v>
      </c>
      <c r="G347" s="209" t="s">
        <v>1076</v>
      </c>
      <c r="H347" s="209" t="s">
        <v>1077</v>
      </c>
      <c r="I347" s="209" t="s">
        <v>497</v>
      </c>
      <c r="J347" s="210">
        <v>0</v>
      </c>
      <c r="K347" s="210">
        <v>0</v>
      </c>
      <c r="L347" s="210">
        <v>57024000</v>
      </c>
      <c r="M347" s="210">
        <v>57024000</v>
      </c>
      <c r="N347" s="210">
        <v>0</v>
      </c>
      <c r="O347" s="222">
        <v>0</v>
      </c>
      <c r="P347" s="237" t="s">
        <v>1785</v>
      </c>
    </row>
    <row r="348" spans="1:16" x14ac:dyDescent="0.45">
      <c r="A348" s="209" t="s">
        <v>827</v>
      </c>
      <c r="B348" s="209" t="s">
        <v>828</v>
      </c>
      <c r="C348" s="209" t="s">
        <v>829</v>
      </c>
      <c r="D348" s="209" t="s">
        <v>830</v>
      </c>
      <c r="E348" s="209" t="s">
        <v>999</v>
      </c>
      <c r="F348" s="209" t="s">
        <v>155</v>
      </c>
      <c r="G348" s="209" t="s">
        <v>1078</v>
      </c>
      <c r="H348" s="209" t="s">
        <v>1079</v>
      </c>
      <c r="I348" s="209" t="s">
        <v>497</v>
      </c>
      <c r="J348" s="210">
        <v>0</v>
      </c>
      <c r="K348" s="210">
        <v>0</v>
      </c>
      <c r="L348" s="210">
        <v>54998250</v>
      </c>
      <c r="M348" s="210">
        <v>54998250</v>
      </c>
      <c r="N348" s="210">
        <v>0</v>
      </c>
      <c r="O348" s="222">
        <v>0</v>
      </c>
      <c r="P348" s="237" t="s">
        <v>1785</v>
      </c>
    </row>
    <row r="349" spans="1:16" x14ac:dyDescent="0.45">
      <c r="A349" s="209" t="s">
        <v>827</v>
      </c>
      <c r="B349" s="209" t="s">
        <v>828</v>
      </c>
      <c r="C349" s="209" t="s">
        <v>829</v>
      </c>
      <c r="D349" s="209" t="s">
        <v>830</v>
      </c>
      <c r="E349" s="209" t="s">
        <v>999</v>
      </c>
      <c r="F349" s="209" t="s">
        <v>155</v>
      </c>
      <c r="G349" s="209" t="s">
        <v>1080</v>
      </c>
      <c r="H349" s="209" t="s">
        <v>1081</v>
      </c>
      <c r="I349" s="209" t="s">
        <v>497</v>
      </c>
      <c r="J349" s="210">
        <v>0</v>
      </c>
      <c r="K349" s="210">
        <v>0</v>
      </c>
      <c r="L349" s="210">
        <v>219607500</v>
      </c>
      <c r="M349" s="210">
        <v>219607500</v>
      </c>
      <c r="N349" s="210">
        <v>0</v>
      </c>
      <c r="O349" s="222">
        <v>0</v>
      </c>
      <c r="P349" s="237" t="s">
        <v>1785</v>
      </c>
    </row>
    <row r="350" spans="1:16" x14ac:dyDescent="0.45">
      <c r="A350" s="209" t="s">
        <v>827</v>
      </c>
      <c r="B350" s="209" t="s">
        <v>828</v>
      </c>
      <c r="C350" s="209" t="s">
        <v>829</v>
      </c>
      <c r="D350" s="209" t="s">
        <v>830</v>
      </c>
      <c r="E350" s="209" t="s">
        <v>999</v>
      </c>
      <c r="F350" s="209" t="s">
        <v>155</v>
      </c>
      <c r="G350" s="209" t="s">
        <v>1082</v>
      </c>
      <c r="H350" s="209" t="s">
        <v>1083</v>
      </c>
      <c r="I350" s="209" t="s">
        <v>497</v>
      </c>
      <c r="J350" s="210">
        <v>0</v>
      </c>
      <c r="K350" s="210">
        <v>0</v>
      </c>
      <c r="L350" s="210">
        <v>93847500</v>
      </c>
      <c r="M350" s="210">
        <v>93847500</v>
      </c>
      <c r="N350" s="210">
        <v>0</v>
      </c>
      <c r="O350" s="222">
        <v>0</v>
      </c>
      <c r="P350" s="237" t="s">
        <v>1785</v>
      </c>
    </row>
    <row r="351" spans="1:16" x14ac:dyDescent="0.45">
      <c r="A351" s="209" t="s">
        <v>827</v>
      </c>
      <c r="B351" s="209" t="s">
        <v>828</v>
      </c>
      <c r="C351" s="209" t="s">
        <v>829</v>
      </c>
      <c r="D351" s="209" t="s">
        <v>830</v>
      </c>
      <c r="E351" s="209" t="s">
        <v>999</v>
      </c>
      <c r="F351" s="209" t="s">
        <v>155</v>
      </c>
      <c r="G351" s="209" t="s">
        <v>1084</v>
      </c>
      <c r="H351" s="209" t="s">
        <v>1085</v>
      </c>
      <c r="I351" s="209" t="s">
        <v>497</v>
      </c>
      <c r="J351" s="210">
        <v>0</v>
      </c>
      <c r="K351" s="210">
        <v>0</v>
      </c>
      <c r="L351" s="210">
        <v>22545000</v>
      </c>
      <c r="M351" s="210">
        <v>22545000</v>
      </c>
      <c r="N351" s="210">
        <v>0</v>
      </c>
      <c r="O351" s="222">
        <v>0</v>
      </c>
      <c r="P351" s="237" t="s">
        <v>1785</v>
      </c>
    </row>
    <row r="352" spans="1:16" x14ac:dyDescent="0.45">
      <c r="A352" s="209" t="s">
        <v>827</v>
      </c>
      <c r="B352" s="209" t="s">
        <v>828</v>
      </c>
      <c r="C352" s="209" t="s">
        <v>829</v>
      </c>
      <c r="D352" s="209" t="s">
        <v>830</v>
      </c>
      <c r="E352" s="209" t="s">
        <v>999</v>
      </c>
      <c r="F352" s="209" t="s">
        <v>155</v>
      </c>
      <c r="G352" s="209" t="s">
        <v>1086</v>
      </c>
      <c r="H352" s="209" t="s">
        <v>1087</v>
      </c>
      <c r="I352" s="209" t="s">
        <v>497</v>
      </c>
      <c r="J352" s="210">
        <v>0</v>
      </c>
      <c r="K352" s="210">
        <v>0</v>
      </c>
      <c r="L352" s="210">
        <v>215010000</v>
      </c>
      <c r="M352" s="210">
        <v>215010000</v>
      </c>
      <c r="N352" s="210">
        <v>0</v>
      </c>
      <c r="O352" s="222">
        <v>0</v>
      </c>
      <c r="P352" s="237" t="s">
        <v>1785</v>
      </c>
    </row>
    <row r="353" spans="1:16" x14ac:dyDescent="0.45">
      <c r="A353" s="209" t="s">
        <v>827</v>
      </c>
      <c r="B353" s="209" t="s">
        <v>828</v>
      </c>
      <c r="C353" s="209" t="s">
        <v>829</v>
      </c>
      <c r="D353" s="209" t="s">
        <v>830</v>
      </c>
      <c r="E353" s="209" t="s">
        <v>999</v>
      </c>
      <c r="F353" s="209" t="s">
        <v>155</v>
      </c>
      <c r="G353" s="209" t="s">
        <v>1088</v>
      </c>
      <c r="H353" s="209" t="s">
        <v>1089</v>
      </c>
      <c r="I353" s="209" t="s">
        <v>497</v>
      </c>
      <c r="J353" s="210">
        <v>0</v>
      </c>
      <c r="K353" s="210">
        <v>0</v>
      </c>
      <c r="L353" s="210">
        <v>27000000</v>
      </c>
      <c r="M353" s="210">
        <v>27000000</v>
      </c>
      <c r="N353" s="210">
        <v>0</v>
      </c>
      <c r="O353" s="222">
        <v>0</v>
      </c>
      <c r="P353" s="237" t="s">
        <v>1785</v>
      </c>
    </row>
    <row r="354" spans="1:16" x14ac:dyDescent="0.45">
      <c r="A354" s="209" t="s">
        <v>827</v>
      </c>
      <c r="B354" s="209" t="s">
        <v>828</v>
      </c>
      <c r="C354" s="209" t="s">
        <v>829</v>
      </c>
      <c r="D354" s="209" t="s">
        <v>830</v>
      </c>
      <c r="E354" s="209" t="s">
        <v>999</v>
      </c>
      <c r="F354" s="209" t="s">
        <v>155</v>
      </c>
      <c r="G354" s="209" t="s">
        <v>1090</v>
      </c>
      <c r="H354" s="209" t="s">
        <v>1091</v>
      </c>
      <c r="I354" s="209" t="s">
        <v>497</v>
      </c>
      <c r="J354" s="210">
        <v>0</v>
      </c>
      <c r="K354" s="210">
        <v>0</v>
      </c>
      <c r="L354" s="210">
        <v>65250000</v>
      </c>
      <c r="M354" s="210">
        <v>65250000</v>
      </c>
      <c r="N354" s="210">
        <v>0</v>
      </c>
      <c r="O354" s="222">
        <v>0</v>
      </c>
      <c r="P354" s="237" t="s">
        <v>1785</v>
      </c>
    </row>
    <row r="355" spans="1:16" x14ac:dyDescent="0.45">
      <c r="A355" s="209" t="s">
        <v>827</v>
      </c>
      <c r="B355" s="209" t="s">
        <v>828</v>
      </c>
      <c r="C355" s="209" t="s">
        <v>829</v>
      </c>
      <c r="D355" s="209" t="s">
        <v>830</v>
      </c>
      <c r="E355" s="209" t="s">
        <v>999</v>
      </c>
      <c r="F355" s="209" t="s">
        <v>155</v>
      </c>
      <c r="G355" s="209" t="s">
        <v>1092</v>
      </c>
      <c r="H355" s="209" t="s">
        <v>1093</v>
      </c>
      <c r="I355" s="209" t="s">
        <v>497</v>
      </c>
      <c r="J355" s="210">
        <v>0</v>
      </c>
      <c r="K355" s="210">
        <v>0</v>
      </c>
      <c r="L355" s="210">
        <v>30612524</v>
      </c>
      <c r="M355" s="210">
        <v>30612524</v>
      </c>
      <c r="N355" s="210">
        <v>0</v>
      </c>
      <c r="O355" s="222">
        <v>0</v>
      </c>
      <c r="P355" s="237" t="s">
        <v>1785</v>
      </c>
    </row>
    <row r="356" spans="1:16" x14ac:dyDescent="0.45">
      <c r="A356" s="209" t="s">
        <v>827</v>
      </c>
      <c r="B356" s="209" t="s">
        <v>828</v>
      </c>
      <c r="C356" s="209" t="s">
        <v>829</v>
      </c>
      <c r="D356" s="209" t="s">
        <v>830</v>
      </c>
      <c r="E356" s="209" t="s">
        <v>999</v>
      </c>
      <c r="F356" s="209" t="s">
        <v>155</v>
      </c>
      <c r="G356" s="209" t="s">
        <v>1094</v>
      </c>
      <c r="H356" s="209" t="s">
        <v>1095</v>
      </c>
      <c r="I356" s="209" t="s">
        <v>497</v>
      </c>
      <c r="J356" s="210">
        <v>0</v>
      </c>
      <c r="K356" s="210">
        <v>0</v>
      </c>
      <c r="L356" s="210">
        <v>202661977</v>
      </c>
      <c r="M356" s="210">
        <v>202661977</v>
      </c>
      <c r="N356" s="210">
        <v>0</v>
      </c>
      <c r="O356" s="222">
        <v>0</v>
      </c>
      <c r="P356" s="237" t="s">
        <v>1785</v>
      </c>
    </row>
    <row r="357" spans="1:16" x14ac:dyDescent="0.45">
      <c r="A357" s="209" t="s">
        <v>827</v>
      </c>
      <c r="B357" s="209" t="s">
        <v>828</v>
      </c>
      <c r="C357" s="209" t="s">
        <v>829</v>
      </c>
      <c r="D357" s="209" t="s">
        <v>830</v>
      </c>
      <c r="E357" s="209" t="s">
        <v>999</v>
      </c>
      <c r="F357" s="209" t="s">
        <v>155</v>
      </c>
      <c r="G357" s="209" t="s">
        <v>1096</v>
      </c>
      <c r="H357" s="209" t="s">
        <v>1097</v>
      </c>
      <c r="I357" s="209" t="s">
        <v>497</v>
      </c>
      <c r="J357" s="210">
        <v>0</v>
      </c>
      <c r="K357" s="210">
        <v>0</v>
      </c>
      <c r="L357" s="210">
        <v>72814500</v>
      </c>
      <c r="M357" s="210">
        <v>72814500</v>
      </c>
      <c r="N357" s="210">
        <v>0</v>
      </c>
      <c r="O357" s="222">
        <v>0</v>
      </c>
      <c r="P357" s="237" t="s">
        <v>1785</v>
      </c>
    </row>
    <row r="358" spans="1:16" x14ac:dyDescent="0.45">
      <c r="A358" s="209" t="s">
        <v>827</v>
      </c>
      <c r="B358" s="209" t="s">
        <v>828</v>
      </c>
      <c r="C358" s="209" t="s">
        <v>829</v>
      </c>
      <c r="D358" s="209" t="s">
        <v>830</v>
      </c>
      <c r="E358" s="209" t="s">
        <v>999</v>
      </c>
      <c r="F358" s="209" t="s">
        <v>155</v>
      </c>
      <c r="G358" s="209" t="s">
        <v>1098</v>
      </c>
      <c r="H358" s="209" t="s">
        <v>1099</v>
      </c>
      <c r="I358" s="209" t="s">
        <v>497</v>
      </c>
      <c r="J358" s="210">
        <v>0</v>
      </c>
      <c r="K358" s="210">
        <v>0</v>
      </c>
      <c r="L358" s="210">
        <v>89923500</v>
      </c>
      <c r="M358" s="210">
        <v>89923500</v>
      </c>
      <c r="N358" s="210">
        <v>0</v>
      </c>
      <c r="O358" s="222">
        <v>0</v>
      </c>
      <c r="P358" s="237" t="s">
        <v>1785</v>
      </c>
    </row>
    <row r="359" spans="1:16" x14ac:dyDescent="0.45">
      <c r="A359" s="209" t="s">
        <v>827</v>
      </c>
      <c r="B359" s="209" t="s">
        <v>828</v>
      </c>
      <c r="C359" s="209" t="s">
        <v>829</v>
      </c>
      <c r="D359" s="209" t="s">
        <v>830</v>
      </c>
      <c r="E359" s="209" t="s">
        <v>999</v>
      </c>
      <c r="F359" s="209" t="s">
        <v>155</v>
      </c>
      <c r="G359" s="209" t="s">
        <v>1100</v>
      </c>
      <c r="H359" s="209" t="s">
        <v>1101</v>
      </c>
      <c r="I359" s="209" t="s">
        <v>497</v>
      </c>
      <c r="J359" s="210">
        <v>0</v>
      </c>
      <c r="K359" s="210">
        <v>0</v>
      </c>
      <c r="L359" s="210">
        <v>33660000</v>
      </c>
      <c r="M359" s="210">
        <v>33660000</v>
      </c>
      <c r="N359" s="210">
        <v>0</v>
      </c>
      <c r="O359" s="222">
        <v>0</v>
      </c>
      <c r="P359" s="237" t="s">
        <v>1785</v>
      </c>
    </row>
    <row r="360" spans="1:16" x14ac:dyDescent="0.45">
      <c r="A360" s="209" t="s">
        <v>827</v>
      </c>
      <c r="B360" s="209" t="s">
        <v>828</v>
      </c>
      <c r="C360" s="209" t="s">
        <v>829</v>
      </c>
      <c r="D360" s="209" t="s">
        <v>830</v>
      </c>
      <c r="E360" s="209" t="s">
        <v>999</v>
      </c>
      <c r="F360" s="209" t="s">
        <v>155</v>
      </c>
      <c r="G360" s="209" t="s">
        <v>1102</v>
      </c>
      <c r="H360" s="209" t="s">
        <v>1103</v>
      </c>
      <c r="I360" s="209" t="s">
        <v>497</v>
      </c>
      <c r="J360" s="210">
        <v>0</v>
      </c>
      <c r="K360" s="210">
        <v>0</v>
      </c>
      <c r="L360" s="210">
        <v>95602500</v>
      </c>
      <c r="M360" s="210">
        <v>95602500</v>
      </c>
      <c r="N360" s="210">
        <v>0</v>
      </c>
      <c r="O360" s="222">
        <v>0</v>
      </c>
      <c r="P360" s="237" t="s">
        <v>1785</v>
      </c>
    </row>
    <row r="361" spans="1:16" x14ac:dyDescent="0.45">
      <c r="A361" s="209" t="s">
        <v>827</v>
      </c>
      <c r="B361" s="209" t="s">
        <v>828</v>
      </c>
      <c r="C361" s="209" t="s">
        <v>829</v>
      </c>
      <c r="D361" s="209" t="s">
        <v>830</v>
      </c>
      <c r="E361" s="209" t="s">
        <v>999</v>
      </c>
      <c r="F361" s="209" t="s">
        <v>155</v>
      </c>
      <c r="G361" s="209" t="s">
        <v>1104</v>
      </c>
      <c r="H361" s="209" t="s">
        <v>1105</v>
      </c>
      <c r="I361" s="209" t="s">
        <v>497</v>
      </c>
      <c r="J361" s="210">
        <v>0</v>
      </c>
      <c r="K361" s="210">
        <v>0</v>
      </c>
      <c r="L361" s="210">
        <v>12960000</v>
      </c>
      <c r="M361" s="210">
        <v>12960000</v>
      </c>
      <c r="N361" s="210">
        <v>0</v>
      </c>
      <c r="O361" s="222">
        <v>0</v>
      </c>
      <c r="P361" s="237" t="s">
        <v>1785</v>
      </c>
    </row>
    <row r="362" spans="1:16" x14ac:dyDescent="0.45">
      <c r="A362" s="209" t="s">
        <v>827</v>
      </c>
      <c r="B362" s="209" t="s">
        <v>828</v>
      </c>
      <c r="C362" s="209" t="s">
        <v>829</v>
      </c>
      <c r="D362" s="209" t="s">
        <v>830</v>
      </c>
      <c r="E362" s="209" t="s">
        <v>999</v>
      </c>
      <c r="F362" s="209" t="s">
        <v>155</v>
      </c>
      <c r="G362" s="209" t="s">
        <v>1106</v>
      </c>
      <c r="H362" s="209" t="s">
        <v>1107</v>
      </c>
      <c r="I362" s="209" t="s">
        <v>497</v>
      </c>
      <c r="J362" s="210">
        <v>0</v>
      </c>
      <c r="K362" s="210">
        <v>0</v>
      </c>
      <c r="L362" s="210">
        <v>141687000</v>
      </c>
      <c r="M362" s="210">
        <v>141687000</v>
      </c>
      <c r="N362" s="210">
        <v>0</v>
      </c>
      <c r="O362" s="222">
        <v>0</v>
      </c>
      <c r="P362" s="237" t="s">
        <v>1785</v>
      </c>
    </row>
    <row r="363" spans="1:16" x14ac:dyDescent="0.45">
      <c r="A363" s="209" t="s">
        <v>827</v>
      </c>
      <c r="B363" s="209" t="s">
        <v>828</v>
      </c>
      <c r="C363" s="209" t="s">
        <v>829</v>
      </c>
      <c r="D363" s="209" t="s">
        <v>830</v>
      </c>
      <c r="E363" s="209" t="s">
        <v>999</v>
      </c>
      <c r="F363" s="209" t="s">
        <v>155</v>
      </c>
      <c r="G363" s="209" t="s">
        <v>1108</v>
      </c>
      <c r="H363" s="209" t="s">
        <v>1109</v>
      </c>
      <c r="I363" s="209" t="s">
        <v>497</v>
      </c>
      <c r="J363" s="210">
        <v>0</v>
      </c>
      <c r="K363" s="210">
        <v>0</v>
      </c>
      <c r="L363" s="210">
        <v>53128800</v>
      </c>
      <c r="M363" s="210">
        <v>53128800</v>
      </c>
      <c r="N363" s="210">
        <v>0</v>
      </c>
      <c r="O363" s="222">
        <v>0</v>
      </c>
      <c r="P363" s="237" t="s">
        <v>1785</v>
      </c>
    </row>
    <row r="364" spans="1:16" x14ac:dyDescent="0.45">
      <c r="A364" s="209" t="s">
        <v>827</v>
      </c>
      <c r="B364" s="209" t="s">
        <v>828</v>
      </c>
      <c r="C364" s="209" t="s">
        <v>829</v>
      </c>
      <c r="D364" s="209" t="s">
        <v>830</v>
      </c>
      <c r="E364" s="209" t="s">
        <v>999</v>
      </c>
      <c r="F364" s="209" t="s">
        <v>155</v>
      </c>
      <c r="G364" s="209" t="s">
        <v>1110</v>
      </c>
      <c r="H364" s="209" t="s">
        <v>1111</v>
      </c>
      <c r="I364" s="209" t="s">
        <v>497</v>
      </c>
      <c r="J364" s="210">
        <v>0</v>
      </c>
      <c r="K364" s="210">
        <v>0</v>
      </c>
      <c r="L364" s="210">
        <v>242190000</v>
      </c>
      <c r="M364" s="210">
        <v>242190000</v>
      </c>
      <c r="N364" s="210">
        <v>0</v>
      </c>
      <c r="O364" s="222">
        <v>0</v>
      </c>
      <c r="P364" s="237" t="s">
        <v>1785</v>
      </c>
    </row>
    <row r="365" spans="1:16" x14ac:dyDescent="0.45">
      <c r="A365" s="209" t="s">
        <v>827</v>
      </c>
      <c r="B365" s="209" t="s">
        <v>828</v>
      </c>
      <c r="C365" s="209" t="s">
        <v>829</v>
      </c>
      <c r="D365" s="209" t="s">
        <v>830</v>
      </c>
      <c r="E365" s="209" t="s">
        <v>999</v>
      </c>
      <c r="F365" s="209" t="s">
        <v>155</v>
      </c>
      <c r="G365" s="209" t="s">
        <v>1112</v>
      </c>
      <c r="H365" s="209" t="s">
        <v>1113</v>
      </c>
      <c r="I365" s="209" t="s">
        <v>497</v>
      </c>
      <c r="J365" s="210">
        <v>0</v>
      </c>
      <c r="K365" s="210">
        <v>0</v>
      </c>
      <c r="L365" s="210">
        <v>47025000</v>
      </c>
      <c r="M365" s="210">
        <v>47025000</v>
      </c>
      <c r="N365" s="210">
        <v>0</v>
      </c>
      <c r="O365" s="222">
        <v>0</v>
      </c>
      <c r="P365" s="237" t="s">
        <v>1785</v>
      </c>
    </row>
    <row r="366" spans="1:16" x14ac:dyDescent="0.45">
      <c r="A366" s="209" t="s">
        <v>827</v>
      </c>
      <c r="B366" s="209" t="s">
        <v>828</v>
      </c>
      <c r="C366" s="209" t="s">
        <v>829</v>
      </c>
      <c r="D366" s="209" t="s">
        <v>830</v>
      </c>
      <c r="E366" s="209" t="s">
        <v>999</v>
      </c>
      <c r="F366" s="209" t="s">
        <v>155</v>
      </c>
      <c r="G366" s="209" t="s">
        <v>532</v>
      </c>
      <c r="H366" s="209" t="s">
        <v>533</v>
      </c>
      <c r="I366" s="209" t="s">
        <v>497</v>
      </c>
      <c r="J366" s="210">
        <v>0</v>
      </c>
      <c r="K366" s="210">
        <v>0</v>
      </c>
      <c r="L366" s="210">
        <v>202282500</v>
      </c>
      <c r="M366" s="210">
        <v>202282500</v>
      </c>
      <c r="N366" s="210">
        <v>0</v>
      </c>
      <c r="O366" s="222">
        <v>0</v>
      </c>
      <c r="P366" s="237" t="s">
        <v>1785</v>
      </c>
    </row>
    <row r="367" spans="1:16" x14ac:dyDescent="0.45">
      <c r="A367" s="209" t="s">
        <v>827</v>
      </c>
      <c r="B367" s="209" t="s">
        <v>828</v>
      </c>
      <c r="C367" s="209" t="s">
        <v>829</v>
      </c>
      <c r="D367" s="209" t="s">
        <v>830</v>
      </c>
      <c r="E367" s="209" t="s">
        <v>999</v>
      </c>
      <c r="F367" s="209" t="s">
        <v>155</v>
      </c>
      <c r="G367" s="209" t="s">
        <v>1114</v>
      </c>
      <c r="H367" s="209" t="s">
        <v>1115</v>
      </c>
      <c r="I367" s="209" t="s">
        <v>497</v>
      </c>
      <c r="J367" s="210">
        <v>0</v>
      </c>
      <c r="K367" s="210">
        <v>0</v>
      </c>
      <c r="L367" s="210">
        <v>64680000</v>
      </c>
      <c r="M367" s="210">
        <v>64680000</v>
      </c>
      <c r="N367" s="210">
        <v>0</v>
      </c>
      <c r="O367" s="222">
        <v>0</v>
      </c>
      <c r="P367" s="237" t="s">
        <v>1785</v>
      </c>
    </row>
    <row r="368" spans="1:16" x14ac:dyDescent="0.45">
      <c r="A368" s="209" t="s">
        <v>827</v>
      </c>
      <c r="B368" s="209" t="s">
        <v>828</v>
      </c>
      <c r="C368" s="209" t="s">
        <v>829</v>
      </c>
      <c r="D368" s="209" t="s">
        <v>830</v>
      </c>
      <c r="E368" s="209" t="s">
        <v>999</v>
      </c>
      <c r="F368" s="209" t="s">
        <v>155</v>
      </c>
      <c r="G368" s="209" t="s">
        <v>1116</v>
      </c>
      <c r="H368" s="209" t="s">
        <v>1117</v>
      </c>
      <c r="I368" s="209" t="s">
        <v>497</v>
      </c>
      <c r="J368" s="210">
        <v>0</v>
      </c>
      <c r="K368" s="210">
        <v>0</v>
      </c>
      <c r="L368" s="210">
        <v>152617501</v>
      </c>
      <c r="M368" s="210">
        <v>152617500</v>
      </c>
      <c r="N368" s="222">
        <v>1</v>
      </c>
      <c r="O368" s="222">
        <v>0</v>
      </c>
      <c r="P368" s="237" t="s">
        <v>1785</v>
      </c>
    </row>
    <row r="369" spans="1:16" x14ac:dyDescent="0.45">
      <c r="A369" s="209" t="s">
        <v>827</v>
      </c>
      <c r="B369" s="209" t="s">
        <v>828</v>
      </c>
      <c r="C369" s="209" t="s">
        <v>829</v>
      </c>
      <c r="D369" s="209" t="s">
        <v>830</v>
      </c>
      <c r="E369" s="209" t="s">
        <v>999</v>
      </c>
      <c r="F369" s="209" t="s">
        <v>155</v>
      </c>
      <c r="G369" s="209" t="s">
        <v>1118</v>
      </c>
      <c r="H369" s="209" t="s">
        <v>1119</v>
      </c>
      <c r="I369" s="209" t="s">
        <v>497</v>
      </c>
      <c r="J369" s="210">
        <v>0</v>
      </c>
      <c r="K369" s="210">
        <v>0</v>
      </c>
      <c r="L369" s="210">
        <v>126319500</v>
      </c>
      <c r="M369" s="210">
        <v>126319500</v>
      </c>
      <c r="N369" s="210">
        <v>0</v>
      </c>
      <c r="O369" s="222">
        <v>0</v>
      </c>
      <c r="P369" s="237" t="s">
        <v>1785</v>
      </c>
    </row>
    <row r="370" spans="1:16" x14ac:dyDescent="0.45">
      <c r="A370" s="209" t="s">
        <v>827</v>
      </c>
      <c r="B370" s="209" t="s">
        <v>828</v>
      </c>
      <c r="C370" s="209" t="s">
        <v>829</v>
      </c>
      <c r="D370" s="209" t="s">
        <v>830</v>
      </c>
      <c r="E370" s="209" t="s">
        <v>999</v>
      </c>
      <c r="F370" s="209" t="s">
        <v>155</v>
      </c>
      <c r="G370" s="209" t="s">
        <v>1120</v>
      </c>
      <c r="H370" s="209" t="s">
        <v>1121</v>
      </c>
      <c r="I370" s="209" t="s">
        <v>497</v>
      </c>
      <c r="J370" s="210">
        <v>0</v>
      </c>
      <c r="K370" s="210">
        <v>0</v>
      </c>
      <c r="L370" s="210">
        <v>190597500</v>
      </c>
      <c r="M370" s="210">
        <v>190597500</v>
      </c>
      <c r="N370" s="210">
        <v>0</v>
      </c>
      <c r="O370" s="222">
        <v>0</v>
      </c>
      <c r="P370" s="237" t="s">
        <v>1785</v>
      </c>
    </row>
    <row r="371" spans="1:16" x14ac:dyDescent="0.45">
      <c r="A371" s="209" t="s">
        <v>827</v>
      </c>
      <c r="B371" s="209" t="s">
        <v>828</v>
      </c>
      <c r="C371" s="209" t="s">
        <v>829</v>
      </c>
      <c r="D371" s="209" t="s">
        <v>830</v>
      </c>
      <c r="E371" s="209" t="s">
        <v>999</v>
      </c>
      <c r="F371" s="209" t="s">
        <v>155</v>
      </c>
      <c r="G371" s="209" t="s">
        <v>1122</v>
      </c>
      <c r="H371" s="209" t="s">
        <v>1123</v>
      </c>
      <c r="I371" s="209" t="s">
        <v>497</v>
      </c>
      <c r="J371" s="210">
        <v>0</v>
      </c>
      <c r="K371" s="210">
        <v>0</v>
      </c>
      <c r="L371" s="210">
        <v>12600014</v>
      </c>
      <c r="M371" s="210">
        <v>12600014</v>
      </c>
      <c r="N371" s="210">
        <v>0</v>
      </c>
      <c r="O371" s="222">
        <v>0</v>
      </c>
      <c r="P371" s="237" t="s">
        <v>1785</v>
      </c>
    </row>
    <row r="372" spans="1:16" x14ac:dyDescent="0.45">
      <c r="A372" s="209" t="s">
        <v>827</v>
      </c>
      <c r="B372" s="209" t="s">
        <v>828</v>
      </c>
      <c r="C372" s="209" t="s">
        <v>829</v>
      </c>
      <c r="D372" s="209" t="s">
        <v>830</v>
      </c>
      <c r="E372" s="209" t="s">
        <v>999</v>
      </c>
      <c r="F372" s="209" t="s">
        <v>155</v>
      </c>
      <c r="G372" s="209" t="s">
        <v>1124</v>
      </c>
      <c r="H372" s="209" t="s">
        <v>1125</v>
      </c>
      <c r="I372" s="209" t="s">
        <v>497</v>
      </c>
      <c r="J372" s="210">
        <v>0</v>
      </c>
      <c r="K372" s="210">
        <v>0</v>
      </c>
      <c r="L372" s="210">
        <v>50400057</v>
      </c>
      <c r="M372" s="210">
        <v>50400057</v>
      </c>
      <c r="N372" s="210">
        <v>0</v>
      </c>
      <c r="O372" s="222">
        <v>0</v>
      </c>
      <c r="P372" s="237" t="s">
        <v>1785</v>
      </c>
    </row>
    <row r="373" spans="1:16" x14ac:dyDescent="0.45">
      <c r="A373" s="209" t="s">
        <v>827</v>
      </c>
      <c r="B373" s="209" t="s">
        <v>828</v>
      </c>
      <c r="C373" s="209" t="s">
        <v>829</v>
      </c>
      <c r="D373" s="209" t="s">
        <v>830</v>
      </c>
      <c r="E373" s="209" t="s">
        <v>999</v>
      </c>
      <c r="F373" s="209" t="s">
        <v>155</v>
      </c>
      <c r="G373" s="209" t="s">
        <v>1126</v>
      </c>
      <c r="H373" s="209" t="s">
        <v>1127</v>
      </c>
      <c r="I373" s="209" t="s">
        <v>497</v>
      </c>
      <c r="J373" s="210">
        <v>0</v>
      </c>
      <c r="K373" s="210">
        <v>0</v>
      </c>
      <c r="L373" s="210">
        <v>140262502</v>
      </c>
      <c r="M373" s="210">
        <v>140262502</v>
      </c>
      <c r="N373" s="210">
        <v>0</v>
      </c>
      <c r="O373" s="222">
        <v>0</v>
      </c>
      <c r="P373" s="237" t="s">
        <v>1785</v>
      </c>
    </row>
    <row r="374" spans="1:16" x14ac:dyDescent="0.45">
      <c r="A374" s="209" t="s">
        <v>827</v>
      </c>
      <c r="B374" s="209" t="s">
        <v>828</v>
      </c>
      <c r="C374" s="209" t="s">
        <v>829</v>
      </c>
      <c r="D374" s="209" t="s">
        <v>830</v>
      </c>
      <c r="E374" s="209" t="s">
        <v>999</v>
      </c>
      <c r="F374" s="209" t="s">
        <v>155</v>
      </c>
      <c r="G374" s="209" t="s">
        <v>1128</v>
      </c>
      <c r="H374" s="209" t="s">
        <v>1129</v>
      </c>
      <c r="I374" s="209" t="s">
        <v>497</v>
      </c>
      <c r="J374" s="210">
        <v>0</v>
      </c>
      <c r="K374" s="210">
        <v>0</v>
      </c>
      <c r="L374" s="210">
        <v>290240250</v>
      </c>
      <c r="M374" s="210">
        <v>290240250</v>
      </c>
      <c r="N374" s="210">
        <v>0</v>
      </c>
      <c r="O374" s="222">
        <v>0</v>
      </c>
      <c r="P374" s="237" t="s">
        <v>1785</v>
      </c>
    </row>
    <row r="375" spans="1:16" x14ac:dyDescent="0.45">
      <c r="A375" s="209" t="s">
        <v>827</v>
      </c>
      <c r="B375" s="209" t="s">
        <v>828</v>
      </c>
      <c r="C375" s="209" t="s">
        <v>829</v>
      </c>
      <c r="D375" s="209" t="s">
        <v>830</v>
      </c>
      <c r="E375" s="209" t="s">
        <v>999</v>
      </c>
      <c r="F375" s="209" t="s">
        <v>155</v>
      </c>
      <c r="G375" s="209" t="s">
        <v>1130</v>
      </c>
      <c r="H375" s="209" t="s">
        <v>1131</v>
      </c>
      <c r="I375" s="209" t="s">
        <v>497</v>
      </c>
      <c r="J375" s="210">
        <v>0</v>
      </c>
      <c r="K375" s="210">
        <v>0</v>
      </c>
      <c r="L375" s="210">
        <v>191842020</v>
      </c>
      <c r="M375" s="210">
        <v>191842020</v>
      </c>
      <c r="N375" s="210">
        <v>0</v>
      </c>
      <c r="O375" s="222">
        <v>0</v>
      </c>
      <c r="P375" s="237" t="s">
        <v>1785</v>
      </c>
    </row>
    <row r="376" spans="1:16" x14ac:dyDescent="0.45">
      <c r="A376" s="209" t="s">
        <v>827</v>
      </c>
      <c r="B376" s="209" t="s">
        <v>828</v>
      </c>
      <c r="C376" s="209" t="s">
        <v>829</v>
      </c>
      <c r="D376" s="209" t="s">
        <v>830</v>
      </c>
      <c r="E376" s="209" t="s">
        <v>999</v>
      </c>
      <c r="F376" s="209" t="s">
        <v>155</v>
      </c>
      <c r="G376" s="209" t="s">
        <v>1132</v>
      </c>
      <c r="H376" s="209" t="s">
        <v>1133</v>
      </c>
      <c r="I376" s="209" t="s">
        <v>497</v>
      </c>
      <c r="J376" s="210">
        <v>0</v>
      </c>
      <c r="K376" s="210">
        <v>0</v>
      </c>
      <c r="L376" s="210">
        <v>293750236</v>
      </c>
      <c r="M376" s="210">
        <v>293750236</v>
      </c>
      <c r="N376" s="210">
        <v>0</v>
      </c>
      <c r="O376" s="222">
        <v>0</v>
      </c>
      <c r="P376" s="237" t="s">
        <v>1785</v>
      </c>
    </row>
    <row r="377" spans="1:16" x14ac:dyDescent="0.45">
      <c r="A377" s="209" t="s">
        <v>827</v>
      </c>
      <c r="B377" s="209" t="s">
        <v>828</v>
      </c>
      <c r="C377" s="209" t="s">
        <v>829</v>
      </c>
      <c r="D377" s="209" t="s">
        <v>830</v>
      </c>
      <c r="E377" s="209" t="s">
        <v>999</v>
      </c>
      <c r="F377" s="209" t="s">
        <v>155</v>
      </c>
      <c r="G377" s="209" t="s">
        <v>1134</v>
      </c>
      <c r="H377" s="209" t="s">
        <v>1135</v>
      </c>
      <c r="I377" s="209" t="s">
        <v>497</v>
      </c>
      <c r="J377" s="210">
        <v>0</v>
      </c>
      <c r="K377" s="210">
        <v>0</v>
      </c>
      <c r="L377" s="210">
        <v>198249446</v>
      </c>
      <c r="M377" s="210">
        <v>198249446</v>
      </c>
      <c r="N377" s="210">
        <v>0</v>
      </c>
      <c r="O377" s="222">
        <v>0</v>
      </c>
      <c r="P377" s="237" t="s">
        <v>1785</v>
      </c>
    </row>
    <row r="378" spans="1:16" x14ac:dyDescent="0.45">
      <c r="A378" s="209" t="s">
        <v>827</v>
      </c>
      <c r="B378" s="209" t="s">
        <v>828</v>
      </c>
      <c r="C378" s="209" t="s">
        <v>829</v>
      </c>
      <c r="D378" s="209" t="s">
        <v>830</v>
      </c>
      <c r="E378" s="209" t="s">
        <v>999</v>
      </c>
      <c r="F378" s="209" t="s">
        <v>155</v>
      </c>
      <c r="G378" s="209" t="s">
        <v>1136</v>
      </c>
      <c r="H378" s="209" t="s">
        <v>1137</v>
      </c>
      <c r="I378" s="209" t="s">
        <v>497</v>
      </c>
      <c r="J378" s="210">
        <v>0</v>
      </c>
      <c r="K378" s="210">
        <v>0</v>
      </c>
      <c r="L378" s="210">
        <v>88200044</v>
      </c>
      <c r="M378" s="210">
        <v>88200044</v>
      </c>
      <c r="N378" s="210">
        <v>0</v>
      </c>
      <c r="O378" s="222">
        <v>0</v>
      </c>
      <c r="P378" s="237" t="s">
        <v>1785</v>
      </c>
    </row>
    <row r="379" spans="1:16" x14ac:dyDescent="0.45">
      <c r="A379" s="209" t="s">
        <v>827</v>
      </c>
      <c r="B379" s="209" t="s">
        <v>828</v>
      </c>
      <c r="C379" s="209" t="s">
        <v>829</v>
      </c>
      <c r="D379" s="209" t="s">
        <v>830</v>
      </c>
      <c r="E379" s="209" t="s">
        <v>999</v>
      </c>
      <c r="F379" s="209" t="s">
        <v>155</v>
      </c>
      <c r="G379" s="209" t="s">
        <v>1138</v>
      </c>
      <c r="H379" s="209" t="s">
        <v>1139</v>
      </c>
      <c r="I379" s="209" t="s">
        <v>497</v>
      </c>
      <c r="J379" s="210">
        <v>0</v>
      </c>
      <c r="K379" s="210">
        <v>0</v>
      </c>
      <c r="L379" s="210">
        <v>246240000</v>
      </c>
      <c r="M379" s="210">
        <v>246240000</v>
      </c>
      <c r="N379" s="210">
        <v>0</v>
      </c>
      <c r="O379" s="222">
        <v>0</v>
      </c>
      <c r="P379" s="237" t="s">
        <v>1785</v>
      </c>
    </row>
    <row r="380" spans="1:16" x14ac:dyDescent="0.45">
      <c r="A380" s="209" t="s">
        <v>827</v>
      </c>
      <c r="B380" s="209" t="s">
        <v>828</v>
      </c>
      <c r="C380" s="209" t="s">
        <v>829</v>
      </c>
      <c r="D380" s="209" t="s">
        <v>830</v>
      </c>
      <c r="E380" s="209" t="s">
        <v>999</v>
      </c>
      <c r="F380" s="209" t="s">
        <v>155</v>
      </c>
      <c r="G380" s="209" t="s">
        <v>1140</v>
      </c>
      <c r="H380" s="209" t="s">
        <v>1141</v>
      </c>
      <c r="I380" s="209" t="s">
        <v>497</v>
      </c>
      <c r="J380" s="210">
        <v>0</v>
      </c>
      <c r="K380" s="210">
        <v>0</v>
      </c>
      <c r="L380" s="210">
        <v>274320000</v>
      </c>
      <c r="M380" s="210">
        <v>274320000</v>
      </c>
      <c r="N380" s="210">
        <v>0</v>
      </c>
      <c r="O380" s="222">
        <v>0</v>
      </c>
      <c r="P380" s="237" t="s">
        <v>1785</v>
      </c>
    </row>
    <row r="381" spans="1:16" x14ac:dyDescent="0.45">
      <c r="A381" s="209" t="s">
        <v>827</v>
      </c>
      <c r="B381" s="209" t="s">
        <v>828</v>
      </c>
      <c r="C381" s="209" t="s">
        <v>829</v>
      </c>
      <c r="D381" s="209" t="s">
        <v>830</v>
      </c>
      <c r="E381" s="209" t="s">
        <v>999</v>
      </c>
      <c r="F381" s="209" t="s">
        <v>155</v>
      </c>
      <c r="G381" s="209" t="s">
        <v>1142</v>
      </c>
      <c r="H381" s="209" t="s">
        <v>1143</v>
      </c>
      <c r="I381" s="209" t="s">
        <v>497</v>
      </c>
      <c r="J381" s="210">
        <v>0</v>
      </c>
      <c r="K381" s="210">
        <v>39541846</v>
      </c>
      <c r="L381" s="210">
        <v>658523798</v>
      </c>
      <c r="M381" s="210">
        <v>672218426</v>
      </c>
      <c r="N381" s="210">
        <v>0</v>
      </c>
      <c r="O381" s="222">
        <v>53236474</v>
      </c>
      <c r="P381" s="237" t="s">
        <v>1785</v>
      </c>
    </row>
    <row r="382" spans="1:16" x14ac:dyDescent="0.45">
      <c r="A382" s="209" t="s">
        <v>827</v>
      </c>
      <c r="B382" s="209" t="s">
        <v>828</v>
      </c>
      <c r="C382" s="209" t="s">
        <v>829</v>
      </c>
      <c r="D382" s="209" t="s">
        <v>830</v>
      </c>
      <c r="E382" s="209" t="s">
        <v>999</v>
      </c>
      <c r="F382" s="209" t="s">
        <v>155</v>
      </c>
      <c r="G382" s="209" t="s">
        <v>1144</v>
      </c>
      <c r="H382" s="209" t="s">
        <v>1145</v>
      </c>
      <c r="I382" s="209" t="s">
        <v>497</v>
      </c>
      <c r="J382" s="210">
        <v>0</v>
      </c>
      <c r="K382" s="210">
        <v>39541846</v>
      </c>
      <c r="L382" s="210">
        <v>658523798</v>
      </c>
      <c r="M382" s="210">
        <v>672218426</v>
      </c>
      <c r="N382" s="210">
        <v>0</v>
      </c>
      <c r="O382" s="222">
        <v>53236474</v>
      </c>
      <c r="P382" s="237" t="s">
        <v>1785</v>
      </c>
    </row>
    <row r="383" spans="1:16" x14ac:dyDescent="0.45">
      <c r="A383" s="209" t="s">
        <v>827</v>
      </c>
      <c r="B383" s="209" t="s">
        <v>828</v>
      </c>
      <c r="C383" s="209" t="s">
        <v>829</v>
      </c>
      <c r="D383" s="209" t="s">
        <v>830</v>
      </c>
      <c r="E383" s="209" t="s">
        <v>999</v>
      </c>
      <c r="F383" s="209" t="s">
        <v>155</v>
      </c>
      <c r="G383" s="209" t="s">
        <v>1146</v>
      </c>
      <c r="H383" s="209" t="s">
        <v>1147</v>
      </c>
      <c r="I383" s="209" t="s">
        <v>497</v>
      </c>
      <c r="J383" s="210">
        <v>0</v>
      </c>
      <c r="K383" s="210">
        <v>0</v>
      </c>
      <c r="L383" s="210">
        <v>21267161</v>
      </c>
      <c r="M383" s="210">
        <v>21267161</v>
      </c>
      <c r="N383" s="210">
        <v>0</v>
      </c>
      <c r="O383" s="222">
        <v>0</v>
      </c>
      <c r="P383" s="237" t="s">
        <v>1785</v>
      </c>
    </row>
    <row r="384" spans="1:16" x14ac:dyDescent="0.45">
      <c r="A384" s="209" t="s">
        <v>827</v>
      </c>
      <c r="B384" s="209" t="s">
        <v>828</v>
      </c>
      <c r="C384" s="209" t="s">
        <v>829</v>
      </c>
      <c r="D384" s="209" t="s">
        <v>830</v>
      </c>
      <c r="E384" s="209" t="s">
        <v>999</v>
      </c>
      <c r="F384" s="209" t="s">
        <v>155</v>
      </c>
      <c r="G384" s="209" t="s">
        <v>1148</v>
      </c>
      <c r="H384" s="209" t="s">
        <v>1149</v>
      </c>
      <c r="I384" s="209" t="s">
        <v>497</v>
      </c>
      <c r="J384" s="210">
        <v>0</v>
      </c>
      <c r="K384" s="210">
        <v>0</v>
      </c>
      <c r="L384" s="210">
        <v>256120129</v>
      </c>
      <c r="M384" s="210">
        <v>256120129</v>
      </c>
      <c r="N384" s="210">
        <v>0</v>
      </c>
      <c r="O384" s="222">
        <v>0</v>
      </c>
      <c r="P384" s="237" t="s">
        <v>1785</v>
      </c>
    </row>
    <row r="385" spans="1:16" x14ac:dyDescent="0.45">
      <c r="A385" s="209" t="s">
        <v>827</v>
      </c>
      <c r="B385" s="209" t="s">
        <v>828</v>
      </c>
      <c r="C385" s="209" t="s">
        <v>829</v>
      </c>
      <c r="D385" s="209" t="s">
        <v>830</v>
      </c>
      <c r="E385" s="209" t="s">
        <v>999</v>
      </c>
      <c r="F385" s="209" t="s">
        <v>155</v>
      </c>
      <c r="G385" s="209" t="s">
        <v>1150</v>
      </c>
      <c r="H385" s="209" t="s">
        <v>1151</v>
      </c>
      <c r="I385" s="209" t="s">
        <v>497</v>
      </c>
      <c r="J385" s="210">
        <v>0</v>
      </c>
      <c r="K385" s="210">
        <v>3681285</v>
      </c>
      <c r="L385" s="210">
        <v>0</v>
      </c>
      <c r="M385" s="210">
        <v>0</v>
      </c>
      <c r="N385" s="210">
        <v>0</v>
      </c>
      <c r="O385" s="222">
        <v>3681285</v>
      </c>
      <c r="P385" s="237" t="s">
        <v>1785</v>
      </c>
    </row>
    <row r="386" spans="1:16" x14ac:dyDescent="0.45">
      <c r="A386" s="209" t="s">
        <v>827</v>
      </c>
      <c r="B386" s="209" t="s">
        <v>828</v>
      </c>
      <c r="C386" s="209" t="s">
        <v>829</v>
      </c>
      <c r="D386" s="209" t="s">
        <v>830</v>
      </c>
      <c r="E386" s="209" t="s">
        <v>999</v>
      </c>
      <c r="F386" s="209" t="s">
        <v>155</v>
      </c>
      <c r="G386" s="209" t="s">
        <v>1152</v>
      </c>
      <c r="H386" s="209" t="s">
        <v>1153</v>
      </c>
      <c r="I386" s="209" t="s">
        <v>497</v>
      </c>
      <c r="J386" s="210">
        <v>0</v>
      </c>
      <c r="K386" s="210">
        <v>0</v>
      </c>
      <c r="L386" s="210">
        <v>12999996</v>
      </c>
      <c r="M386" s="210">
        <v>12999996</v>
      </c>
      <c r="N386" s="210">
        <v>0</v>
      </c>
      <c r="O386" s="222">
        <v>0</v>
      </c>
      <c r="P386" s="237" t="s">
        <v>1785</v>
      </c>
    </row>
    <row r="387" spans="1:16" x14ac:dyDescent="0.45">
      <c r="A387" s="209" t="s">
        <v>827</v>
      </c>
      <c r="B387" s="209" t="s">
        <v>828</v>
      </c>
      <c r="C387" s="209" t="s">
        <v>829</v>
      </c>
      <c r="D387" s="209" t="s">
        <v>830</v>
      </c>
      <c r="E387" s="209" t="s">
        <v>999</v>
      </c>
      <c r="F387" s="209" t="s">
        <v>155</v>
      </c>
      <c r="G387" s="209" t="s">
        <v>1154</v>
      </c>
      <c r="H387" s="209" t="s">
        <v>1155</v>
      </c>
      <c r="I387" s="209" t="s">
        <v>497</v>
      </c>
      <c r="J387" s="210">
        <v>0</v>
      </c>
      <c r="K387" s="210">
        <v>0</v>
      </c>
      <c r="L387" s="210">
        <v>173771556</v>
      </c>
      <c r="M387" s="210">
        <v>226712160</v>
      </c>
      <c r="N387" s="210">
        <v>0</v>
      </c>
      <c r="O387" s="222">
        <v>52940604</v>
      </c>
      <c r="P387" s="237" t="s">
        <v>1785</v>
      </c>
    </row>
    <row r="388" spans="1:16" x14ac:dyDescent="0.45">
      <c r="A388" s="209" t="s">
        <v>827</v>
      </c>
      <c r="B388" s="209" t="s">
        <v>828</v>
      </c>
      <c r="C388" s="209" t="s">
        <v>829</v>
      </c>
      <c r="D388" s="209" t="s">
        <v>830</v>
      </c>
      <c r="E388" s="209" t="s">
        <v>1156</v>
      </c>
      <c r="F388" s="209" t="s">
        <v>1157</v>
      </c>
      <c r="G388" s="209" t="s">
        <v>580</v>
      </c>
      <c r="H388" s="209" t="s">
        <v>581</v>
      </c>
      <c r="I388" s="209" t="s">
        <v>497</v>
      </c>
      <c r="J388" s="210">
        <v>0</v>
      </c>
      <c r="K388" s="210">
        <v>26554719</v>
      </c>
      <c r="L388" s="210">
        <v>26554719</v>
      </c>
      <c r="M388" s="210">
        <v>31035946</v>
      </c>
      <c r="N388" s="210">
        <v>0</v>
      </c>
      <c r="O388" s="222">
        <v>31035946</v>
      </c>
      <c r="P388" s="237" t="s">
        <v>1616</v>
      </c>
    </row>
    <row r="389" spans="1:16" x14ac:dyDescent="0.45">
      <c r="A389" s="209" t="s">
        <v>827</v>
      </c>
      <c r="B389" s="209" t="s">
        <v>828</v>
      </c>
      <c r="C389" s="209" t="s">
        <v>829</v>
      </c>
      <c r="D389" s="209" t="s">
        <v>830</v>
      </c>
      <c r="E389" s="209" t="s">
        <v>1156</v>
      </c>
      <c r="F389" s="209" t="s">
        <v>1157</v>
      </c>
      <c r="G389" s="209" t="s">
        <v>582</v>
      </c>
      <c r="H389" s="209" t="s">
        <v>583</v>
      </c>
      <c r="I389" s="209" t="s">
        <v>497</v>
      </c>
      <c r="J389" s="210">
        <v>0</v>
      </c>
      <c r="K389" s="210">
        <v>34576548</v>
      </c>
      <c r="L389" s="210">
        <v>34576548</v>
      </c>
      <c r="M389" s="210">
        <v>26730440</v>
      </c>
      <c r="N389" s="210">
        <v>0</v>
      </c>
      <c r="O389" s="222">
        <v>26730440</v>
      </c>
      <c r="P389" s="237" t="s">
        <v>1616</v>
      </c>
    </row>
    <row r="390" spans="1:16" x14ac:dyDescent="0.45">
      <c r="A390" s="209" t="s">
        <v>827</v>
      </c>
      <c r="B390" s="209" t="s">
        <v>828</v>
      </c>
      <c r="C390" s="209" t="s">
        <v>829</v>
      </c>
      <c r="D390" s="209" t="s">
        <v>830</v>
      </c>
      <c r="E390" s="209" t="s">
        <v>1156</v>
      </c>
      <c r="F390" s="209" t="s">
        <v>1157</v>
      </c>
      <c r="G390" s="209" t="s">
        <v>584</v>
      </c>
      <c r="H390" s="209" t="s">
        <v>585</v>
      </c>
      <c r="I390" s="209" t="s">
        <v>497</v>
      </c>
      <c r="J390" s="210">
        <v>0</v>
      </c>
      <c r="K390" s="210">
        <v>29860052</v>
      </c>
      <c r="L390" s="210">
        <v>29860052</v>
      </c>
      <c r="M390" s="210">
        <v>0</v>
      </c>
      <c r="N390" s="210">
        <v>0</v>
      </c>
      <c r="O390" s="222">
        <v>0</v>
      </c>
      <c r="P390" s="237" t="s">
        <v>1616</v>
      </c>
    </row>
    <row r="391" spans="1:16" x14ac:dyDescent="0.45">
      <c r="A391" s="209" t="s">
        <v>827</v>
      </c>
      <c r="B391" s="209" t="s">
        <v>828</v>
      </c>
      <c r="C391" s="209" t="s">
        <v>829</v>
      </c>
      <c r="D391" s="209" t="s">
        <v>830</v>
      </c>
      <c r="E391" s="209" t="s">
        <v>1156</v>
      </c>
      <c r="F391" s="209" t="s">
        <v>1157</v>
      </c>
      <c r="G391" s="209" t="s">
        <v>572</v>
      </c>
      <c r="H391" s="209" t="s">
        <v>573</v>
      </c>
      <c r="I391" s="209" t="s">
        <v>497</v>
      </c>
      <c r="J391" s="210">
        <v>0</v>
      </c>
      <c r="K391" s="210">
        <v>12424808</v>
      </c>
      <c r="L391" s="210">
        <v>12424808</v>
      </c>
      <c r="M391" s="210">
        <v>8066173</v>
      </c>
      <c r="N391" s="210">
        <v>0</v>
      </c>
      <c r="O391" s="222">
        <v>8066173</v>
      </c>
      <c r="P391" s="237" t="s">
        <v>1616</v>
      </c>
    </row>
    <row r="392" spans="1:16" x14ac:dyDescent="0.45">
      <c r="A392" s="209" t="s">
        <v>827</v>
      </c>
      <c r="B392" s="209" t="s">
        <v>828</v>
      </c>
      <c r="C392" s="209" t="s">
        <v>829</v>
      </c>
      <c r="D392" s="209" t="s">
        <v>830</v>
      </c>
      <c r="E392" s="209" t="s">
        <v>1156</v>
      </c>
      <c r="F392" s="209" t="s">
        <v>1157</v>
      </c>
      <c r="G392" s="209" t="s">
        <v>574</v>
      </c>
      <c r="H392" s="209" t="s">
        <v>575</v>
      </c>
      <c r="I392" s="209" t="s">
        <v>497</v>
      </c>
      <c r="J392" s="210">
        <v>0</v>
      </c>
      <c r="K392" s="210">
        <v>1359077</v>
      </c>
      <c r="L392" s="210">
        <v>1359077</v>
      </c>
      <c r="M392" s="210">
        <v>0</v>
      </c>
      <c r="N392" s="210">
        <v>0</v>
      </c>
      <c r="O392" s="222">
        <v>0</v>
      </c>
      <c r="P392" s="237" t="s">
        <v>1616</v>
      </c>
    </row>
    <row r="393" spans="1:16" x14ac:dyDescent="0.45">
      <c r="A393" s="209" t="s">
        <v>827</v>
      </c>
      <c r="B393" s="209" t="s">
        <v>828</v>
      </c>
      <c r="C393" s="209" t="s">
        <v>829</v>
      </c>
      <c r="D393" s="209" t="s">
        <v>830</v>
      </c>
      <c r="E393" s="209" t="s">
        <v>1156</v>
      </c>
      <c r="F393" s="209" t="s">
        <v>1157</v>
      </c>
      <c r="G393" s="209" t="s">
        <v>586</v>
      </c>
      <c r="H393" s="209" t="s">
        <v>587</v>
      </c>
      <c r="I393" s="209" t="s">
        <v>497</v>
      </c>
      <c r="J393" s="210">
        <v>0</v>
      </c>
      <c r="K393" s="210">
        <v>9474935</v>
      </c>
      <c r="L393" s="210">
        <v>9474935</v>
      </c>
      <c r="M393" s="210">
        <v>0</v>
      </c>
      <c r="N393" s="210">
        <v>0</v>
      </c>
      <c r="O393" s="222">
        <v>0</v>
      </c>
      <c r="P393" s="237" t="s">
        <v>1616</v>
      </c>
    </row>
    <row r="394" spans="1:16" x14ac:dyDescent="0.45">
      <c r="A394" s="209" t="s">
        <v>827</v>
      </c>
      <c r="B394" s="209" t="s">
        <v>828</v>
      </c>
      <c r="C394" s="209" t="s">
        <v>829</v>
      </c>
      <c r="D394" s="209" t="s">
        <v>830</v>
      </c>
      <c r="E394" s="209" t="s">
        <v>1156</v>
      </c>
      <c r="F394" s="209" t="s">
        <v>1157</v>
      </c>
      <c r="G394" s="209" t="s">
        <v>588</v>
      </c>
      <c r="H394" s="209" t="s">
        <v>589</v>
      </c>
      <c r="I394" s="209" t="s">
        <v>497</v>
      </c>
      <c r="J394" s="210">
        <v>0</v>
      </c>
      <c r="K394" s="210">
        <v>28833004</v>
      </c>
      <c r="L394" s="210">
        <v>28833004</v>
      </c>
      <c r="M394" s="210">
        <v>13927275</v>
      </c>
      <c r="N394" s="210">
        <v>0</v>
      </c>
      <c r="O394" s="222">
        <v>13927275</v>
      </c>
      <c r="P394" s="237" t="s">
        <v>1616</v>
      </c>
    </row>
    <row r="395" spans="1:16" x14ac:dyDescent="0.45">
      <c r="A395" s="209" t="s">
        <v>827</v>
      </c>
      <c r="B395" s="209" t="s">
        <v>828</v>
      </c>
      <c r="C395" s="209" t="s">
        <v>829</v>
      </c>
      <c r="D395" s="209" t="s">
        <v>830</v>
      </c>
      <c r="E395" s="209" t="s">
        <v>1156</v>
      </c>
      <c r="F395" s="209" t="s">
        <v>1157</v>
      </c>
      <c r="G395" s="209" t="s">
        <v>1000</v>
      </c>
      <c r="H395" s="209" t="s">
        <v>1001</v>
      </c>
      <c r="I395" s="209" t="s">
        <v>497</v>
      </c>
      <c r="J395" s="210">
        <v>0</v>
      </c>
      <c r="K395" s="210">
        <v>4760643</v>
      </c>
      <c r="L395" s="210">
        <v>4760643</v>
      </c>
      <c r="M395" s="210">
        <v>0</v>
      </c>
      <c r="N395" s="210">
        <v>0</v>
      </c>
      <c r="O395" s="222">
        <v>0</v>
      </c>
      <c r="P395" s="237" t="s">
        <v>1616</v>
      </c>
    </row>
    <row r="396" spans="1:16" x14ac:dyDescent="0.45">
      <c r="A396" s="209" t="s">
        <v>827</v>
      </c>
      <c r="B396" s="209" t="s">
        <v>828</v>
      </c>
      <c r="C396" s="209" t="s">
        <v>829</v>
      </c>
      <c r="D396" s="209" t="s">
        <v>830</v>
      </c>
      <c r="E396" s="209" t="s">
        <v>1156</v>
      </c>
      <c r="F396" s="209" t="s">
        <v>1157</v>
      </c>
      <c r="G396" s="209" t="s">
        <v>1002</v>
      </c>
      <c r="H396" s="209" t="s">
        <v>1003</v>
      </c>
      <c r="I396" s="209" t="s">
        <v>497</v>
      </c>
      <c r="J396" s="210">
        <v>0</v>
      </c>
      <c r="K396" s="210">
        <v>3792205</v>
      </c>
      <c r="L396" s="210">
        <v>3792205</v>
      </c>
      <c r="M396" s="210">
        <v>0</v>
      </c>
      <c r="N396" s="210">
        <v>0</v>
      </c>
      <c r="O396" s="222">
        <v>0</v>
      </c>
      <c r="P396" s="237" t="s">
        <v>1616</v>
      </c>
    </row>
    <row r="397" spans="1:16" x14ac:dyDescent="0.45">
      <c r="A397" s="209" t="s">
        <v>827</v>
      </c>
      <c r="B397" s="209" t="s">
        <v>828</v>
      </c>
      <c r="C397" s="209" t="s">
        <v>829</v>
      </c>
      <c r="D397" s="209" t="s">
        <v>830</v>
      </c>
      <c r="E397" s="209" t="s">
        <v>1156</v>
      </c>
      <c r="F397" s="209" t="s">
        <v>1157</v>
      </c>
      <c r="G397" s="209" t="s">
        <v>576</v>
      </c>
      <c r="H397" s="209" t="s">
        <v>577</v>
      </c>
      <c r="I397" s="209" t="s">
        <v>497</v>
      </c>
      <c r="J397" s="210">
        <v>0</v>
      </c>
      <c r="K397" s="210">
        <v>3361824</v>
      </c>
      <c r="L397" s="210">
        <v>3361824</v>
      </c>
      <c r="M397" s="210">
        <v>0</v>
      </c>
      <c r="N397" s="210">
        <v>0</v>
      </c>
      <c r="O397" s="222">
        <v>0</v>
      </c>
      <c r="P397" s="237" t="s">
        <v>1616</v>
      </c>
    </row>
    <row r="398" spans="1:16" x14ac:dyDescent="0.45">
      <c r="A398" s="209" t="s">
        <v>827</v>
      </c>
      <c r="B398" s="209" t="s">
        <v>828</v>
      </c>
      <c r="C398" s="209" t="s">
        <v>829</v>
      </c>
      <c r="D398" s="209" t="s">
        <v>830</v>
      </c>
      <c r="E398" s="209" t="s">
        <v>1156</v>
      </c>
      <c r="F398" s="209" t="s">
        <v>1157</v>
      </c>
      <c r="G398" s="209" t="s">
        <v>1004</v>
      </c>
      <c r="H398" s="209" t="s">
        <v>1005</v>
      </c>
      <c r="I398" s="209" t="s">
        <v>497</v>
      </c>
      <c r="J398" s="210">
        <v>0</v>
      </c>
      <c r="K398" s="210">
        <v>0</v>
      </c>
      <c r="L398" s="210">
        <v>0</v>
      </c>
      <c r="M398" s="210">
        <v>7615909</v>
      </c>
      <c r="N398" s="210">
        <v>0</v>
      </c>
      <c r="O398" s="222">
        <v>7615909</v>
      </c>
      <c r="P398" s="237" t="s">
        <v>1616</v>
      </c>
    </row>
    <row r="399" spans="1:16" x14ac:dyDescent="0.45">
      <c r="A399" s="209" t="s">
        <v>827</v>
      </c>
      <c r="B399" s="209" t="s">
        <v>828</v>
      </c>
      <c r="C399" s="209" t="s">
        <v>829</v>
      </c>
      <c r="D399" s="209" t="s">
        <v>830</v>
      </c>
      <c r="E399" s="209" t="s">
        <v>1156</v>
      </c>
      <c r="F399" s="209" t="s">
        <v>1157</v>
      </c>
      <c r="G399" s="209" t="s">
        <v>1006</v>
      </c>
      <c r="H399" s="209" t="s">
        <v>1007</v>
      </c>
      <c r="I399" s="209" t="s">
        <v>497</v>
      </c>
      <c r="J399" s="210">
        <v>0</v>
      </c>
      <c r="K399" s="210">
        <v>24419356</v>
      </c>
      <c r="L399" s="210">
        <v>24419356</v>
      </c>
      <c r="M399" s="210">
        <v>0</v>
      </c>
      <c r="N399" s="210">
        <v>0</v>
      </c>
      <c r="O399" s="222">
        <v>0</v>
      </c>
      <c r="P399" s="237" t="s">
        <v>1616</v>
      </c>
    </row>
    <row r="400" spans="1:16" x14ac:dyDescent="0.45">
      <c r="A400" s="209" t="s">
        <v>827</v>
      </c>
      <c r="B400" s="209" t="s">
        <v>828</v>
      </c>
      <c r="C400" s="209" t="s">
        <v>829</v>
      </c>
      <c r="D400" s="209" t="s">
        <v>830</v>
      </c>
      <c r="E400" s="209" t="s">
        <v>1156</v>
      </c>
      <c r="F400" s="209" t="s">
        <v>1157</v>
      </c>
      <c r="G400" s="209" t="s">
        <v>1008</v>
      </c>
      <c r="H400" s="209" t="s">
        <v>1009</v>
      </c>
      <c r="I400" s="209" t="s">
        <v>497</v>
      </c>
      <c r="J400" s="210">
        <v>0</v>
      </c>
      <c r="K400" s="210">
        <v>20108890</v>
      </c>
      <c r="L400" s="210">
        <v>20108890</v>
      </c>
      <c r="M400" s="210">
        <v>0</v>
      </c>
      <c r="N400" s="210">
        <v>0</v>
      </c>
      <c r="O400" s="222">
        <v>0</v>
      </c>
      <c r="P400" s="237" t="s">
        <v>1616</v>
      </c>
    </row>
    <row r="401" spans="1:16" x14ac:dyDescent="0.45">
      <c r="A401" s="209" t="s">
        <v>827</v>
      </c>
      <c r="B401" s="209" t="s">
        <v>828</v>
      </c>
      <c r="C401" s="209" t="s">
        <v>829</v>
      </c>
      <c r="D401" s="209" t="s">
        <v>830</v>
      </c>
      <c r="E401" s="209" t="s">
        <v>1156</v>
      </c>
      <c r="F401" s="209" t="s">
        <v>1157</v>
      </c>
      <c r="G401" s="209" t="s">
        <v>1158</v>
      </c>
      <c r="H401" s="209" t="s">
        <v>1159</v>
      </c>
      <c r="I401" s="209" t="s">
        <v>497</v>
      </c>
      <c r="J401" s="210">
        <v>0</v>
      </c>
      <c r="K401" s="210">
        <v>20166026</v>
      </c>
      <c r="L401" s="210">
        <v>20166026</v>
      </c>
      <c r="M401" s="210">
        <v>0</v>
      </c>
      <c r="N401" s="210">
        <v>0</v>
      </c>
      <c r="O401" s="222">
        <v>0</v>
      </c>
      <c r="P401" s="237" t="s">
        <v>1616</v>
      </c>
    </row>
    <row r="402" spans="1:16" x14ac:dyDescent="0.45">
      <c r="A402" s="209" t="s">
        <v>827</v>
      </c>
      <c r="B402" s="209" t="s">
        <v>828</v>
      </c>
      <c r="C402" s="209" t="s">
        <v>829</v>
      </c>
      <c r="D402" s="209" t="s">
        <v>830</v>
      </c>
      <c r="E402" s="209" t="s">
        <v>1156</v>
      </c>
      <c r="F402" s="209" t="s">
        <v>1157</v>
      </c>
      <c r="G402" s="209" t="s">
        <v>1160</v>
      </c>
      <c r="H402" s="209" t="s">
        <v>1161</v>
      </c>
      <c r="I402" s="209" t="s">
        <v>497</v>
      </c>
      <c r="J402" s="210">
        <v>0</v>
      </c>
      <c r="K402" s="210">
        <v>48850818</v>
      </c>
      <c r="L402" s="210">
        <v>48850818</v>
      </c>
      <c r="M402" s="210">
        <v>0</v>
      </c>
      <c r="N402" s="210">
        <v>0</v>
      </c>
      <c r="O402" s="222">
        <v>0</v>
      </c>
      <c r="P402" s="237" t="s">
        <v>1616</v>
      </c>
    </row>
    <row r="403" spans="1:16" x14ac:dyDescent="0.45">
      <c r="A403" s="209" t="s">
        <v>827</v>
      </c>
      <c r="B403" s="209" t="s">
        <v>828</v>
      </c>
      <c r="C403" s="209" t="s">
        <v>829</v>
      </c>
      <c r="D403" s="209" t="s">
        <v>830</v>
      </c>
      <c r="E403" s="209" t="s">
        <v>1156</v>
      </c>
      <c r="F403" s="209" t="s">
        <v>1157</v>
      </c>
      <c r="G403" s="209" t="s">
        <v>1010</v>
      </c>
      <c r="H403" s="209" t="s">
        <v>1011</v>
      </c>
      <c r="I403" s="209" t="s">
        <v>497</v>
      </c>
      <c r="J403" s="210">
        <v>0</v>
      </c>
      <c r="K403" s="210">
        <v>19948384</v>
      </c>
      <c r="L403" s="210">
        <v>19948384</v>
      </c>
      <c r="M403" s="210">
        <v>0</v>
      </c>
      <c r="N403" s="210">
        <v>0</v>
      </c>
      <c r="O403" s="222">
        <v>0</v>
      </c>
      <c r="P403" s="237" t="s">
        <v>1616</v>
      </c>
    </row>
    <row r="404" spans="1:16" x14ac:dyDescent="0.45">
      <c r="A404" s="209" t="s">
        <v>827</v>
      </c>
      <c r="B404" s="209" t="s">
        <v>828</v>
      </c>
      <c r="C404" s="209" t="s">
        <v>829</v>
      </c>
      <c r="D404" s="209" t="s">
        <v>830</v>
      </c>
      <c r="E404" s="209" t="s">
        <v>1156</v>
      </c>
      <c r="F404" s="209" t="s">
        <v>1157</v>
      </c>
      <c r="G404" s="209" t="s">
        <v>1162</v>
      </c>
      <c r="H404" s="209" t="s">
        <v>1163</v>
      </c>
      <c r="I404" s="209" t="s">
        <v>497</v>
      </c>
      <c r="J404" s="210">
        <v>0</v>
      </c>
      <c r="K404" s="210">
        <v>43250262</v>
      </c>
      <c r="L404" s="210">
        <v>43250262</v>
      </c>
      <c r="M404" s="210">
        <v>0</v>
      </c>
      <c r="N404" s="210">
        <v>0</v>
      </c>
      <c r="O404" s="222">
        <v>0</v>
      </c>
      <c r="P404" s="237" t="s">
        <v>1616</v>
      </c>
    </row>
    <row r="405" spans="1:16" x14ac:dyDescent="0.45">
      <c r="A405" s="209" t="s">
        <v>827</v>
      </c>
      <c r="B405" s="209" t="s">
        <v>828</v>
      </c>
      <c r="C405" s="209" t="s">
        <v>829</v>
      </c>
      <c r="D405" s="209" t="s">
        <v>830</v>
      </c>
      <c r="E405" s="209" t="s">
        <v>1156</v>
      </c>
      <c r="F405" s="209" t="s">
        <v>1157</v>
      </c>
      <c r="G405" s="209" t="s">
        <v>1012</v>
      </c>
      <c r="H405" s="209" t="s">
        <v>1013</v>
      </c>
      <c r="I405" s="209" t="s">
        <v>497</v>
      </c>
      <c r="J405" s="210">
        <v>0</v>
      </c>
      <c r="K405" s="210">
        <v>11598916</v>
      </c>
      <c r="L405" s="210">
        <v>11598916</v>
      </c>
      <c r="M405" s="210">
        <v>0</v>
      </c>
      <c r="N405" s="210">
        <v>0</v>
      </c>
      <c r="O405" s="222">
        <v>0</v>
      </c>
      <c r="P405" s="237" t="s">
        <v>1616</v>
      </c>
    </row>
    <row r="406" spans="1:16" x14ac:dyDescent="0.45">
      <c r="A406" s="209" t="s">
        <v>827</v>
      </c>
      <c r="B406" s="209" t="s">
        <v>828</v>
      </c>
      <c r="C406" s="209" t="s">
        <v>829</v>
      </c>
      <c r="D406" s="209" t="s">
        <v>830</v>
      </c>
      <c r="E406" s="209" t="s">
        <v>1156</v>
      </c>
      <c r="F406" s="209" t="s">
        <v>1157</v>
      </c>
      <c r="G406" s="209" t="s">
        <v>1164</v>
      </c>
      <c r="H406" s="209" t="s">
        <v>1165</v>
      </c>
      <c r="I406" s="209" t="s">
        <v>497</v>
      </c>
      <c r="J406" s="210">
        <v>0</v>
      </c>
      <c r="K406" s="210">
        <v>26208185</v>
      </c>
      <c r="L406" s="210">
        <v>26208185</v>
      </c>
      <c r="M406" s="210">
        <v>0</v>
      </c>
      <c r="N406" s="210">
        <v>0</v>
      </c>
      <c r="O406" s="222">
        <v>0</v>
      </c>
      <c r="P406" s="237" t="s">
        <v>1616</v>
      </c>
    </row>
    <row r="407" spans="1:16" x14ac:dyDescent="0.45">
      <c r="A407" s="209" t="s">
        <v>827</v>
      </c>
      <c r="B407" s="209" t="s">
        <v>828</v>
      </c>
      <c r="C407" s="209" t="s">
        <v>829</v>
      </c>
      <c r="D407" s="209" t="s">
        <v>830</v>
      </c>
      <c r="E407" s="209" t="s">
        <v>1156</v>
      </c>
      <c r="F407" s="209" t="s">
        <v>1157</v>
      </c>
      <c r="G407" s="209" t="s">
        <v>1014</v>
      </c>
      <c r="H407" s="209" t="s">
        <v>1015</v>
      </c>
      <c r="I407" s="209" t="s">
        <v>497</v>
      </c>
      <c r="J407" s="210">
        <v>0</v>
      </c>
      <c r="K407" s="210">
        <v>45321646</v>
      </c>
      <c r="L407" s="210">
        <v>45321646</v>
      </c>
      <c r="M407" s="210">
        <v>0</v>
      </c>
      <c r="N407" s="210">
        <v>0</v>
      </c>
      <c r="O407" s="222">
        <v>0</v>
      </c>
      <c r="P407" s="237" t="s">
        <v>1616</v>
      </c>
    </row>
    <row r="408" spans="1:16" x14ac:dyDescent="0.45">
      <c r="A408" s="209" t="s">
        <v>827</v>
      </c>
      <c r="B408" s="209" t="s">
        <v>828</v>
      </c>
      <c r="C408" s="209" t="s">
        <v>829</v>
      </c>
      <c r="D408" s="209" t="s">
        <v>830</v>
      </c>
      <c r="E408" s="209" t="s">
        <v>1156</v>
      </c>
      <c r="F408" s="209" t="s">
        <v>1157</v>
      </c>
      <c r="G408" s="209" t="s">
        <v>1016</v>
      </c>
      <c r="H408" s="209" t="s">
        <v>1017</v>
      </c>
      <c r="I408" s="209" t="s">
        <v>497</v>
      </c>
      <c r="J408" s="210">
        <v>0</v>
      </c>
      <c r="K408" s="210">
        <v>7093800</v>
      </c>
      <c r="L408" s="210">
        <v>7093800</v>
      </c>
      <c r="M408" s="210">
        <v>0</v>
      </c>
      <c r="N408" s="210">
        <v>0</v>
      </c>
      <c r="O408" s="222">
        <v>0</v>
      </c>
      <c r="P408" s="237" t="s">
        <v>1616</v>
      </c>
    </row>
    <row r="409" spans="1:16" x14ac:dyDescent="0.45">
      <c r="A409" s="209" t="s">
        <v>827</v>
      </c>
      <c r="B409" s="209" t="s">
        <v>828</v>
      </c>
      <c r="C409" s="209" t="s">
        <v>829</v>
      </c>
      <c r="D409" s="209" t="s">
        <v>830</v>
      </c>
      <c r="E409" s="209" t="s">
        <v>1156</v>
      </c>
      <c r="F409" s="209" t="s">
        <v>1157</v>
      </c>
      <c r="G409" s="209" t="s">
        <v>1018</v>
      </c>
      <c r="H409" s="209" t="s">
        <v>1019</v>
      </c>
      <c r="I409" s="209" t="s">
        <v>497</v>
      </c>
      <c r="J409" s="210">
        <v>0</v>
      </c>
      <c r="K409" s="210">
        <v>5837126</v>
      </c>
      <c r="L409" s="210">
        <v>5837126</v>
      </c>
      <c r="M409" s="210">
        <v>0</v>
      </c>
      <c r="N409" s="210">
        <v>0</v>
      </c>
      <c r="O409" s="222">
        <v>0</v>
      </c>
      <c r="P409" s="237" t="s">
        <v>1616</v>
      </c>
    </row>
    <row r="410" spans="1:16" x14ac:dyDescent="0.45">
      <c r="A410" s="209" t="s">
        <v>827</v>
      </c>
      <c r="B410" s="209" t="s">
        <v>828</v>
      </c>
      <c r="C410" s="209" t="s">
        <v>829</v>
      </c>
      <c r="D410" s="209" t="s">
        <v>830</v>
      </c>
      <c r="E410" s="209" t="s">
        <v>1156</v>
      </c>
      <c r="F410" s="209" t="s">
        <v>1157</v>
      </c>
      <c r="G410" s="209" t="s">
        <v>1022</v>
      </c>
      <c r="H410" s="209" t="s">
        <v>1023</v>
      </c>
      <c r="I410" s="209" t="s">
        <v>497</v>
      </c>
      <c r="J410" s="210">
        <v>0</v>
      </c>
      <c r="K410" s="210">
        <v>12625413</v>
      </c>
      <c r="L410" s="210">
        <v>12625413</v>
      </c>
      <c r="M410" s="210">
        <v>0</v>
      </c>
      <c r="N410" s="210">
        <v>0</v>
      </c>
      <c r="O410" s="222">
        <v>0</v>
      </c>
      <c r="P410" s="237" t="s">
        <v>1616</v>
      </c>
    </row>
    <row r="411" spans="1:16" x14ac:dyDescent="0.45">
      <c r="A411" s="209" t="s">
        <v>827</v>
      </c>
      <c r="B411" s="209" t="s">
        <v>828</v>
      </c>
      <c r="C411" s="209" t="s">
        <v>829</v>
      </c>
      <c r="D411" s="209" t="s">
        <v>830</v>
      </c>
      <c r="E411" s="209" t="s">
        <v>1156</v>
      </c>
      <c r="F411" s="209" t="s">
        <v>1157</v>
      </c>
      <c r="G411" s="209" t="s">
        <v>1024</v>
      </c>
      <c r="H411" s="209" t="s">
        <v>1025</v>
      </c>
      <c r="I411" s="209" t="s">
        <v>497</v>
      </c>
      <c r="J411" s="210">
        <v>0</v>
      </c>
      <c r="K411" s="210">
        <v>18212441</v>
      </c>
      <c r="L411" s="210">
        <v>18212441</v>
      </c>
      <c r="M411" s="210">
        <v>0</v>
      </c>
      <c r="N411" s="210">
        <v>0</v>
      </c>
      <c r="O411" s="222">
        <v>0</v>
      </c>
      <c r="P411" s="237" t="s">
        <v>1616</v>
      </c>
    </row>
    <row r="412" spans="1:16" x14ac:dyDescent="0.45">
      <c r="A412" s="209" t="s">
        <v>827</v>
      </c>
      <c r="B412" s="209" t="s">
        <v>828</v>
      </c>
      <c r="C412" s="209" t="s">
        <v>829</v>
      </c>
      <c r="D412" s="209" t="s">
        <v>830</v>
      </c>
      <c r="E412" s="209" t="s">
        <v>1156</v>
      </c>
      <c r="F412" s="209" t="s">
        <v>1157</v>
      </c>
      <c r="G412" s="209" t="s">
        <v>1026</v>
      </c>
      <c r="H412" s="209" t="s">
        <v>1027</v>
      </c>
      <c r="I412" s="209" t="s">
        <v>497</v>
      </c>
      <c r="J412" s="210">
        <v>0</v>
      </c>
      <c r="K412" s="210">
        <v>19276531</v>
      </c>
      <c r="L412" s="210">
        <v>19276531</v>
      </c>
      <c r="M412" s="210">
        <v>0</v>
      </c>
      <c r="N412" s="210">
        <v>0</v>
      </c>
      <c r="O412" s="222">
        <v>0</v>
      </c>
      <c r="P412" s="237" t="s">
        <v>1616</v>
      </c>
    </row>
    <row r="413" spans="1:16" x14ac:dyDescent="0.45">
      <c r="A413" s="209" t="s">
        <v>827</v>
      </c>
      <c r="B413" s="209" t="s">
        <v>828</v>
      </c>
      <c r="C413" s="209" t="s">
        <v>829</v>
      </c>
      <c r="D413" s="209" t="s">
        <v>830</v>
      </c>
      <c r="E413" s="209" t="s">
        <v>1156</v>
      </c>
      <c r="F413" s="209" t="s">
        <v>1157</v>
      </c>
      <c r="G413" s="209" t="s">
        <v>1166</v>
      </c>
      <c r="H413" s="209" t="s">
        <v>1167</v>
      </c>
      <c r="I413" s="209" t="s">
        <v>497</v>
      </c>
      <c r="J413" s="210">
        <v>0</v>
      </c>
      <c r="K413" s="210">
        <v>10693435</v>
      </c>
      <c r="L413" s="210">
        <v>10693435</v>
      </c>
      <c r="M413" s="210">
        <v>0</v>
      </c>
      <c r="N413" s="210">
        <v>0</v>
      </c>
      <c r="O413" s="222">
        <v>0</v>
      </c>
      <c r="P413" s="237" t="s">
        <v>1616</v>
      </c>
    </row>
    <row r="414" spans="1:16" x14ac:dyDescent="0.45">
      <c r="A414" s="209" t="s">
        <v>827</v>
      </c>
      <c r="B414" s="209" t="s">
        <v>828</v>
      </c>
      <c r="C414" s="209" t="s">
        <v>829</v>
      </c>
      <c r="D414" s="209" t="s">
        <v>830</v>
      </c>
      <c r="E414" s="209" t="s">
        <v>1156</v>
      </c>
      <c r="F414" s="209" t="s">
        <v>1157</v>
      </c>
      <c r="G414" s="209" t="s">
        <v>1028</v>
      </c>
      <c r="H414" s="209" t="s">
        <v>1029</v>
      </c>
      <c r="I414" s="209" t="s">
        <v>497</v>
      </c>
      <c r="J414" s="210">
        <v>0</v>
      </c>
      <c r="K414" s="210">
        <v>12858254</v>
      </c>
      <c r="L414" s="210">
        <v>12858254</v>
      </c>
      <c r="M414" s="210">
        <v>0</v>
      </c>
      <c r="N414" s="210">
        <v>0</v>
      </c>
      <c r="O414" s="222">
        <v>0</v>
      </c>
      <c r="P414" s="237" t="s">
        <v>1616</v>
      </c>
    </row>
    <row r="415" spans="1:16" x14ac:dyDescent="0.45">
      <c r="A415" s="209" t="s">
        <v>827</v>
      </c>
      <c r="B415" s="209" t="s">
        <v>828</v>
      </c>
      <c r="C415" s="209" t="s">
        <v>829</v>
      </c>
      <c r="D415" s="209" t="s">
        <v>830</v>
      </c>
      <c r="E415" s="209" t="s">
        <v>1156</v>
      </c>
      <c r="F415" s="209" t="s">
        <v>1157</v>
      </c>
      <c r="G415" s="209" t="s">
        <v>1030</v>
      </c>
      <c r="H415" s="209" t="s">
        <v>1031</v>
      </c>
      <c r="I415" s="209" t="s">
        <v>497</v>
      </c>
      <c r="J415" s="210">
        <v>0</v>
      </c>
      <c r="K415" s="210">
        <v>16725113</v>
      </c>
      <c r="L415" s="210">
        <v>16725113</v>
      </c>
      <c r="M415" s="210">
        <v>0</v>
      </c>
      <c r="N415" s="210">
        <v>0</v>
      </c>
      <c r="O415" s="222">
        <v>0</v>
      </c>
      <c r="P415" s="237" t="s">
        <v>1616</v>
      </c>
    </row>
    <row r="416" spans="1:16" x14ac:dyDescent="0.45">
      <c r="A416" s="209" t="s">
        <v>827</v>
      </c>
      <c r="B416" s="209" t="s">
        <v>828</v>
      </c>
      <c r="C416" s="209" t="s">
        <v>829</v>
      </c>
      <c r="D416" s="209" t="s">
        <v>830</v>
      </c>
      <c r="E416" s="209" t="s">
        <v>1156</v>
      </c>
      <c r="F416" s="209" t="s">
        <v>1157</v>
      </c>
      <c r="G416" s="209" t="s">
        <v>1168</v>
      </c>
      <c r="H416" s="209" t="s">
        <v>1169</v>
      </c>
      <c r="I416" s="209" t="s">
        <v>497</v>
      </c>
      <c r="J416" s="210">
        <v>0</v>
      </c>
      <c r="K416" s="210">
        <v>18647441</v>
      </c>
      <c r="L416" s="210">
        <v>18647441</v>
      </c>
      <c r="M416" s="210">
        <v>0</v>
      </c>
      <c r="N416" s="210">
        <v>0</v>
      </c>
      <c r="O416" s="222">
        <v>0</v>
      </c>
      <c r="P416" s="237" t="s">
        <v>1616</v>
      </c>
    </row>
    <row r="417" spans="1:16" x14ac:dyDescent="0.45">
      <c r="A417" s="209" t="s">
        <v>827</v>
      </c>
      <c r="B417" s="209" t="s">
        <v>828</v>
      </c>
      <c r="C417" s="209" t="s">
        <v>829</v>
      </c>
      <c r="D417" s="209" t="s">
        <v>830</v>
      </c>
      <c r="E417" s="209" t="s">
        <v>1156</v>
      </c>
      <c r="F417" s="209" t="s">
        <v>1157</v>
      </c>
      <c r="G417" s="209" t="s">
        <v>1032</v>
      </c>
      <c r="H417" s="209" t="s">
        <v>1033</v>
      </c>
      <c r="I417" s="209" t="s">
        <v>497</v>
      </c>
      <c r="J417" s="210">
        <v>0</v>
      </c>
      <c r="K417" s="210">
        <v>13973421</v>
      </c>
      <c r="L417" s="210">
        <v>13973421</v>
      </c>
      <c r="M417" s="210">
        <v>0</v>
      </c>
      <c r="N417" s="210">
        <v>0</v>
      </c>
      <c r="O417" s="222">
        <v>0</v>
      </c>
      <c r="P417" s="237" t="s">
        <v>1616</v>
      </c>
    </row>
    <row r="418" spans="1:16" x14ac:dyDescent="0.45">
      <c r="A418" s="209" t="s">
        <v>827</v>
      </c>
      <c r="B418" s="209" t="s">
        <v>828</v>
      </c>
      <c r="C418" s="209" t="s">
        <v>829</v>
      </c>
      <c r="D418" s="209" t="s">
        <v>830</v>
      </c>
      <c r="E418" s="209" t="s">
        <v>1156</v>
      </c>
      <c r="F418" s="209" t="s">
        <v>1157</v>
      </c>
      <c r="G418" s="209" t="s">
        <v>1034</v>
      </c>
      <c r="H418" s="209" t="s">
        <v>1035</v>
      </c>
      <c r="I418" s="209" t="s">
        <v>497</v>
      </c>
      <c r="J418" s="210">
        <v>0</v>
      </c>
      <c r="K418" s="210">
        <v>550443</v>
      </c>
      <c r="L418" s="210">
        <v>550443</v>
      </c>
      <c r="M418" s="210">
        <v>0</v>
      </c>
      <c r="N418" s="210">
        <v>0</v>
      </c>
      <c r="O418" s="222">
        <v>0</v>
      </c>
      <c r="P418" s="237" t="s">
        <v>1616</v>
      </c>
    </row>
    <row r="419" spans="1:16" x14ac:dyDescent="0.45">
      <c r="A419" s="209" t="s">
        <v>827</v>
      </c>
      <c r="B419" s="209" t="s">
        <v>828</v>
      </c>
      <c r="C419" s="209" t="s">
        <v>829</v>
      </c>
      <c r="D419" s="209" t="s">
        <v>830</v>
      </c>
      <c r="E419" s="209" t="s">
        <v>1156</v>
      </c>
      <c r="F419" s="209" t="s">
        <v>1157</v>
      </c>
      <c r="G419" s="209" t="s">
        <v>1036</v>
      </c>
      <c r="H419" s="209" t="s">
        <v>1037</v>
      </c>
      <c r="I419" s="209" t="s">
        <v>497</v>
      </c>
      <c r="J419" s="210">
        <v>0</v>
      </c>
      <c r="K419" s="210">
        <v>19600850</v>
      </c>
      <c r="L419" s="210">
        <v>19600850</v>
      </c>
      <c r="M419" s="210">
        <v>0</v>
      </c>
      <c r="N419" s="210">
        <v>0</v>
      </c>
      <c r="O419" s="222">
        <v>0</v>
      </c>
      <c r="P419" s="237" t="s">
        <v>1616</v>
      </c>
    </row>
    <row r="420" spans="1:16" x14ac:dyDescent="0.45">
      <c r="A420" s="209" t="s">
        <v>827</v>
      </c>
      <c r="B420" s="209" t="s">
        <v>828</v>
      </c>
      <c r="C420" s="209" t="s">
        <v>829</v>
      </c>
      <c r="D420" s="209" t="s">
        <v>830</v>
      </c>
      <c r="E420" s="209" t="s">
        <v>1156</v>
      </c>
      <c r="F420" s="209" t="s">
        <v>1157</v>
      </c>
      <c r="G420" s="209" t="s">
        <v>1038</v>
      </c>
      <c r="H420" s="209" t="s">
        <v>1039</v>
      </c>
      <c r="I420" s="209" t="s">
        <v>497</v>
      </c>
      <c r="J420" s="210">
        <v>0</v>
      </c>
      <c r="K420" s="210">
        <v>16674935</v>
      </c>
      <c r="L420" s="210">
        <v>16674935</v>
      </c>
      <c r="M420" s="210">
        <v>0</v>
      </c>
      <c r="N420" s="210">
        <v>0</v>
      </c>
      <c r="O420" s="222">
        <v>0</v>
      </c>
      <c r="P420" s="237" t="s">
        <v>1616</v>
      </c>
    </row>
    <row r="421" spans="1:16" x14ac:dyDescent="0.45">
      <c r="A421" s="209" t="s">
        <v>827</v>
      </c>
      <c r="B421" s="209" t="s">
        <v>828</v>
      </c>
      <c r="C421" s="209" t="s">
        <v>829</v>
      </c>
      <c r="D421" s="209" t="s">
        <v>830</v>
      </c>
      <c r="E421" s="209" t="s">
        <v>1156</v>
      </c>
      <c r="F421" s="209" t="s">
        <v>1157</v>
      </c>
      <c r="G421" s="209" t="s">
        <v>1040</v>
      </c>
      <c r="H421" s="209" t="s">
        <v>1041</v>
      </c>
      <c r="I421" s="209" t="s">
        <v>497</v>
      </c>
      <c r="J421" s="210">
        <v>0</v>
      </c>
      <c r="K421" s="210">
        <v>3751024</v>
      </c>
      <c r="L421" s="210">
        <v>3751024</v>
      </c>
      <c r="M421" s="210">
        <v>0</v>
      </c>
      <c r="N421" s="210">
        <v>0</v>
      </c>
      <c r="O421" s="222">
        <v>0</v>
      </c>
      <c r="P421" s="237" t="s">
        <v>1616</v>
      </c>
    </row>
    <row r="422" spans="1:16" x14ac:dyDescent="0.45">
      <c r="A422" s="209" t="s">
        <v>827</v>
      </c>
      <c r="B422" s="209" t="s">
        <v>828</v>
      </c>
      <c r="C422" s="209" t="s">
        <v>829</v>
      </c>
      <c r="D422" s="209" t="s">
        <v>830</v>
      </c>
      <c r="E422" s="209" t="s">
        <v>1156</v>
      </c>
      <c r="F422" s="209" t="s">
        <v>1157</v>
      </c>
      <c r="G422" s="209" t="s">
        <v>1044</v>
      </c>
      <c r="H422" s="209" t="s">
        <v>1045</v>
      </c>
      <c r="I422" s="209" t="s">
        <v>497</v>
      </c>
      <c r="J422" s="210">
        <v>0</v>
      </c>
      <c r="K422" s="210">
        <v>1775300</v>
      </c>
      <c r="L422" s="210">
        <v>1775300</v>
      </c>
      <c r="M422" s="210">
        <v>0</v>
      </c>
      <c r="N422" s="210">
        <v>0</v>
      </c>
      <c r="O422" s="222">
        <v>0</v>
      </c>
      <c r="P422" s="237" t="s">
        <v>1616</v>
      </c>
    </row>
    <row r="423" spans="1:16" x14ac:dyDescent="0.45">
      <c r="A423" s="209" t="s">
        <v>827</v>
      </c>
      <c r="B423" s="209" t="s">
        <v>828</v>
      </c>
      <c r="C423" s="209" t="s">
        <v>829</v>
      </c>
      <c r="D423" s="209" t="s">
        <v>830</v>
      </c>
      <c r="E423" s="209" t="s">
        <v>1156</v>
      </c>
      <c r="F423" s="209" t="s">
        <v>1157</v>
      </c>
      <c r="G423" s="209" t="s">
        <v>1046</v>
      </c>
      <c r="H423" s="209" t="s">
        <v>1047</v>
      </c>
      <c r="I423" s="209" t="s">
        <v>497</v>
      </c>
      <c r="J423" s="210">
        <v>0</v>
      </c>
      <c r="K423" s="210">
        <v>8758916</v>
      </c>
      <c r="L423" s="210">
        <v>8758916</v>
      </c>
      <c r="M423" s="210">
        <v>0</v>
      </c>
      <c r="N423" s="210">
        <v>0</v>
      </c>
      <c r="O423" s="222">
        <v>0</v>
      </c>
      <c r="P423" s="237" t="s">
        <v>1616</v>
      </c>
    </row>
    <row r="424" spans="1:16" x14ac:dyDescent="0.45">
      <c r="A424" s="209" t="s">
        <v>827</v>
      </c>
      <c r="B424" s="209" t="s">
        <v>828</v>
      </c>
      <c r="C424" s="209" t="s">
        <v>829</v>
      </c>
      <c r="D424" s="209" t="s">
        <v>830</v>
      </c>
      <c r="E424" s="209" t="s">
        <v>1156</v>
      </c>
      <c r="F424" s="209" t="s">
        <v>1157</v>
      </c>
      <c r="G424" s="209" t="s">
        <v>1048</v>
      </c>
      <c r="H424" s="209" t="s">
        <v>1049</v>
      </c>
      <c r="I424" s="209" t="s">
        <v>497</v>
      </c>
      <c r="J424" s="210">
        <v>0</v>
      </c>
      <c r="K424" s="210">
        <v>12020600</v>
      </c>
      <c r="L424" s="210">
        <v>12020600</v>
      </c>
      <c r="M424" s="210">
        <v>0</v>
      </c>
      <c r="N424" s="210">
        <v>0</v>
      </c>
      <c r="O424" s="222">
        <v>0</v>
      </c>
      <c r="P424" s="237" t="s">
        <v>1616</v>
      </c>
    </row>
    <row r="425" spans="1:16" x14ac:dyDescent="0.45">
      <c r="A425" s="209" t="s">
        <v>827</v>
      </c>
      <c r="B425" s="209" t="s">
        <v>828</v>
      </c>
      <c r="C425" s="209" t="s">
        <v>829</v>
      </c>
      <c r="D425" s="209" t="s">
        <v>830</v>
      </c>
      <c r="E425" s="209" t="s">
        <v>1156</v>
      </c>
      <c r="F425" s="209" t="s">
        <v>1157</v>
      </c>
      <c r="G425" s="209" t="s">
        <v>1170</v>
      </c>
      <c r="H425" s="209" t="s">
        <v>1171</v>
      </c>
      <c r="I425" s="209" t="s">
        <v>497</v>
      </c>
      <c r="J425" s="210">
        <v>0</v>
      </c>
      <c r="K425" s="210">
        <v>18174935</v>
      </c>
      <c r="L425" s="210">
        <v>18174935</v>
      </c>
      <c r="M425" s="210">
        <v>0</v>
      </c>
      <c r="N425" s="210">
        <v>0</v>
      </c>
      <c r="O425" s="222">
        <v>0</v>
      </c>
      <c r="P425" s="237" t="s">
        <v>1616</v>
      </c>
    </row>
    <row r="426" spans="1:16" x14ac:dyDescent="0.45">
      <c r="A426" s="209" t="s">
        <v>827</v>
      </c>
      <c r="B426" s="209" t="s">
        <v>828</v>
      </c>
      <c r="C426" s="209" t="s">
        <v>829</v>
      </c>
      <c r="D426" s="209" t="s">
        <v>830</v>
      </c>
      <c r="E426" s="209" t="s">
        <v>1156</v>
      </c>
      <c r="F426" s="209" t="s">
        <v>1157</v>
      </c>
      <c r="G426" s="209" t="s">
        <v>1172</v>
      </c>
      <c r="H426" s="209" t="s">
        <v>1173</v>
      </c>
      <c r="I426" s="209" t="s">
        <v>497</v>
      </c>
      <c r="J426" s="210">
        <v>0</v>
      </c>
      <c r="K426" s="210">
        <v>16995704</v>
      </c>
      <c r="L426" s="210">
        <v>16995704</v>
      </c>
      <c r="M426" s="210">
        <v>0</v>
      </c>
      <c r="N426" s="210">
        <v>0</v>
      </c>
      <c r="O426" s="222">
        <v>0</v>
      </c>
      <c r="P426" s="237" t="s">
        <v>1616</v>
      </c>
    </row>
    <row r="427" spans="1:16" x14ac:dyDescent="0.45">
      <c r="A427" s="209" t="s">
        <v>827</v>
      </c>
      <c r="B427" s="209" t="s">
        <v>828</v>
      </c>
      <c r="C427" s="209" t="s">
        <v>829</v>
      </c>
      <c r="D427" s="209" t="s">
        <v>830</v>
      </c>
      <c r="E427" s="209" t="s">
        <v>1156</v>
      </c>
      <c r="F427" s="209" t="s">
        <v>1157</v>
      </c>
      <c r="G427" s="209" t="s">
        <v>1052</v>
      </c>
      <c r="H427" s="209" t="s">
        <v>1053</v>
      </c>
      <c r="I427" s="209" t="s">
        <v>497</v>
      </c>
      <c r="J427" s="210">
        <v>0</v>
      </c>
      <c r="K427" s="210">
        <v>10280817</v>
      </c>
      <c r="L427" s="210">
        <v>10280817</v>
      </c>
      <c r="M427" s="210">
        <v>0</v>
      </c>
      <c r="N427" s="210">
        <v>0</v>
      </c>
      <c r="O427" s="222">
        <v>0</v>
      </c>
      <c r="P427" s="237" t="s">
        <v>1616</v>
      </c>
    </row>
    <row r="428" spans="1:16" x14ac:dyDescent="0.45">
      <c r="A428" s="209" t="s">
        <v>827</v>
      </c>
      <c r="B428" s="209" t="s">
        <v>828</v>
      </c>
      <c r="C428" s="209" t="s">
        <v>829</v>
      </c>
      <c r="D428" s="209" t="s">
        <v>830</v>
      </c>
      <c r="E428" s="209" t="s">
        <v>1156</v>
      </c>
      <c r="F428" s="209" t="s">
        <v>1157</v>
      </c>
      <c r="G428" s="209" t="s">
        <v>1056</v>
      </c>
      <c r="H428" s="209" t="s">
        <v>1057</v>
      </c>
      <c r="I428" s="209" t="s">
        <v>497</v>
      </c>
      <c r="J428" s="210">
        <v>0</v>
      </c>
      <c r="K428" s="210">
        <v>7695674</v>
      </c>
      <c r="L428" s="210">
        <v>7695674</v>
      </c>
      <c r="M428" s="210">
        <v>0</v>
      </c>
      <c r="N428" s="210">
        <v>0</v>
      </c>
      <c r="O428" s="222">
        <v>0</v>
      </c>
      <c r="P428" s="237" t="s">
        <v>1616</v>
      </c>
    </row>
    <row r="429" spans="1:16" x14ac:dyDescent="0.45">
      <c r="A429" s="209" t="s">
        <v>827</v>
      </c>
      <c r="B429" s="209" t="s">
        <v>828</v>
      </c>
      <c r="C429" s="209" t="s">
        <v>829</v>
      </c>
      <c r="D429" s="209" t="s">
        <v>830</v>
      </c>
      <c r="E429" s="209" t="s">
        <v>1156</v>
      </c>
      <c r="F429" s="209" t="s">
        <v>1157</v>
      </c>
      <c r="G429" s="209" t="s">
        <v>1058</v>
      </c>
      <c r="H429" s="209" t="s">
        <v>1059</v>
      </c>
      <c r="I429" s="209" t="s">
        <v>497</v>
      </c>
      <c r="J429" s="210">
        <v>0</v>
      </c>
      <c r="K429" s="210">
        <v>11035270</v>
      </c>
      <c r="L429" s="210">
        <v>11035270</v>
      </c>
      <c r="M429" s="210">
        <v>0</v>
      </c>
      <c r="N429" s="210">
        <v>0</v>
      </c>
      <c r="O429" s="222">
        <v>0</v>
      </c>
      <c r="P429" s="237" t="s">
        <v>1616</v>
      </c>
    </row>
    <row r="430" spans="1:16" x14ac:dyDescent="0.45">
      <c r="A430" s="209" t="s">
        <v>827</v>
      </c>
      <c r="B430" s="209" t="s">
        <v>828</v>
      </c>
      <c r="C430" s="209" t="s">
        <v>829</v>
      </c>
      <c r="D430" s="209" t="s">
        <v>830</v>
      </c>
      <c r="E430" s="209" t="s">
        <v>1174</v>
      </c>
      <c r="F430" s="209" t="s">
        <v>1175</v>
      </c>
      <c r="G430" s="209" t="s">
        <v>719</v>
      </c>
      <c r="H430" s="209" t="s">
        <v>720</v>
      </c>
      <c r="I430" s="209" t="s">
        <v>1543</v>
      </c>
      <c r="J430" s="210">
        <v>0</v>
      </c>
      <c r="K430" s="210">
        <v>141050000</v>
      </c>
      <c r="L430" s="210">
        <v>141050000</v>
      </c>
      <c r="M430" s="210">
        <v>250000000</v>
      </c>
      <c r="N430" s="210">
        <v>0</v>
      </c>
      <c r="O430" s="222">
        <v>250000000</v>
      </c>
      <c r="P430" s="237" t="s">
        <v>1788</v>
      </c>
    </row>
    <row r="431" spans="1:16" x14ac:dyDescent="0.45">
      <c r="A431" s="209" t="s">
        <v>827</v>
      </c>
      <c r="B431" s="209" t="s">
        <v>828</v>
      </c>
      <c r="C431" s="209" t="s">
        <v>829</v>
      </c>
      <c r="D431" s="209" t="s">
        <v>830</v>
      </c>
      <c r="E431" s="209" t="s">
        <v>1176</v>
      </c>
      <c r="F431" s="209" t="s">
        <v>1177</v>
      </c>
      <c r="G431" s="209" t="s">
        <v>580</v>
      </c>
      <c r="H431" s="209" t="s">
        <v>581</v>
      </c>
      <c r="I431" s="209" t="s">
        <v>497</v>
      </c>
      <c r="J431" s="210">
        <v>0</v>
      </c>
      <c r="K431" s="210">
        <v>0</v>
      </c>
      <c r="L431" s="210">
        <v>47917267</v>
      </c>
      <c r="M431" s="210">
        <v>47917267</v>
      </c>
      <c r="N431" s="210">
        <v>0</v>
      </c>
      <c r="O431" s="222">
        <v>0</v>
      </c>
      <c r="P431" s="237" t="s">
        <v>1616</v>
      </c>
    </row>
    <row r="432" spans="1:16" x14ac:dyDescent="0.45">
      <c r="A432" s="209" t="s">
        <v>827</v>
      </c>
      <c r="B432" s="209" t="s">
        <v>828</v>
      </c>
      <c r="C432" s="209" t="s">
        <v>829</v>
      </c>
      <c r="D432" s="209" t="s">
        <v>830</v>
      </c>
      <c r="E432" s="209" t="s">
        <v>1176</v>
      </c>
      <c r="F432" s="209" t="s">
        <v>1177</v>
      </c>
      <c r="G432" s="209" t="s">
        <v>582</v>
      </c>
      <c r="H432" s="209" t="s">
        <v>583</v>
      </c>
      <c r="I432" s="209" t="s">
        <v>497</v>
      </c>
      <c r="J432" s="210">
        <v>0</v>
      </c>
      <c r="K432" s="210">
        <v>0</v>
      </c>
      <c r="L432" s="210">
        <v>47917267</v>
      </c>
      <c r="M432" s="210">
        <v>47917267</v>
      </c>
      <c r="N432" s="210">
        <v>0</v>
      </c>
      <c r="O432" s="222">
        <v>0</v>
      </c>
      <c r="P432" s="237" t="s">
        <v>1616</v>
      </c>
    </row>
    <row r="433" spans="1:16" x14ac:dyDescent="0.45">
      <c r="A433" s="209" t="s">
        <v>827</v>
      </c>
      <c r="B433" s="209" t="s">
        <v>828</v>
      </c>
      <c r="C433" s="209" t="s">
        <v>829</v>
      </c>
      <c r="D433" s="209" t="s">
        <v>830</v>
      </c>
      <c r="E433" s="209" t="s">
        <v>1176</v>
      </c>
      <c r="F433" s="209" t="s">
        <v>1177</v>
      </c>
      <c r="G433" s="209" t="s">
        <v>584</v>
      </c>
      <c r="H433" s="209" t="s">
        <v>585</v>
      </c>
      <c r="I433" s="209" t="s">
        <v>497</v>
      </c>
      <c r="J433" s="210">
        <v>0</v>
      </c>
      <c r="K433" s="210">
        <v>0</v>
      </c>
      <c r="L433" s="210">
        <v>47917267</v>
      </c>
      <c r="M433" s="210">
        <v>47917267</v>
      </c>
      <c r="N433" s="210">
        <v>0</v>
      </c>
      <c r="O433" s="222">
        <v>0</v>
      </c>
      <c r="P433" s="237" t="s">
        <v>1616</v>
      </c>
    </row>
    <row r="434" spans="1:16" x14ac:dyDescent="0.45">
      <c r="A434" s="209" t="s">
        <v>827</v>
      </c>
      <c r="B434" s="209" t="s">
        <v>828</v>
      </c>
      <c r="C434" s="209" t="s">
        <v>829</v>
      </c>
      <c r="D434" s="209" t="s">
        <v>830</v>
      </c>
      <c r="E434" s="209" t="s">
        <v>1176</v>
      </c>
      <c r="F434" s="209" t="s">
        <v>1177</v>
      </c>
      <c r="G434" s="209" t="s">
        <v>572</v>
      </c>
      <c r="H434" s="209" t="s">
        <v>573</v>
      </c>
      <c r="I434" s="209" t="s">
        <v>497</v>
      </c>
      <c r="J434" s="210">
        <v>0</v>
      </c>
      <c r="K434" s="210">
        <v>0</v>
      </c>
      <c r="L434" s="210">
        <v>44958998</v>
      </c>
      <c r="M434" s="210">
        <v>44958998</v>
      </c>
      <c r="N434" s="210">
        <v>0</v>
      </c>
      <c r="O434" s="222">
        <v>0</v>
      </c>
      <c r="P434" s="237" t="s">
        <v>1616</v>
      </c>
    </row>
    <row r="435" spans="1:16" x14ac:dyDescent="0.45">
      <c r="A435" s="209" t="s">
        <v>827</v>
      </c>
      <c r="B435" s="209" t="s">
        <v>828</v>
      </c>
      <c r="C435" s="209" t="s">
        <v>829</v>
      </c>
      <c r="D435" s="209" t="s">
        <v>830</v>
      </c>
      <c r="E435" s="209" t="s">
        <v>1176</v>
      </c>
      <c r="F435" s="209" t="s">
        <v>1177</v>
      </c>
      <c r="G435" s="209" t="s">
        <v>574</v>
      </c>
      <c r="H435" s="209" t="s">
        <v>575</v>
      </c>
      <c r="I435" s="209" t="s">
        <v>497</v>
      </c>
      <c r="J435" s="210">
        <v>0</v>
      </c>
      <c r="K435" s="210">
        <v>0</v>
      </c>
      <c r="L435" s="210">
        <v>47917267</v>
      </c>
      <c r="M435" s="210">
        <v>47917267</v>
      </c>
      <c r="N435" s="210">
        <v>0</v>
      </c>
      <c r="O435" s="222">
        <v>0</v>
      </c>
      <c r="P435" s="237" t="s">
        <v>1616</v>
      </c>
    </row>
    <row r="436" spans="1:16" x14ac:dyDescent="0.45">
      <c r="A436" s="209" t="s">
        <v>827</v>
      </c>
      <c r="B436" s="209" t="s">
        <v>828</v>
      </c>
      <c r="C436" s="209" t="s">
        <v>829</v>
      </c>
      <c r="D436" s="209" t="s">
        <v>830</v>
      </c>
      <c r="E436" s="209" t="s">
        <v>1176</v>
      </c>
      <c r="F436" s="209" t="s">
        <v>1177</v>
      </c>
      <c r="G436" s="209" t="s">
        <v>586</v>
      </c>
      <c r="H436" s="209" t="s">
        <v>587</v>
      </c>
      <c r="I436" s="209" t="s">
        <v>497</v>
      </c>
      <c r="J436" s="210">
        <v>0</v>
      </c>
      <c r="K436" s="210">
        <v>0</v>
      </c>
      <c r="L436" s="210">
        <v>19417455</v>
      </c>
      <c r="M436" s="210">
        <v>19417455</v>
      </c>
      <c r="N436" s="210">
        <v>0</v>
      </c>
      <c r="O436" s="222">
        <v>0</v>
      </c>
      <c r="P436" s="237" t="s">
        <v>1616</v>
      </c>
    </row>
    <row r="437" spans="1:16" x14ac:dyDescent="0.45">
      <c r="A437" s="209" t="s">
        <v>827</v>
      </c>
      <c r="B437" s="209" t="s">
        <v>828</v>
      </c>
      <c r="C437" s="209" t="s">
        <v>829</v>
      </c>
      <c r="D437" s="209" t="s">
        <v>830</v>
      </c>
      <c r="E437" s="209" t="s">
        <v>1176</v>
      </c>
      <c r="F437" s="209" t="s">
        <v>1177</v>
      </c>
      <c r="G437" s="209" t="s">
        <v>588</v>
      </c>
      <c r="H437" s="209" t="s">
        <v>589</v>
      </c>
      <c r="I437" s="209" t="s">
        <v>497</v>
      </c>
      <c r="J437" s="210">
        <v>0</v>
      </c>
      <c r="K437" s="210">
        <v>0</v>
      </c>
      <c r="L437" s="210">
        <v>47917267</v>
      </c>
      <c r="M437" s="210">
        <v>47917267</v>
      </c>
      <c r="N437" s="210">
        <v>0</v>
      </c>
      <c r="O437" s="222">
        <v>0</v>
      </c>
      <c r="P437" s="237" t="s">
        <v>1616</v>
      </c>
    </row>
    <row r="438" spans="1:16" x14ac:dyDescent="0.45">
      <c r="A438" s="209" t="s">
        <v>827</v>
      </c>
      <c r="B438" s="209" t="s">
        <v>828</v>
      </c>
      <c r="C438" s="209" t="s">
        <v>829</v>
      </c>
      <c r="D438" s="209" t="s">
        <v>830</v>
      </c>
      <c r="E438" s="209" t="s">
        <v>1176</v>
      </c>
      <c r="F438" s="209" t="s">
        <v>1177</v>
      </c>
      <c r="G438" s="209" t="s">
        <v>1000</v>
      </c>
      <c r="H438" s="209" t="s">
        <v>1001</v>
      </c>
      <c r="I438" s="209" t="s">
        <v>497</v>
      </c>
      <c r="J438" s="210">
        <v>0</v>
      </c>
      <c r="K438" s="210">
        <v>0</v>
      </c>
      <c r="L438" s="210">
        <v>32090175</v>
      </c>
      <c r="M438" s="210">
        <v>32090175</v>
      </c>
      <c r="N438" s="210">
        <v>0</v>
      </c>
      <c r="O438" s="222">
        <v>0</v>
      </c>
      <c r="P438" s="237" t="s">
        <v>1616</v>
      </c>
    </row>
    <row r="439" spans="1:16" x14ac:dyDescent="0.45">
      <c r="A439" s="209" t="s">
        <v>827</v>
      </c>
      <c r="B439" s="209" t="s">
        <v>828</v>
      </c>
      <c r="C439" s="209" t="s">
        <v>829</v>
      </c>
      <c r="D439" s="209" t="s">
        <v>830</v>
      </c>
      <c r="E439" s="209" t="s">
        <v>1176</v>
      </c>
      <c r="F439" s="209" t="s">
        <v>1177</v>
      </c>
      <c r="G439" s="209" t="s">
        <v>1002</v>
      </c>
      <c r="H439" s="209" t="s">
        <v>1003</v>
      </c>
      <c r="I439" s="209" t="s">
        <v>497</v>
      </c>
      <c r="J439" s="210">
        <v>0</v>
      </c>
      <c r="K439" s="210">
        <v>0</v>
      </c>
      <c r="L439" s="210">
        <v>16181223</v>
      </c>
      <c r="M439" s="210">
        <v>16181223</v>
      </c>
      <c r="N439" s="210">
        <v>0</v>
      </c>
      <c r="O439" s="222">
        <v>0</v>
      </c>
      <c r="P439" s="237" t="s">
        <v>1616</v>
      </c>
    </row>
    <row r="440" spans="1:16" x14ac:dyDescent="0.45">
      <c r="A440" s="209" t="s">
        <v>827</v>
      </c>
      <c r="B440" s="209" t="s">
        <v>828</v>
      </c>
      <c r="C440" s="209" t="s">
        <v>829</v>
      </c>
      <c r="D440" s="209" t="s">
        <v>830</v>
      </c>
      <c r="E440" s="209" t="s">
        <v>1176</v>
      </c>
      <c r="F440" s="209" t="s">
        <v>1177</v>
      </c>
      <c r="G440" s="209" t="s">
        <v>576</v>
      </c>
      <c r="H440" s="209" t="s">
        <v>577</v>
      </c>
      <c r="I440" s="209" t="s">
        <v>497</v>
      </c>
      <c r="J440" s="210">
        <v>0</v>
      </c>
      <c r="K440" s="210">
        <v>0</v>
      </c>
      <c r="L440" s="210">
        <v>19417455</v>
      </c>
      <c r="M440" s="210">
        <v>19417455</v>
      </c>
      <c r="N440" s="210">
        <v>0</v>
      </c>
      <c r="O440" s="222">
        <v>0</v>
      </c>
      <c r="P440" s="237" t="s">
        <v>1616</v>
      </c>
    </row>
    <row r="441" spans="1:16" x14ac:dyDescent="0.45">
      <c r="A441" s="209" t="s">
        <v>827</v>
      </c>
      <c r="B441" s="209" t="s">
        <v>828</v>
      </c>
      <c r="C441" s="209" t="s">
        <v>829</v>
      </c>
      <c r="D441" s="209" t="s">
        <v>830</v>
      </c>
      <c r="E441" s="209" t="s">
        <v>1176</v>
      </c>
      <c r="F441" s="209" t="s">
        <v>1177</v>
      </c>
      <c r="G441" s="209" t="s">
        <v>1004</v>
      </c>
      <c r="H441" s="209" t="s">
        <v>1005</v>
      </c>
      <c r="I441" s="209" t="s">
        <v>497</v>
      </c>
      <c r="J441" s="210">
        <v>0</v>
      </c>
      <c r="K441" s="210">
        <v>0</v>
      </c>
      <c r="L441" s="210">
        <v>41339542</v>
      </c>
      <c r="M441" s="210">
        <v>41339542</v>
      </c>
      <c r="N441" s="210">
        <v>0</v>
      </c>
      <c r="O441" s="222">
        <v>0</v>
      </c>
      <c r="P441" s="237" t="s">
        <v>1616</v>
      </c>
    </row>
    <row r="442" spans="1:16" x14ac:dyDescent="0.45">
      <c r="A442" s="209" t="s">
        <v>827</v>
      </c>
      <c r="B442" s="209" t="s">
        <v>828</v>
      </c>
      <c r="C442" s="209" t="s">
        <v>829</v>
      </c>
      <c r="D442" s="209" t="s">
        <v>830</v>
      </c>
      <c r="E442" s="209" t="s">
        <v>1176</v>
      </c>
      <c r="F442" s="209" t="s">
        <v>1177</v>
      </c>
      <c r="G442" s="209" t="s">
        <v>1142</v>
      </c>
      <c r="H442" s="209" t="s">
        <v>1143</v>
      </c>
      <c r="I442" s="209" t="s">
        <v>497</v>
      </c>
      <c r="J442" s="210">
        <v>0</v>
      </c>
      <c r="K442" s="210">
        <v>0</v>
      </c>
      <c r="L442" s="210">
        <v>32810343</v>
      </c>
      <c r="M442" s="210">
        <v>32810343</v>
      </c>
      <c r="N442" s="210">
        <v>0</v>
      </c>
      <c r="O442" s="222">
        <v>0</v>
      </c>
      <c r="P442" s="237" t="s">
        <v>1616</v>
      </c>
    </row>
    <row r="443" spans="1:16" x14ac:dyDescent="0.45">
      <c r="A443" s="209" t="s">
        <v>827</v>
      </c>
      <c r="B443" s="209" t="s">
        <v>828</v>
      </c>
      <c r="C443" s="209" t="s">
        <v>829</v>
      </c>
      <c r="D443" s="209" t="s">
        <v>830</v>
      </c>
      <c r="E443" s="209" t="s">
        <v>1176</v>
      </c>
      <c r="F443" s="209" t="s">
        <v>1177</v>
      </c>
      <c r="G443" s="209" t="s">
        <v>1144</v>
      </c>
      <c r="H443" s="209" t="s">
        <v>1145</v>
      </c>
      <c r="I443" s="209" t="s">
        <v>497</v>
      </c>
      <c r="J443" s="210">
        <v>0</v>
      </c>
      <c r="K443" s="210">
        <v>0</v>
      </c>
      <c r="L443" s="210">
        <v>32810343</v>
      </c>
      <c r="M443" s="210">
        <v>32810343</v>
      </c>
      <c r="N443" s="210">
        <v>0</v>
      </c>
      <c r="O443" s="222">
        <v>0</v>
      </c>
      <c r="P443" s="237" t="s">
        <v>1616</v>
      </c>
    </row>
    <row r="444" spans="1:16" x14ac:dyDescent="0.45">
      <c r="A444" s="209" t="s">
        <v>827</v>
      </c>
      <c r="B444" s="209" t="s">
        <v>828</v>
      </c>
      <c r="C444" s="209" t="s">
        <v>829</v>
      </c>
      <c r="D444" s="209" t="s">
        <v>830</v>
      </c>
      <c r="E444" s="209" t="s">
        <v>1176</v>
      </c>
      <c r="F444" s="209" t="s">
        <v>1177</v>
      </c>
      <c r="G444" s="209" t="s">
        <v>1154</v>
      </c>
      <c r="H444" s="209" t="s">
        <v>1155</v>
      </c>
      <c r="I444" s="209" t="s">
        <v>497</v>
      </c>
      <c r="J444" s="210">
        <v>0</v>
      </c>
      <c r="K444" s="210">
        <v>0</v>
      </c>
      <c r="L444" s="210">
        <v>6433401</v>
      </c>
      <c r="M444" s="210">
        <v>6433401</v>
      </c>
      <c r="N444" s="210">
        <v>0</v>
      </c>
      <c r="O444" s="222">
        <v>0</v>
      </c>
      <c r="P444" s="237" t="s">
        <v>1616</v>
      </c>
    </row>
    <row r="445" spans="1:16" x14ac:dyDescent="0.45">
      <c r="A445" s="209" t="s">
        <v>827</v>
      </c>
      <c r="B445" s="209" t="s">
        <v>828</v>
      </c>
      <c r="C445" s="209" t="s">
        <v>1178</v>
      </c>
      <c r="D445" s="209" t="s">
        <v>1179</v>
      </c>
      <c r="E445" s="209" t="s">
        <v>1180</v>
      </c>
      <c r="F445" s="209" t="s">
        <v>1181</v>
      </c>
      <c r="G445" s="209" t="s">
        <v>559</v>
      </c>
      <c r="H445" s="209" t="s">
        <v>281</v>
      </c>
      <c r="I445" s="209" t="s">
        <v>1520</v>
      </c>
      <c r="J445" s="210">
        <v>0</v>
      </c>
      <c r="K445" s="210">
        <v>166420899</v>
      </c>
      <c r="L445" s="210">
        <v>0</v>
      </c>
      <c r="M445" s="210">
        <v>412941125</v>
      </c>
      <c r="N445" s="210">
        <v>0</v>
      </c>
      <c r="O445" s="222">
        <v>579362024</v>
      </c>
      <c r="P445" s="237" t="s">
        <v>1782</v>
      </c>
    </row>
    <row r="446" spans="1:16" x14ac:dyDescent="0.45">
      <c r="A446" s="209" t="s">
        <v>827</v>
      </c>
      <c r="B446" s="209" t="s">
        <v>828</v>
      </c>
      <c r="C446" s="209" t="s">
        <v>1178</v>
      </c>
      <c r="D446" s="209" t="s">
        <v>1179</v>
      </c>
      <c r="E446" s="209" t="s">
        <v>1180</v>
      </c>
      <c r="F446" s="209" t="s">
        <v>1181</v>
      </c>
      <c r="G446" s="209" t="s">
        <v>853</v>
      </c>
      <c r="H446" s="209" t="s">
        <v>337</v>
      </c>
      <c r="I446" s="209" t="s">
        <v>1559</v>
      </c>
      <c r="J446" s="210">
        <v>0</v>
      </c>
      <c r="K446" s="210">
        <v>2114040966</v>
      </c>
      <c r="L446" s="210">
        <v>0</v>
      </c>
      <c r="M446" s="210">
        <v>7465779136</v>
      </c>
      <c r="N446" s="210">
        <v>0</v>
      </c>
      <c r="O446" s="222">
        <v>9579820102</v>
      </c>
      <c r="P446" s="237" t="s">
        <v>1782</v>
      </c>
    </row>
    <row r="447" spans="1:16" x14ac:dyDescent="0.45">
      <c r="A447" s="209" t="s">
        <v>827</v>
      </c>
      <c r="B447" s="209" t="s">
        <v>828</v>
      </c>
      <c r="C447" s="209" t="s">
        <v>1178</v>
      </c>
      <c r="D447" s="209" t="s">
        <v>1179</v>
      </c>
      <c r="E447" s="209" t="s">
        <v>1180</v>
      </c>
      <c r="F447" s="209" t="s">
        <v>1181</v>
      </c>
      <c r="G447" s="209" t="s">
        <v>1182</v>
      </c>
      <c r="H447" s="209" t="s">
        <v>1183</v>
      </c>
      <c r="I447" s="209" t="s">
        <v>1581</v>
      </c>
      <c r="J447" s="210">
        <v>0</v>
      </c>
      <c r="K447" s="210">
        <v>50000000</v>
      </c>
      <c r="L447" s="210">
        <v>0</v>
      </c>
      <c r="M447" s="210">
        <v>0</v>
      </c>
      <c r="N447" s="210">
        <v>0</v>
      </c>
      <c r="O447" s="222">
        <v>50000000</v>
      </c>
      <c r="P447" s="237" t="s">
        <v>1782</v>
      </c>
    </row>
    <row r="448" spans="1:16" x14ac:dyDescent="0.45">
      <c r="A448" s="209" t="s">
        <v>827</v>
      </c>
      <c r="B448" s="209" t="s">
        <v>828</v>
      </c>
      <c r="C448" s="209" t="s">
        <v>1178</v>
      </c>
      <c r="D448" s="209" t="s">
        <v>1179</v>
      </c>
      <c r="E448" s="209" t="s">
        <v>1180</v>
      </c>
      <c r="F448" s="209" t="s">
        <v>1181</v>
      </c>
      <c r="G448" s="209" t="s">
        <v>860</v>
      </c>
      <c r="H448" s="209" t="s">
        <v>861</v>
      </c>
      <c r="I448" s="209" t="s">
        <v>1563</v>
      </c>
      <c r="J448" s="210">
        <v>0</v>
      </c>
      <c r="K448" s="210">
        <v>178790500</v>
      </c>
      <c r="L448" s="210">
        <v>0</v>
      </c>
      <c r="M448" s="210">
        <v>2874300012</v>
      </c>
      <c r="N448" s="210">
        <v>0</v>
      </c>
      <c r="O448" s="222">
        <v>3053090512</v>
      </c>
      <c r="P448" s="237" t="s">
        <v>1782</v>
      </c>
    </row>
    <row r="449" spans="1:16" x14ac:dyDescent="0.45">
      <c r="A449" s="209" t="s">
        <v>827</v>
      </c>
      <c r="B449" s="209" t="s">
        <v>828</v>
      </c>
      <c r="C449" s="209" t="s">
        <v>1178</v>
      </c>
      <c r="D449" s="209" t="s">
        <v>1179</v>
      </c>
      <c r="E449" s="209" t="s">
        <v>1180</v>
      </c>
      <c r="F449" s="209" t="s">
        <v>1181</v>
      </c>
      <c r="G449" s="209" t="s">
        <v>638</v>
      </c>
      <c r="H449" s="209" t="s">
        <v>639</v>
      </c>
      <c r="I449" s="209" t="s">
        <v>1531</v>
      </c>
      <c r="J449" s="210">
        <v>0</v>
      </c>
      <c r="K449" s="210">
        <v>24489000</v>
      </c>
      <c r="L449" s="210">
        <v>0</v>
      </c>
      <c r="M449" s="210">
        <v>0</v>
      </c>
      <c r="N449" s="210">
        <v>0</v>
      </c>
      <c r="O449" s="222">
        <v>24489000</v>
      </c>
      <c r="P449" s="237" t="s">
        <v>1782</v>
      </c>
    </row>
    <row r="450" spans="1:16" x14ac:dyDescent="0.45">
      <c r="A450" s="209" t="s">
        <v>827</v>
      </c>
      <c r="B450" s="209" t="s">
        <v>828</v>
      </c>
      <c r="C450" s="209" t="s">
        <v>1178</v>
      </c>
      <c r="D450" s="209" t="s">
        <v>1179</v>
      </c>
      <c r="E450" s="209" t="s">
        <v>1180</v>
      </c>
      <c r="F450" s="209" t="s">
        <v>1181</v>
      </c>
      <c r="G450" s="209" t="s">
        <v>898</v>
      </c>
      <c r="H450" s="209" t="s">
        <v>899</v>
      </c>
      <c r="I450" s="209" t="s">
        <v>497</v>
      </c>
      <c r="J450" s="210">
        <v>0</v>
      </c>
      <c r="K450" s="210">
        <v>0</v>
      </c>
      <c r="L450" s="210">
        <v>39500000</v>
      </c>
      <c r="M450" s="210">
        <v>39500000</v>
      </c>
      <c r="N450" s="210">
        <v>0</v>
      </c>
      <c r="O450" s="222">
        <v>0</v>
      </c>
      <c r="P450" s="237" t="s">
        <v>1782</v>
      </c>
    </row>
    <row r="451" spans="1:16" x14ac:dyDescent="0.45">
      <c r="A451" s="209" t="s">
        <v>827</v>
      </c>
      <c r="B451" s="209" t="s">
        <v>828</v>
      </c>
      <c r="C451" s="209" t="s">
        <v>1178</v>
      </c>
      <c r="D451" s="209" t="s">
        <v>1179</v>
      </c>
      <c r="E451" s="209" t="s">
        <v>1184</v>
      </c>
      <c r="F451" s="209" t="s">
        <v>154</v>
      </c>
      <c r="G451" s="209" t="s">
        <v>703</v>
      </c>
      <c r="H451" s="209" t="s">
        <v>704</v>
      </c>
      <c r="I451" s="209" t="s">
        <v>1540</v>
      </c>
      <c r="J451" s="210">
        <v>0</v>
      </c>
      <c r="K451" s="210">
        <v>2210520</v>
      </c>
      <c r="L451" s="210">
        <v>0</v>
      </c>
      <c r="M451" s="210">
        <v>0</v>
      </c>
      <c r="N451" s="210">
        <v>0</v>
      </c>
      <c r="O451" s="222">
        <v>2210520</v>
      </c>
      <c r="P451" s="237" t="s">
        <v>1783</v>
      </c>
    </row>
    <row r="452" spans="1:16" x14ac:dyDescent="0.45">
      <c r="A452" s="209" t="s">
        <v>827</v>
      </c>
      <c r="B452" s="209" t="s">
        <v>828</v>
      </c>
      <c r="C452" s="209" t="s">
        <v>1178</v>
      </c>
      <c r="D452" s="209" t="s">
        <v>1179</v>
      </c>
      <c r="E452" s="209" t="s">
        <v>1184</v>
      </c>
      <c r="F452" s="209" t="s">
        <v>154</v>
      </c>
      <c r="G452" s="209" t="s">
        <v>701</v>
      </c>
      <c r="H452" s="209" t="s">
        <v>702</v>
      </c>
      <c r="I452" s="209" t="s">
        <v>1541</v>
      </c>
      <c r="J452" s="210">
        <v>0</v>
      </c>
      <c r="K452" s="210">
        <v>14400000</v>
      </c>
      <c r="L452" s="210">
        <v>0</v>
      </c>
      <c r="M452" s="210">
        <v>0</v>
      </c>
      <c r="N452" s="210">
        <v>0</v>
      </c>
      <c r="O452" s="222">
        <v>14400000</v>
      </c>
      <c r="P452" s="237" t="s">
        <v>1783</v>
      </c>
    </row>
    <row r="453" spans="1:16" x14ac:dyDescent="0.45">
      <c r="A453" s="209" t="s">
        <v>827</v>
      </c>
      <c r="B453" s="209" t="s">
        <v>828</v>
      </c>
      <c r="C453" s="209" t="s">
        <v>1178</v>
      </c>
      <c r="D453" s="209" t="s">
        <v>1179</v>
      </c>
      <c r="E453" s="209" t="s">
        <v>1184</v>
      </c>
      <c r="F453" s="209" t="s">
        <v>154</v>
      </c>
      <c r="G453" s="209" t="s">
        <v>559</v>
      </c>
      <c r="H453" s="209" t="s">
        <v>281</v>
      </c>
      <c r="I453" s="209" t="s">
        <v>1520</v>
      </c>
      <c r="J453" s="210">
        <v>0</v>
      </c>
      <c r="K453" s="210">
        <v>83210449</v>
      </c>
      <c r="L453" s="210">
        <v>0</v>
      </c>
      <c r="M453" s="210">
        <v>206470562</v>
      </c>
      <c r="N453" s="210">
        <v>0</v>
      </c>
      <c r="O453" s="222">
        <v>289681011</v>
      </c>
      <c r="P453" s="237" t="s">
        <v>1783</v>
      </c>
    </row>
    <row r="454" spans="1:16" x14ac:dyDescent="0.45">
      <c r="A454" s="209" t="s">
        <v>827</v>
      </c>
      <c r="B454" s="209" t="s">
        <v>828</v>
      </c>
      <c r="C454" s="209" t="s">
        <v>1178</v>
      </c>
      <c r="D454" s="209" t="s">
        <v>1179</v>
      </c>
      <c r="E454" s="209" t="s">
        <v>1184</v>
      </c>
      <c r="F454" s="209" t="s">
        <v>154</v>
      </c>
      <c r="G454" s="209" t="s">
        <v>843</v>
      </c>
      <c r="H454" s="209" t="s">
        <v>844</v>
      </c>
      <c r="I454" s="209" t="s">
        <v>1554</v>
      </c>
      <c r="J454" s="210">
        <v>0</v>
      </c>
      <c r="K454" s="210">
        <v>30000000</v>
      </c>
      <c r="L454" s="210">
        <v>0</v>
      </c>
      <c r="M454" s="210">
        <v>15000000</v>
      </c>
      <c r="N454" s="210">
        <v>0</v>
      </c>
      <c r="O454" s="222">
        <v>45000000</v>
      </c>
      <c r="P454" s="237" t="s">
        <v>1783</v>
      </c>
    </row>
    <row r="455" spans="1:16" x14ac:dyDescent="0.45">
      <c r="A455" s="209" t="s">
        <v>827</v>
      </c>
      <c r="B455" s="209" t="s">
        <v>828</v>
      </c>
      <c r="C455" s="209" t="s">
        <v>1178</v>
      </c>
      <c r="D455" s="209" t="s">
        <v>1179</v>
      </c>
      <c r="E455" s="209" t="s">
        <v>1184</v>
      </c>
      <c r="F455" s="209" t="s">
        <v>154</v>
      </c>
      <c r="G455" s="209" t="s">
        <v>853</v>
      </c>
      <c r="H455" s="209" t="s">
        <v>337</v>
      </c>
      <c r="I455" s="209" t="s">
        <v>1559</v>
      </c>
      <c r="J455" s="210">
        <v>0</v>
      </c>
      <c r="K455" s="210">
        <v>0</v>
      </c>
      <c r="L455" s="210">
        <v>0</v>
      </c>
      <c r="M455" s="210">
        <v>43647992776</v>
      </c>
      <c r="N455" s="210">
        <v>0</v>
      </c>
      <c r="O455" s="222">
        <v>43647992776</v>
      </c>
      <c r="P455" s="237" t="s">
        <v>1783</v>
      </c>
    </row>
    <row r="456" spans="1:16" x14ac:dyDescent="0.45">
      <c r="A456" s="209" t="s">
        <v>827</v>
      </c>
      <c r="B456" s="209" t="s">
        <v>828</v>
      </c>
      <c r="C456" s="209" t="s">
        <v>1178</v>
      </c>
      <c r="D456" s="209" t="s">
        <v>1179</v>
      </c>
      <c r="E456" s="209" t="s">
        <v>1184</v>
      </c>
      <c r="F456" s="209" t="s">
        <v>154</v>
      </c>
      <c r="G456" s="209" t="s">
        <v>1182</v>
      </c>
      <c r="H456" s="209" t="s">
        <v>1183</v>
      </c>
      <c r="I456" s="209" t="s">
        <v>1581</v>
      </c>
      <c r="J456" s="210">
        <v>0</v>
      </c>
      <c r="K456" s="210">
        <v>25000000</v>
      </c>
      <c r="L456" s="210">
        <v>0</v>
      </c>
      <c r="M456" s="210">
        <v>0</v>
      </c>
      <c r="N456" s="210">
        <v>0</v>
      </c>
      <c r="O456" s="222">
        <v>25000000</v>
      </c>
      <c r="P456" s="237" t="s">
        <v>1783</v>
      </c>
    </row>
    <row r="457" spans="1:16" x14ac:dyDescent="0.45">
      <c r="A457" s="209" t="s">
        <v>827</v>
      </c>
      <c r="B457" s="209" t="s">
        <v>828</v>
      </c>
      <c r="C457" s="209" t="s">
        <v>1178</v>
      </c>
      <c r="D457" s="209" t="s">
        <v>1179</v>
      </c>
      <c r="E457" s="209" t="s">
        <v>1184</v>
      </c>
      <c r="F457" s="209" t="s">
        <v>154</v>
      </c>
      <c r="G457" s="209" t="s">
        <v>860</v>
      </c>
      <c r="H457" s="209" t="s">
        <v>861</v>
      </c>
      <c r="I457" s="209" t="s">
        <v>1563</v>
      </c>
      <c r="J457" s="210">
        <v>0</v>
      </c>
      <c r="K457" s="210">
        <v>95045000</v>
      </c>
      <c r="L457" s="210">
        <v>0</v>
      </c>
      <c r="M457" s="210">
        <v>1431500256</v>
      </c>
      <c r="N457" s="210">
        <v>0</v>
      </c>
      <c r="O457" s="222">
        <v>1526545256</v>
      </c>
      <c r="P457" s="237" t="s">
        <v>1783</v>
      </c>
    </row>
    <row r="458" spans="1:16" x14ac:dyDescent="0.45">
      <c r="A458" s="209" t="s">
        <v>827</v>
      </c>
      <c r="B458" s="209" t="s">
        <v>828</v>
      </c>
      <c r="C458" s="209" t="s">
        <v>1178</v>
      </c>
      <c r="D458" s="209" t="s">
        <v>1179</v>
      </c>
      <c r="E458" s="209" t="s">
        <v>1184</v>
      </c>
      <c r="F458" s="209" t="s">
        <v>154</v>
      </c>
      <c r="G458" s="209" t="s">
        <v>638</v>
      </c>
      <c r="H458" s="209" t="s">
        <v>639</v>
      </c>
      <c r="I458" s="209" t="s">
        <v>1531</v>
      </c>
      <c r="J458" s="210">
        <v>0</v>
      </c>
      <c r="K458" s="210">
        <v>12244500</v>
      </c>
      <c r="L458" s="210">
        <v>0</v>
      </c>
      <c r="M458" s="210">
        <v>0</v>
      </c>
      <c r="N458" s="210">
        <v>0</v>
      </c>
      <c r="O458" s="222">
        <v>12244500</v>
      </c>
      <c r="P458" s="237" t="s">
        <v>1783</v>
      </c>
    </row>
    <row r="459" spans="1:16" x14ac:dyDescent="0.45">
      <c r="A459" s="209" t="s">
        <v>827</v>
      </c>
      <c r="B459" s="209" t="s">
        <v>828</v>
      </c>
      <c r="C459" s="209" t="s">
        <v>1178</v>
      </c>
      <c r="D459" s="209" t="s">
        <v>1179</v>
      </c>
      <c r="E459" s="209" t="s">
        <v>1184</v>
      </c>
      <c r="F459" s="209" t="s">
        <v>154</v>
      </c>
      <c r="G459" s="209" t="s">
        <v>898</v>
      </c>
      <c r="H459" s="209" t="s">
        <v>899</v>
      </c>
      <c r="I459" s="209" t="s">
        <v>497</v>
      </c>
      <c r="J459" s="210">
        <v>0</v>
      </c>
      <c r="K459" s="210">
        <v>0</v>
      </c>
      <c r="L459" s="210">
        <v>19750000</v>
      </c>
      <c r="M459" s="210">
        <v>19750000</v>
      </c>
      <c r="N459" s="210">
        <v>0</v>
      </c>
      <c r="O459" s="222">
        <v>0</v>
      </c>
      <c r="P459" s="237" t="s">
        <v>1783</v>
      </c>
    </row>
    <row r="460" spans="1:16" x14ac:dyDescent="0.45">
      <c r="A460" s="209" t="s">
        <v>827</v>
      </c>
      <c r="B460" s="209" t="s">
        <v>828</v>
      </c>
      <c r="C460" s="209" t="s">
        <v>1178</v>
      </c>
      <c r="D460" s="209" t="s">
        <v>1179</v>
      </c>
      <c r="E460" s="209" t="s">
        <v>1185</v>
      </c>
      <c r="F460" s="209" t="s">
        <v>1186</v>
      </c>
      <c r="G460" s="209" t="s">
        <v>619</v>
      </c>
      <c r="H460" s="209" t="s">
        <v>620</v>
      </c>
      <c r="I460" s="209" t="s">
        <v>1524</v>
      </c>
      <c r="J460" s="210">
        <v>0</v>
      </c>
      <c r="K460" s="210">
        <v>54921797879</v>
      </c>
      <c r="L460" s="210">
        <v>13947686880</v>
      </c>
      <c r="M460" s="210">
        <v>332742511155</v>
      </c>
      <c r="N460" s="210">
        <v>0</v>
      </c>
      <c r="O460" s="222">
        <v>373716622154</v>
      </c>
      <c r="P460" s="237" t="s">
        <v>1784</v>
      </c>
    </row>
    <row r="461" spans="1:16" x14ac:dyDescent="0.45">
      <c r="A461" s="209" t="s">
        <v>827</v>
      </c>
      <c r="B461" s="209" t="s">
        <v>828</v>
      </c>
      <c r="C461" s="209" t="s">
        <v>1178</v>
      </c>
      <c r="D461" s="209" t="s">
        <v>1179</v>
      </c>
      <c r="E461" s="209" t="s">
        <v>1185</v>
      </c>
      <c r="F461" s="209" t="s">
        <v>1186</v>
      </c>
      <c r="G461" s="209" t="s">
        <v>621</v>
      </c>
      <c r="H461" s="209" t="s">
        <v>187</v>
      </c>
      <c r="I461" s="209" t="s">
        <v>1525</v>
      </c>
      <c r="J461" s="210">
        <v>0</v>
      </c>
      <c r="K461" s="210">
        <v>55548097422</v>
      </c>
      <c r="L461" s="210">
        <v>573745079</v>
      </c>
      <c r="M461" s="210">
        <v>63118381861</v>
      </c>
      <c r="N461" s="210">
        <v>0</v>
      </c>
      <c r="O461" s="222">
        <v>118092734204</v>
      </c>
      <c r="P461" s="237" t="s">
        <v>1784</v>
      </c>
    </row>
    <row r="462" spans="1:16" x14ac:dyDescent="0.45">
      <c r="A462" s="209" t="s">
        <v>827</v>
      </c>
      <c r="B462" s="209" t="s">
        <v>828</v>
      </c>
      <c r="C462" s="209" t="s">
        <v>1178</v>
      </c>
      <c r="D462" s="209" t="s">
        <v>1179</v>
      </c>
      <c r="E462" s="209" t="s">
        <v>1185</v>
      </c>
      <c r="F462" s="209" t="s">
        <v>1186</v>
      </c>
      <c r="G462" s="209" t="s">
        <v>668</v>
      </c>
      <c r="H462" s="209" t="s">
        <v>669</v>
      </c>
      <c r="I462" s="209" t="s">
        <v>1539</v>
      </c>
      <c r="J462" s="210">
        <v>0</v>
      </c>
      <c r="K462" s="210">
        <v>11880701102</v>
      </c>
      <c r="L462" s="210">
        <v>6643681080</v>
      </c>
      <c r="M462" s="210">
        <v>49364076803</v>
      </c>
      <c r="N462" s="210">
        <v>0</v>
      </c>
      <c r="O462" s="222">
        <v>54601096825</v>
      </c>
      <c r="P462" s="237" t="s">
        <v>1784</v>
      </c>
    </row>
    <row r="463" spans="1:16" x14ac:dyDescent="0.45">
      <c r="A463" s="209" t="s">
        <v>827</v>
      </c>
      <c r="B463" s="209" t="s">
        <v>828</v>
      </c>
      <c r="C463" s="209" t="s">
        <v>1178</v>
      </c>
      <c r="D463" s="209" t="s">
        <v>1179</v>
      </c>
      <c r="E463" s="209" t="s">
        <v>1185</v>
      </c>
      <c r="F463" s="209" t="s">
        <v>1186</v>
      </c>
      <c r="G463" s="209" t="s">
        <v>564</v>
      </c>
      <c r="H463" s="209" t="s">
        <v>565</v>
      </c>
      <c r="I463" s="209" t="s">
        <v>497</v>
      </c>
      <c r="J463" s="210">
        <v>0</v>
      </c>
      <c r="K463" s="210">
        <v>0</v>
      </c>
      <c r="L463" s="210">
        <v>79898841</v>
      </c>
      <c r="M463" s="210">
        <v>12985873133</v>
      </c>
      <c r="N463" s="210">
        <v>0</v>
      </c>
      <c r="O463" s="222">
        <v>12905974292</v>
      </c>
      <c r="P463" s="237" t="s">
        <v>1784</v>
      </c>
    </row>
    <row r="464" spans="1:16" x14ac:dyDescent="0.45">
      <c r="A464" s="209" t="s">
        <v>827</v>
      </c>
      <c r="B464" s="209" t="s">
        <v>828</v>
      </c>
      <c r="C464" s="209" t="s">
        <v>1178</v>
      </c>
      <c r="D464" s="209" t="s">
        <v>1179</v>
      </c>
      <c r="E464" s="209" t="s">
        <v>1185</v>
      </c>
      <c r="F464" s="209" t="s">
        <v>1186</v>
      </c>
      <c r="G464" s="209" t="s">
        <v>692</v>
      </c>
      <c r="H464" s="209" t="s">
        <v>693</v>
      </c>
      <c r="I464" s="209" t="s">
        <v>497</v>
      </c>
      <c r="J464" s="210">
        <v>0</v>
      </c>
      <c r="K464" s="210">
        <v>0</v>
      </c>
      <c r="L464" s="210">
        <v>99188347</v>
      </c>
      <c r="M464" s="210">
        <v>16120975915</v>
      </c>
      <c r="N464" s="210">
        <v>0</v>
      </c>
      <c r="O464" s="222">
        <v>16021787568</v>
      </c>
      <c r="P464" s="237" t="s">
        <v>1784</v>
      </c>
    </row>
    <row r="465" spans="1:16" x14ac:dyDescent="0.45">
      <c r="A465" s="209" t="s">
        <v>1187</v>
      </c>
      <c r="B465" s="209" t="s">
        <v>1188</v>
      </c>
      <c r="C465" s="209" t="s">
        <v>1189</v>
      </c>
      <c r="D465" s="209" t="s">
        <v>1190</v>
      </c>
      <c r="E465" s="209" t="s">
        <v>1191</v>
      </c>
      <c r="F465" s="209" t="s">
        <v>333</v>
      </c>
      <c r="G465" s="209" t="s">
        <v>1192</v>
      </c>
      <c r="H465" s="209" t="s">
        <v>1193</v>
      </c>
      <c r="I465" s="209" t="s">
        <v>1582</v>
      </c>
      <c r="J465" s="210">
        <v>0</v>
      </c>
      <c r="K465" s="210">
        <v>374911991719</v>
      </c>
      <c r="L465" s="210">
        <v>1250000000000</v>
      </c>
      <c r="M465" s="210">
        <v>1082100073000</v>
      </c>
      <c r="N465" s="210">
        <v>0</v>
      </c>
      <c r="O465" s="219">
        <v>207012064719</v>
      </c>
      <c r="P465" s="237" t="s">
        <v>1614</v>
      </c>
    </row>
    <row r="466" spans="1:16" x14ac:dyDescent="0.45">
      <c r="A466" s="209" t="s">
        <v>1187</v>
      </c>
      <c r="B466" s="209" t="s">
        <v>1188</v>
      </c>
      <c r="C466" s="209" t="s">
        <v>1189</v>
      </c>
      <c r="D466" s="209" t="s">
        <v>1190</v>
      </c>
      <c r="E466" s="209" t="s">
        <v>1191</v>
      </c>
      <c r="F466" s="209" t="s">
        <v>333</v>
      </c>
      <c r="G466" s="209" t="s">
        <v>1194</v>
      </c>
      <c r="H466" s="209" t="s">
        <v>1195</v>
      </c>
      <c r="I466" s="209" t="s">
        <v>1583</v>
      </c>
      <c r="J466" s="210">
        <v>0</v>
      </c>
      <c r="K466" s="210">
        <v>488383840380</v>
      </c>
      <c r="L466" s="210">
        <v>1209000000000</v>
      </c>
      <c r="M466" s="210">
        <v>1845858359620</v>
      </c>
      <c r="N466" s="210">
        <v>0</v>
      </c>
      <c r="O466" s="219">
        <v>1125242200000</v>
      </c>
      <c r="P466" s="237" t="s">
        <v>1614</v>
      </c>
    </row>
    <row r="467" spans="1:16" x14ac:dyDescent="0.45">
      <c r="A467" s="209" t="s">
        <v>1187</v>
      </c>
      <c r="B467" s="209" t="s">
        <v>1188</v>
      </c>
      <c r="C467" s="209" t="s">
        <v>1189</v>
      </c>
      <c r="D467" s="209" t="s">
        <v>1190</v>
      </c>
      <c r="E467" s="209" t="s">
        <v>1191</v>
      </c>
      <c r="F467" s="209" t="s">
        <v>333</v>
      </c>
      <c r="G467" s="209" t="s">
        <v>1196</v>
      </c>
      <c r="H467" s="209" t="s">
        <v>1197</v>
      </c>
      <c r="I467" s="209" t="s">
        <v>1584</v>
      </c>
      <c r="J467" s="210">
        <v>0</v>
      </c>
      <c r="K467" s="210">
        <v>133654227150</v>
      </c>
      <c r="L467" s="210">
        <v>347000000000</v>
      </c>
      <c r="M467" s="210">
        <v>264460718410</v>
      </c>
      <c r="N467" s="210">
        <v>0</v>
      </c>
      <c r="O467" s="219">
        <v>51114945560</v>
      </c>
      <c r="P467" s="237" t="s">
        <v>1614</v>
      </c>
    </row>
    <row r="468" spans="1:16" x14ac:dyDescent="0.45">
      <c r="A468" s="209" t="s">
        <v>1187</v>
      </c>
      <c r="B468" s="209" t="s">
        <v>1188</v>
      </c>
      <c r="C468" s="209" t="s">
        <v>1189</v>
      </c>
      <c r="D468" s="209" t="s">
        <v>1190</v>
      </c>
      <c r="E468" s="209" t="s">
        <v>1191</v>
      </c>
      <c r="F468" s="209" t="s">
        <v>333</v>
      </c>
      <c r="G468" s="209" t="s">
        <v>1198</v>
      </c>
      <c r="H468" s="209" t="s">
        <v>1199</v>
      </c>
      <c r="I468" s="209" t="s">
        <v>1585</v>
      </c>
      <c r="J468" s="210">
        <v>0</v>
      </c>
      <c r="K468" s="210">
        <v>128160000000</v>
      </c>
      <c r="L468" s="210">
        <v>310000000000</v>
      </c>
      <c r="M468" s="210">
        <v>251494000000</v>
      </c>
      <c r="N468" s="210">
        <v>0</v>
      </c>
      <c r="O468" s="219">
        <v>69654000000</v>
      </c>
      <c r="P468" s="237" t="s">
        <v>1614</v>
      </c>
    </row>
    <row r="469" spans="1:16" x14ac:dyDescent="0.45">
      <c r="A469" s="209" t="s">
        <v>1187</v>
      </c>
      <c r="B469" s="209" t="s">
        <v>1188</v>
      </c>
      <c r="C469" s="209" t="s">
        <v>1200</v>
      </c>
      <c r="D469" s="209" t="s">
        <v>1201</v>
      </c>
      <c r="E469" s="209" t="s">
        <v>1202</v>
      </c>
      <c r="F469" s="209" t="s">
        <v>1203</v>
      </c>
      <c r="G469" s="209" t="s">
        <v>624</v>
      </c>
      <c r="H469" s="209" t="s">
        <v>625</v>
      </c>
      <c r="I469" s="209" t="s">
        <v>1526</v>
      </c>
      <c r="J469" s="210">
        <v>0</v>
      </c>
      <c r="K469" s="210">
        <v>4577678524477</v>
      </c>
      <c r="L469" s="210">
        <v>1083174980571</v>
      </c>
      <c r="M469" s="210">
        <v>6527363003135</v>
      </c>
      <c r="N469" s="210">
        <v>0</v>
      </c>
      <c r="O469" s="220">
        <v>10021866547041</v>
      </c>
      <c r="P469" s="237" t="s">
        <v>1615</v>
      </c>
    </row>
    <row r="470" spans="1:16" x14ac:dyDescent="0.45">
      <c r="A470" s="209" t="s">
        <v>1187</v>
      </c>
      <c r="B470" s="209" t="s">
        <v>1188</v>
      </c>
      <c r="C470" s="209" t="s">
        <v>1200</v>
      </c>
      <c r="D470" s="209" t="s">
        <v>1201</v>
      </c>
      <c r="E470" s="209" t="s">
        <v>1202</v>
      </c>
      <c r="F470" s="209" t="s">
        <v>1203</v>
      </c>
      <c r="G470" s="209" t="s">
        <v>628</v>
      </c>
      <c r="H470" s="209" t="s">
        <v>629</v>
      </c>
      <c r="I470" s="209" t="s">
        <v>497</v>
      </c>
      <c r="J470" s="210">
        <v>0</v>
      </c>
      <c r="K470" s="210">
        <v>0</v>
      </c>
      <c r="L470" s="210">
        <v>156346000000</v>
      </c>
      <c r="M470" s="210">
        <v>4680326000000</v>
      </c>
      <c r="N470" s="210">
        <v>0</v>
      </c>
      <c r="O470" s="220">
        <v>4523980000000</v>
      </c>
      <c r="P470" s="237" t="s">
        <v>1615</v>
      </c>
    </row>
    <row r="471" spans="1:16" x14ac:dyDescent="0.45">
      <c r="A471" s="209" t="s">
        <v>1187</v>
      </c>
      <c r="B471" s="209" t="s">
        <v>1188</v>
      </c>
      <c r="C471" s="209" t="s">
        <v>1200</v>
      </c>
      <c r="D471" s="209" t="s">
        <v>1201</v>
      </c>
      <c r="E471" s="209" t="s">
        <v>1204</v>
      </c>
      <c r="F471" s="209" t="s">
        <v>1205</v>
      </c>
      <c r="G471" s="209" t="s">
        <v>624</v>
      </c>
      <c r="H471" s="209" t="s">
        <v>625</v>
      </c>
      <c r="I471" s="209" t="s">
        <v>1526</v>
      </c>
      <c r="J471" s="210">
        <v>0</v>
      </c>
      <c r="K471" s="210">
        <v>274660711469</v>
      </c>
      <c r="L471" s="210">
        <v>56282396183</v>
      </c>
      <c r="M471" s="210">
        <v>382933677541</v>
      </c>
      <c r="N471" s="210">
        <v>0</v>
      </c>
      <c r="O471" s="220">
        <v>601311992827</v>
      </c>
      <c r="P471" s="237" t="s">
        <v>1615</v>
      </c>
    </row>
    <row r="472" spans="1:16" x14ac:dyDescent="0.45">
      <c r="A472" s="209" t="s">
        <v>1187</v>
      </c>
      <c r="B472" s="209" t="s">
        <v>1188</v>
      </c>
      <c r="C472" s="209" t="s">
        <v>1200</v>
      </c>
      <c r="D472" s="209" t="s">
        <v>1201</v>
      </c>
      <c r="E472" s="209" t="s">
        <v>1204</v>
      </c>
      <c r="F472" s="209" t="s">
        <v>1205</v>
      </c>
      <c r="G472" s="209" t="s">
        <v>628</v>
      </c>
      <c r="H472" s="209" t="s">
        <v>629</v>
      </c>
      <c r="I472" s="209" t="s">
        <v>497</v>
      </c>
      <c r="J472" s="210">
        <v>0</v>
      </c>
      <c r="K472" s="210">
        <v>0</v>
      </c>
      <c r="L472" s="210">
        <v>0</v>
      </c>
      <c r="M472" s="210">
        <v>55101215803</v>
      </c>
      <c r="N472" s="210">
        <v>0</v>
      </c>
      <c r="O472" s="220">
        <v>55101215803</v>
      </c>
      <c r="P472" s="237" t="s">
        <v>1615</v>
      </c>
    </row>
    <row r="473" spans="1:16" x14ac:dyDescent="0.45">
      <c r="A473" s="209" t="s">
        <v>1187</v>
      </c>
      <c r="B473" s="209" t="s">
        <v>1188</v>
      </c>
      <c r="C473" s="209" t="s">
        <v>1200</v>
      </c>
      <c r="D473" s="209" t="s">
        <v>1201</v>
      </c>
      <c r="E473" s="209" t="s">
        <v>1206</v>
      </c>
      <c r="F473" s="209" t="s">
        <v>1207</v>
      </c>
      <c r="G473" s="209" t="s">
        <v>624</v>
      </c>
      <c r="H473" s="209" t="s">
        <v>625</v>
      </c>
      <c r="I473" s="209" t="s">
        <v>1526</v>
      </c>
      <c r="J473" s="210">
        <v>0</v>
      </c>
      <c r="K473" s="210">
        <v>0</v>
      </c>
      <c r="L473" s="210">
        <v>299512216200</v>
      </c>
      <c r="M473" s="210">
        <v>299512216200</v>
      </c>
      <c r="N473" s="210">
        <v>0</v>
      </c>
      <c r="O473" s="220">
        <v>0</v>
      </c>
      <c r="P473" s="237" t="s">
        <v>1615</v>
      </c>
    </row>
    <row r="474" spans="1:16" x14ac:dyDescent="0.45">
      <c r="A474" s="209" t="s">
        <v>1187</v>
      </c>
      <c r="B474" s="209" t="s">
        <v>1188</v>
      </c>
      <c r="C474" s="209" t="s">
        <v>1208</v>
      </c>
      <c r="D474" s="209" t="s">
        <v>1209</v>
      </c>
      <c r="E474" s="209" t="s">
        <v>1210</v>
      </c>
      <c r="F474" s="209" t="s">
        <v>349</v>
      </c>
      <c r="G474" s="209" t="s">
        <v>580</v>
      </c>
      <c r="H474" s="209" t="s">
        <v>581</v>
      </c>
      <c r="I474" s="209" t="s">
        <v>497</v>
      </c>
      <c r="J474" s="210">
        <v>0</v>
      </c>
      <c r="K474" s="210">
        <v>58444588</v>
      </c>
      <c r="L474" s="210">
        <v>154598722</v>
      </c>
      <c r="M474" s="210">
        <v>96154134</v>
      </c>
      <c r="N474" s="210">
        <v>0</v>
      </c>
      <c r="O474" s="222">
        <v>0</v>
      </c>
      <c r="P474" s="237" t="s">
        <v>1616</v>
      </c>
    </row>
    <row r="475" spans="1:16" x14ac:dyDescent="0.45">
      <c r="A475" s="209" t="s">
        <v>1187</v>
      </c>
      <c r="B475" s="209" t="s">
        <v>1188</v>
      </c>
      <c r="C475" s="209" t="s">
        <v>1208</v>
      </c>
      <c r="D475" s="209" t="s">
        <v>1209</v>
      </c>
      <c r="E475" s="209" t="s">
        <v>1210</v>
      </c>
      <c r="F475" s="209" t="s">
        <v>349</v>
      </c>
      <c r="G475" s="209" t="s">
        <v>582</v>
      </c>
      <c r="H475" s="209" t="s">
        <v>583</v>
      </c>
      <c r="I475" s="209" t="s">
        <v>497</v>
      </c>
      <c r="J475" s="210">
        <v>0</v>
      </c>
      <c r="K475" s="210">
        <v>59516456</v>
      </c>
      <c r="L475" s="210">
        <v>145176529</v>
      </c>
      <c r="M475" s="210">
        <v>85660073</v>
      </c>
      <c r="N475" s="210">
        <v>0</v>
      </c>
      <c r="O475" s="222">
        <v>0</v>
      </c>
      <c r="P475" s="237" t="s">
        <v>1616</v>
      </c>
    </row>
    <row r="476" spans="1:16" x14ac:dyDescent="0.45">
      <c r="A476" s="209" t="s">
        <v>1187</v>
      </c>
      <c r="B476" s="209" t="s">
        <v>1188</v>
      </c>
      <c r="C476" s="209" t="s">
        <v>1208</v>
      </c>
      <c r="D476" s="209" t="s">
        <v>1209</v>
      </c>
      <c r="E476" s="209" t="s">
        <v>1210</v>
      </c>
      <c r="F476" s="209" t="s">
        <v>349</v>
      </c>
      <c r="G476" s="209" t="s">
        <v>584</v>
      </c>
      <c r="H476" s="209" t="s">
        <v>585</v>
      </c>
      <c r="I476" s="209" t="s">
        <v>497</v>
      </c>
      <c r="J476" s="210">
        <v>0</v>
      </c>
      <c r="K476" s="210">
        <v>87212273</v>
      </c>
      <c r="L476" s="210">
        <v>182017296</v>
      </c>
      <c r="M476" s="210">
        <v>94805023</v>
      </c>
      <c r="N476" s="210">
        <v>0</v>
      </c>
      <c r="O476" s="222">
        <v>0</v>
      </c>
      <c r="P476" s="237" t="s">
        <v>1616</v>
      </c>
    </row>
    <row r="477" spans="1:16" x14ac:dyDescent="0.45">
      <c r="A477" s="209" t="s">
        <v>1187</v>
      </c>
      <c r="B477" s="209" t="s">
        <v>1188</v>
      </c>
      <c r="C477" s="209" t="s">
        <v>1208</v>
      </c>
      <c r="D477" s="209" t="s">
        <v>1209</v>
      </c>
      <c r="E477" s="209" t="s">
        <v>1210</v>
      </c>
      <c r="F477" s="209" t="s">
        <v>349</v>
      </c>
      <c r="G477" s="209" t="s">
        <v>572</v>
      </c>
      <c r="H477" s="209" t="s">
        <v>573</v>
      </c>
      <c r="I477" s="209" t="s">
        <v>497</v>
      </c>
      <c r="J477" s="210">
        <v>0</v>
      </c>
      <c r="K477" s="210">
        <v>24080596</v>
      </c>
      <c r="L477" s="210">
        <v>52021827</v>
      </c>
      <c r="M477" s="210">
        <v>27941231</v>
      </c>
      <c r="N477" s="210">
        <v>0</v>
      </c>
      <c r="O477" s="222">
        <v>0</v>
      </c>
      <c r="P477" s="237" t="s">
        <v>1616</v>
      </c>
    </row>
    <row r="478" spans="1:16" x14ac:dyDescent="0.45">
      <c r="A478" s="209" t="s">
        <v>1187</v>
      </c>
      <c r="B478" s="209" t="s">
        <v>1188</v>
      </c>
      <c r="C478" s="209" t="s">
        <v>1208</v>
      </c>
      <c r="D478" s="209" t="s">
        <v>1209</v>
      </c>
      <c r="E478" s="209" t="s">
        <v>1210</v>
      </c>
      <c r="F478" s="209" t="s">
        <v>349</v>
      </c>
      <c r="G478" s="209" t="s">
        <v>574</v>
      </c>
      <c r="H478" s="209" t="s">
        <v>575</v>
      </c>
      <c r="I478" s="209" t="s">
        <v>497</v>
      </c>
      <c r="J478" s="210">
        <v>0</v>
      </c>
      <c r="K478" s="210">
        <v>35583118</v>
      </c>
      <c r="L478" s="210">
        <v>98969416</v>
      </c>
      <c r="M478" s="210">
        <v>63386298</v>
      </c>
      <c r="N478" s="210">
        <v>0</v>
      </c>
      <c r="O478" s="222">
        <v>0</v>
      </c>
      <c r="P478" s="237" t="s">
        <v>1616</v>
      </c>
    </row>
    <row r="479" spans="1:16" x14ac:dyDescent="0.45">
      <c r="A479" s="209" t="s">
        <v>1187</v>
      </c>
      <c r="B479" s="209" t="s">
        <v>1188</v>
      </c>
      <c r="C479" s="209" t="s">
        <v>1208</v>
      </c>
      <c r="D479" s="209" t="s">
        <v>1209</v>
      </c>
      <c r="E479" s="209" t="s">
        <v>1210</v>
      </c>
      <c r="F479" s="209" t="s">
        <v>349</v>
      </c>
      <c r="G479" s="209" t="s">
        <v>586</v>
      </c>
      <c r="H479" s="209" t="s">
        <v>587</v>
      </c>
      <c r="I479" s="209" t="s">
        <v>497</v>
      </c>
      <c r="J479" s="210">
        <v>0</v>
      </c>
      <c r="K479" s="210">
        <v>24747320</v>
      </c>
      <c r="L479" s="210">
        <v>43317608</v>
      </c>
      <c r="M479" s="210">
        <v>18570288</v>
      </c>
      <c r="N479" s="210">
        <v>0</v>
      </c>
      <c r="O479" s="222">
        <v>0</v>
      </c>
      <c r="P479" s="237" t="s">
        <v>1616</v>
      </c>
    </row>
    <row r="480" spans="1:16" x14ac:dyDescent="0.45">
      <c r="A480" s="209" t="s">
        <v>1187</v>
      </c>
      <c r="B480" s="209" t="s">
        <v>1188</v>
      </c>
      <c r="C480" s="209" t="s">
        <v>1208</v>
      </c>
      <c r="D480" s="209" t="s">
        <v>1209</v>
      </c>
      <c r="E480" s="209" t="s">
        <v>1210</v>
      </c>
      <c r="F480" s="209" t="s">
        <v>349</v>
      </c>
      <c r="G480" s="209" t="s">
        <v>588</v>
      </c>
      <c r="H480" s="209" t="s">
        <v>589</v>
      </c>
      <c r="I480" s="209" t="s">
        <v>497</v>
      </c>
      <c r="J480" s="210">
        <v>0</v>
      </c>
      <c r="K480" s="210">
        <v>41069298</v>
      </c>
      <c r="L480" s="210">
        <v>86995281</v>
      </c>
      <c r="M480" s="210">
        <v>45925983</v>
      </c>
      <c r="N480" s="210">
        <v>0</v>
      </c>
      <c r="O480" s="222">
        <v>0</v>
      </c>
      <c r="P480" s="237" t="s">
        <v>1616</v>
      </c>
    </row>
    <row r="481" spans="1:16" x14ac:dyDescent="0.45">
      <c r="A481" s="209" t="s">
        <v>1187</v>
      </c>
      <c r="B481" s="209" t="s">
        <v>1188</v>
      </c>
      <c r="C481" s="209" t="s">
        <v>1208</v>
      </c>
      <c r="D481" s="209" t="s">
        <v>1209</v>
      </c>
      <c r="E481" s="209" t="s">
        <v>1210</v>
      </c>
      <c r="F481" s="209" t="s">
        <v>349</v>
      </c>
      <c r="G481" s="209" t="s">
        <v>1000</v>
      </c>
      <c r="H481" s="209" t="s">
        <v>1001</v>
      </c>
      <c r="I481" s="209" t="s">
        <v>497</v>
      </c>
      <c r="J481" s="210">
        <v>0</v>
      </c>
      <c r="K481" s="210">
        <v>15868810</v>
      </c>
      <c r="L481" s="210">
        <v>35196803</v>
      </c>
      <c r="M481" s="210">
        <v>19327993</v>
      </c>
      <c r="N481" s="210">
        <v>0</v>
      </c>
      <c r="O481" s="222">
        <v>0</v>
      </c>
      <c r="P481" s="237" t="s">
        <v>1616</v>
      </c>
    </row>
    <row r="482" spans="1:16" x14ac:dyDescent="0.45">
      <c r="A482" s="209" t="s">
        <v>1187</v>
      </c>
      <c r="B482" s="209" t="s">
        <v>1188</v>
      </c>
      <c r="C482" s="209" t="s">
        <v>1208</v>
      </c>
      <c r="D482" s="209" t="s">
        <v>1209</v>
      </c>
      <c r="E482" s="209" t="s">
        <v>1210</v>
      </c>
      <c r="F482" s="209" t="s">
        <v>349</v>
      </c>
      <c r="G482" s="209" t="s">
        <v>1002</v>
      </c>
      <c r="H482" s="209" t="s">
        <v>1003</v>
      </c>
      <c r="I482" s="209" t="s">
        <v>497</v>
      </c>
      <c r="J482" s="210">
        <v>0</v>
      </c>
      <c r="K482" s="210">
        <v>3698699</v>
      </c>
      <c r="L482" s="210">
        <v>11811476</v>
      </c>
      <c r="M482" s="210">
        <v>8112777</v>
      </c>
      <c r="N482" s="210">
        <v>0</v>
      </c>
      <c r="O482" s="222">
        <v>0</v>
      </c>
      <c r="P482" s="237" t="s">
        <v>1616</v>
      </c>
    </row>
    <row r="483" spans="1:16" x14ac:dyDescent="0.45">
      <c r="A483" s="209" t="s">
        <v>1187</v>
      </c>
      <c r="B483" s="209" t="s">
        <v>1188</v>
      </c>
      <c r="C483" s="209" t="s">
        <v>1208</v>
      </c>
      <c r="D483" s="209" t="s">
        <v>1209</v>
      </c>
      <c r="E483" s="209" t="s">
        <v>1210</v>
      </c>
      <c r="F483" s="209" t="s">
        <v>349</v>
      </c>
      <c r="G483" s="209" t="s">
        <v>576</v>
      </c>
      <c r="H483" s="209" t="s">
        <v>577</v>
      </c>
      <c r="I483" s="209" t="s">
        <v>497</v>
      </c>
      <c r="J483" s="210">
        <v>0</v>
      </c>
      <c r="K483" s="210">
        <v>10864660</v>
      </c>
      <c r="L483" s="210">
        <v>40660737</v>
      </c>
      <c r="M483" s="210">
        <v>29796077</v>
      </c>
      <c r="N483" s="210">
        <v>0</v>
      </c>
      <c r="O483" s="222">
        <v>0</v>
      </c>
      <c r="P483" s="237" t="s">
        <v>1616</v>
      </c>
    </row>
    <row r="484" spans="1:16" x14ac:dyDescent="0.45">
      <c r="A484" s="209" t="s">
        <v>1187</v>
      </c>
      <c r="B484" s="209" t="s">
        <v>1188</v>
      </c>
      <c r="C484" s="209" t="s">
        <v>1208</v>
      </c>
      <c r="D484" s="209" t="s">
        <v>1209</v>
      </c>
      <c r="E484" s="209" t="s">
        <v>1210</v>
      </c>
      <c r="F484" s="209" t="s">
        <v>349</v>
      </c>
      <c r="G484" s="209" t="s">
        <v>1004</v>
      </c>
      <c r="H484" s="209" t="s">
        <v>1005</v>
      </c>
      <c r="I484" s="209" t="s">
        <v>497</v>
      </c>
      <c r="J484" s="210">
        <v>0</v>
      </c>
      <c r="K484" s="210">
        <v>0</v>
      </c>
      <c r="L484" s="210">
        <v>22812950</v>
      </c>
      <c r="M484" s="210">
        <v>22812950</v>
      </c>
      <c r="N484" s="210">
        <v>0</v>
      </c>
      <c r="O484" s="222">
        <v>0</v>
      </c>
      <c r="P484" s="237" t="s">
        <v>1616</v>
      </c>
    </row>
    <row r="485" spans="1:16" x14ac:dyDescent="0.45">
      <c r="A485" s="209" t="s">
        <v>1187</v>
      </c>
      <c r="B485" s="209" t="s">
        <v>1188</v>
      </c>
      <c r="C485" s="209" t="s">
        <v>1208</v>
      </c>
      <c r="D485" s="209" t="s">
        <v>1209</v>
      </c>
      <c r="E485" s="209" t="s">
        <v>1210</v>
      </c>
      <c r="F485" s="209" t="s">
        <v>349</v>
      </c>
      <c r="G485" s="209" t="s">
        <v>1006</v>
      </c>
      <c r="H485" s="209" t="s">
        <v>1007</v>
      </c>
      <c r="I485" s="209" t="s">
        <v>497</v>
      </c>
      <c r="J485" s="210">
        <v>0</v>
      </c>
      <c r="K485" s="210">
        <v>35310227</v>
      </c>
      <c r="L485" s="210">
        <v>35310227</v>
      </c>
      <c r="M485" s="210">
        <v>0</v>
      </c>
      <c r="N485" s="210">
        <v>0</v>
      </c>
      <c r="O485" s="222">
        <v>0</v>
      </c>
      <c r="P485" s="237" t="s">
        <v>1616</v>
      </c>
    </row>
    <row r="486" spans="1:16" x14ac:dyDescent="0.45">
      <c r="A486" s="209" t="s">
        <v>1187</v>
      </c>
      <c r="B486" s="209" t="s">
        <v>1188</v>
      </c>
      <c r="C486" s="209" t="s">
        <v>1208</v>
      </c>
      <c r="D486" s="209" t="s">
        <v>1209</v>
      </c>
      <c r="E486" s="209" t="s">
        <v>1210</v>
      </c>
      <c r="F486" s="209" t="s">
        <v>349</v>
      </c>
      <c r="G486" s="209" t="s">
        <v>1158</v>
      </c>
      <c r="H486" s="209" t="s">
        <v>1159</v>
      </c>
      <c r="I486" s="209" t="s">
        <v>497</v>
      </c>
      <c r="J486" s="210">
        <v>0</v>
      </c>
      <c r="K486" s="210">
        <v>34529589</v>
      </c>
      <c r="L486" s="210">
        <v>34529589</v>
      </c>
      <c r="M486" s="210">
        <v>0</v>
      </c>
      <c r="N486" s="210">
        <v>0</v>
      </c>
      <c r="O486" s="222">
        <v>0</v>
      </c>
      <c r="P486" s="237" t="s">
        <v>1616</v>
      </c>
    </row>
    <row r="487" spans="1:16" x14ac:dyDescent="0.45">
      <c r="A487" s="209" t="s">
        <v>1187</v>
      </c>
      <c r="B487" s="209" t="s">
        <v>1188</v>
      </c>
      <c r="C487" s="209" t="s">
        <v>1208</v>
      </c>
      <c r="D487" s="209" t="s">
        <v>1209</v>
      </c>
      <c r="E487" s="209" t="s">
        <v>1210</v>
      </c>
      <c r="F487" s="209" t="s">
        <v>349</v>
      </c>
      <c r="G487" s="209" t="s">
        <v>1160</v>
      </c>
      <c r="H487" s="209" t="s">
        <v>1161</v>
      </c>
      <c r="I487" s="209" t="s">
        <v>497</v>
      </c>
      <c r="J487" s="210">
        <v>0</v>
      </c>
      <c r="K487" s="210">
        <v>71754641</v>
      </c>
      <c r="L487" s="210">
        <v>71754641</v>
      </c>
      <c r="M487" s="210">
        <v>0</v>
      </c>
      <c r="N487" s="210">
        <v>0</v>
      </c>
      <c r="O487" s="222">
        <v>0</v>
      </c>
      <c r="P487" s="237" t="s">
        <v>1616</v>
      </c>
    </row>
    <row r="488" spans="1:16" x14ac:dyDescent="0.45">
      <c r="A488" s="209" t="s">
        <v>1187</v>
      </c>
      <c r="B488" s="209" t="s">
        <v>1188</v>
      </c>
      <c r="C488" s="209" t="s">
        <v>1208</v>
      </c>
      <c r="D488" s="209" t="s">
        <v>1209</v>
      </c>
      <c r="E488" s="209" t="s">
        <v>1210</v>
      </c>
      <c r="F488" s="209" t="s">
        <v>349</v>
      </c>
      <c r="G488" s="209" t="s">
        <v>1010</v>
      </c>
      <c r="H488" s="209" t="s">
        <v>1011</v>
      </c>
      <c r="I488" s="209" t="s">
        <v>497</v>
      </c>
      <c r="J488" s="210">
        <v>0</v>
      </c>
      <c r="K488" s="210">
        <v>41995413</v>
      </c>
      <c r="L488" s="210">
        <v>41995413</v>
      </c>
      <c r="M488" s="210">
        <v>0</v>
      </c>
      <c r="N488" s="210">
        <v>0</v>
      </c>
      <c r="O488" s="222">
        <v>0</v>
      </c>
      <c r="P488" s="237" t="s">
        <v>1616</v>
      </c>
    </row>
    <row r="489" spans="1:16" x14ac:dyDescent="0.45">
      <c r="A489" s="209" t="s">
        <v>1187</v>
      </c>
      <c r="B489" s="209" t="s">
        <v>1188</v>
      </c>
      <c r="C489" s="209" t="s">
        <v>1208</v>
      </c>
      <c r="D489" s="209" t="s">
        <v>1209</v>
      </c>
      <c r="E489" s="209" t="s">
        <v>1210</v>
      </c>
      <c r="F489" s="209" t="s">
        <v>349</v>
      </c>
      <c r="G489" s="209" t="s">
        <v>1162</v>
      </c>
      <c r="H489" s="209" t="s">
        <v>1163</v>
      </c>
      <c r="I489" s="209" t="s">
        <v>497</v>
      </c>
      <c r="J489" s="210">
        <v>0</v>
      </c>
      <c r="K489" s="210">
        <v>68059001</v>
      </c>
      <c r="L489" s="210">
        <v>68059001</v>
      </c>
      <c r="M489" s="210">
        <v>0</v>
      </c>
      <c r="N489" s="210">
        <v>0</v>
      </c>
      <c r="O489" s="222">
        <v>0</v>
      </c>
      <c r="P489" s="237" t="s">
        <v>1616</v>
      </c>
    </row>
    <row r="490" spans="1:16" x14ac:dyDescent="0.45">
      <c r="A490" s="209" t="s">
        <v>1187</v>
      </c>
      <c r="B490" s="209" t="s">
        <v>1188</v>
      </c>
      <c r="C490" s="209" t="s">
        <v>1208</v>
      </c>
      <c r="D490" s="209" t="s">
        <v>1209</v>
      </c>
      <c r="E490" s="209" t="s">
        <v>1210</v>
      </c>
      <c r="F490" s="209" t="s">
        <v>349</v>
      </c>
      <c r="G490" s="209" t="s">
        <v>1012</v>
      </c>
      <c r="H490" s="209" t="s">
        <v>1013</v>
      </c>
      <c r="I490" s="209" t="s">
        <v>497</v>
      </c>
      <c r="J490" s="210">
        <v>0</v>
      </c>
      <c r="K490" s="210">
        <v>43102173</v>
      </c>
      <c r="L490" s="210">
        <v>43102173</v>
      </c>
      <c r="M490" s="210">
        <v>0</v>
      </c>
      <c r="N490" s="210">
        <v>0</v>
      </c>
      <c r="O490" s="222">
        <v>0</v>
      </c>
      <c r="P490" s="237" t="s">
        <v>1616</v>
      </c>
    </row>
    <row r="491" spans="1:16" x14ac:dyDescent="0.45">
      <c r="A491" s="209" t="s">
        <v>1187</v>
      </c>
      <c r="B491" s="209" t="s">
        <v>1188</v>
      </c>
      <c r="C491" s="209" t="s">
        <v>1208</v>
      </c>
      <c r="D491" s="209" t="s">
        <v>1209</v>
      </c>
      <c r="E491" s="209" t="s">
        <v>1210</v>
      </c>
      <c r="F491" s="209" t="s">
        <v>349</v>
      </c>
      <c r="G491" s="209" t="s">
        <v>1164</v>
      </c>
      <c r="H491" s="209" t="s">
        <v>1165</v>
      </c>
      <c r="I491" s="209" t="s">
        <v>497</v>
      </c>
      <c r="J491" s="210">
        <v>0</v>
      </c>
      <c r="K491" s="210">
        <v>58072413</v>
      </c>
      <c r="L491" s="210">
        <v>58072413</v>
      </c>
      <c r="M491" s="210">
        <v>0</v>
      </c>
      <c r="N491" s="210">
        <v>0</v>
      </c>
      <c r="O491" s="222">
        <v>0</v>
      </c>
      <c r="P491" s="237" t="s">
        <v>1616</v>
      </c>
    </row>
    <row r="492" spans="1:16" x14ac:dyDescent="0.45">
      <c r="A492" s="209" t="s">
        <v>1187</v>
      </c>
      <c r="B492" s="209" t="s">
        <v>1188</v>
      </c>
      <c r="C492" s="209" t="s">
        <v>1208</v>
      </c>
      <c r="D492" s="209" t="s">
        <v>1209</v>
      </c>
      <c r="E492" s="209" t="s">
        <v>1210</v>
      </c>
      <c r="F492" s="209" t="s">
        <v>349</v>
      </c>
      <c r="G492" s="209" t="s">
        <v>1014</v>
      </c>
      <c r="H492" s="209" t="s">
        <v>1015</v>
      </c>
      <c r="I492" s="209" t="s">
        <v>497</v>
      </c>
      <c r="J492" s="210">
        <v>0</v>
      </c>
      <c r="K492" s="210">
        <v>89505002</v>
      </c>
      <c r="L492" s="210">
        <v>89505002</v>
      </c>
      <c r="M492" s="210">
        <v>0</v>
      </c>
      <c r="N492" s="210">
        <v>0</v>
      </c>
      <c r="O492" s="222">
        <v>0</v>
      </c>
      <c r="P492" s="237" t="s">
        <v>1616</v>
      </c>
    </row>
    <row r="493" spans="1:16" x14ac:dyDescent="0.45">
      <c r="A493" s="209" t="s">
        <v>1187</v>
      </c>
      <c r="B493" s="209" t="s">
        <v>1188</v>
      </c>
      <c r="C493" s="209" t="s">
        <v>1208</v>
      </c>
      <c r="D493" s="209" t="s">
        <v>1209</v>
      </c>
      <c r="E493" s="209" t="s">
        <v>1210</v>
      </c>
      <c r="F493" s="209" t="s">
        <v>349</v>
      </c>
      <c r="G493" s="209" t="s">
        <v>1016</v>
      </c>
      <c r="H493" s="209" t="s">
        <v>1017</v>
      </c>
      <c r="I493" s="209" t="s">
        <v>497</v>
      </c>
      <c r="J493" s="210">
        <v>0</v>
      </c>
      <c r="K493" s="210">
        <v>24216470</v>
      </c>
      <c r="L493" s="210">
        <v>24216470</v>
      </c>
      <c r="M493" s="210">
        <v>0</v>
      </c>
      <c r="N493" s="210">
        <v>0</v>
      </c>
      <c r="O493" s="222">
        <v>0</v>
      </c>
      <c r="P493" s="237" t="s">
        <v>1616</v>
      </c>
    </row>
    <row r="494" spans="1:16" x14ac:dyDescent="0.45">
      <c r="A494" s="209" t="s">
        <v>1187</v>
      </c>
      <c r="B494" s="209" t="s">
        <v>1188</v>
      </c>
      <c r="C494" s="209" t="s">
        <v>1208</v>
      </c>
      <c r="D494" s="209" t="s">
        <v>1209</v>
      </c>
      <c r="E494" s="209" t="s">
        <v>1210</v>
      </c>
      <c r="F494" s="209" t="s">
        <v>349</v>
      </c>
      <c r="G494" s="209" t="s">
        <v>1018</v>
      </c>
      <c r="H494" s="209" t="s">
        <v>1019</v>
      </c>
      <c r="I494" s="209" t="s">
        <v>497</v>
      </c>
      <c r="J494" s="210">
        <v>0</v>
      </c>
      <c r="K494" s="210">
        <v>29866470</v>
      </c>
      <c r="L494" s="210">
        <v>29866470</v>
      </c>
      <c r="M494" s="210">
        <v>0</v>
      </c>
      <c r="N494" s="210">
        <v>0</v>
      </c>
      <c r="O494" s="222">
        <v>0</v>
      </c>
      <c r="P494" s="237" t="s">
        <v>1616</v>
      </c>
    </row>
    <row r="495" spans="1:16" x14ac:dyDescent="0.45">
      <c r="A495" s="209" t="s">
        <v>1187</v>
      </c>
      <c r="B495" s="209" t="s">
        <v>1188</v>
      </c>
      <c r="C495" s="209" t="s">
        <v>1208</v>
      </c>
      <c r="D495" s="209" t="s">
        <v>1209</v>
      </c>
      <c r="E495" s="209" t="s">
        <v>1210</v>
      </c>
      <c r="F495" s="209" t="s">
        <v>349</v>
      </c>
      <c r="G495" s="209" t="s">
        <v>1022</v>
      </c>
      <c r="H495" s="209" t="s">
        <v>1023</v>
      </c>
      <c r="I495" s="209" t="s">
        <v>497</v>
      </c>
      <c r="J495" s="210">
        <v>0</v>
      </c>
      <c r="K495" s="210">
        <v>34260736</v>
      </c>
      <c r="L495" s="210">
        <v>34260736</v>
      </c>
      <c r="M495" s="210">
        <v>0</v>
      </c>
      <c r="N495" s="210">
        <v>0</v>
      </c>
      <c r="O495" s="222">
        <v>0</v>
      </c>
      <c r="P495" s="237" t="s">
        <v>1616</v>
      </c>
    </row>
    <row r="496" spans="1:16" x14ac:dyDescent="0.45">
      <c r="A496" s="209" t="s">
        <v>1187</v>
      </c>
      <c r="B496" s="209" t="s">
        <v>1188</v>
      </c>
      <c r="C496" s="209" t="s">
        <v>1208</v>
      </c>
      <c r="D496" s="209" t="s">
        <v>1209</v>
      </c>
      <c r="E496" s="209" t="s">
        <v>1210</v>
      </c>
      <c r="F496" s="209" t="s">
        <v>349</v>
      </c>
      <c r="G496" s="209" t="s">
        <v>1024</v>
      </c>
      <c r="H496" s="209" t="s">
        <v>1025</v>
      </c>
      <c r="I496" s="209" t="s">
        <v>497</v>
      </c>
      <c r="J496" s="210">
        <v>0</v>
      </c>
      <c r="K496" s="210">
        <v>41166470</v>
      </c>
      <c r="L496" s="210">
        <v>41166470</v>
      </c>
      <c r="M496" s="210">
        <v>0</v>
      </c>
      <c r="N496" s="210">
        <v>0</v>
      </c>
      <c r="O496" s="222">
        <v>0</v>
      </c>
      <c r="P496" s="237" t="s">
        <v>1616</v>
      </c>
    </row>
    <row r="497" spans="1:16" x14ac:dyDescent="0.45">
      <c r="A497" s="209" t="s">
        <v>1187</v>
      </c>
      <c r="B497" s="209" t="s">
        <v>1188</v>
      </c>
      <c r="C497" s="209" t="s">
        <v>1208</v>
      </c>
      <c r="D497" s="209" t="s">
        <v>1209</v>
      </c>
      <c r="E497" s="209" t="s">
        <v>1210</v>
      </c>
      <c r="F497" s="209" t="s">
        <v>349</v>
      </c>
      <c r="G497" s="209" t="s">
        <v>1026</v>
      </c>
      <c r="H497" s="209" t="s">
        <v>1027</v>
      </c>
      <c r="I497" s="209" t="s">
        <v>497</v>
      </c>
      <c r="J497" s="210">
        <v>0</v>
      </c>
      <c r="K497" s="210">
        <v>45560736</v>
      </c>
      <c r="L497" s="210">
        <v>45560736</v>
      </c>
      <c r="M497" s="210">
        <v>0</v>
      </c>
      <c r="N497" s="210">
        <v>0</v>
      </c>
      <c r="O497" s="222">
        <v>0</v>
      </c>
      <c r="P497" s="237" t="s">
        <v>1616</v>
      </c>
    </row>
    <row r="498" spans="1:16" x14ac:dyDescent="0.45">
      <c r="A498" s="209" t="s">
        <v>1187</v>
      </c>
      <c r="B498" s="209" t="s">
        <v>1188</v>
      </c>
      <c r="C498" s="209" t="s">
        <v>1208</v>
      </c>
      <c r="D498" s="209" t="s">
        <v>1209</v>
      </c>
      <c r="E498" s="209" t="s">
        <v>1210</v>
      </c>
      <c r="F498" s="209" t="s">
        <v>349</v>
      </c>
      <c r="G498" s="209" t="s">
        <v>1166</v>
      </c>
      <c r="H498" s="209" t="s">
        <v>1167</v>
      </c>
      <c r="I498" s="209" t="s">
        <v>497</v>
      </c>
      <c r="J498" s="210">
        <v>0</v>
      </c>
      <c r="K498" s="210">
        <v>55605002</v>
      </c>
      <c r="L498" s="210">
        <v>55605002</v>
      </c>
      <c r="M498" s="210">
        <v>0</v>
      </c>
      <c r="N498" s="210">
        <v>0</v>
      </c>
      <c r="O498" s="222">
        <v>0</v>
      </c>
      <c r="P498" s="237" t="s">
        <v>1616</v>
      </c>
    </row>
    <row r="499" spans="1:16" x14ac:dyDescent="0.45">
      <c r="A499" s="209" t="s">
        <v>1187</v>
      </c>
      <c r="B499" s="209" t="s">
        <v>1188</v>
      </c>
      <c r="C499" s="209" t="s">
        <v>1208</v>
      </c>
      <c r="D499" s="209" t="s">
        <v>1209</v>
      </c>
      <c r="E499" s="209" t="s">
        <v>1210</v>
      </c>
      <c r="F499" s="209" t="s">
        <v>349</v>
      </c>
      <c r="G499" s="209" t="s">
        <v>1028</v>
      </c>
      <c r="H499" s="209" t="s">
        <v>1029</v>
      </c>
      <c r="I499" s="209" t="s">
        <v>497</v>
      </c>
      <c r="J499" s="210">
        <v>0</v>
      </c>
      <c r="K499" s="210">
        <v>49954543</v>
      </c>
      <c r="L499" s="210">
        <v>49954543</v>
      </c>
      <c r="M499" s="210">
        <v>0</v>
      </c>
      <c r="N499" s="210">
        <v>0</v>
      </c>
      <c r="O499" s="222">
        <v>0</v>
      </c>
      <c r="P499" s="237" t="s">
        <v>1616</v>
      </c>
    </row>
    <row r="500" spans="1:16" x14ac:dyDescent="0.45">
      <c r="A500" s="209" t="s">
        <v>1187</v>
      </c>
      <c r="B500" s="209" t="s">
        <v>1188</v>
      </c>
      <c r="C500" s="209" t="s">
        <v>1208</v>
      </c>
      <c r="D500" s="209" t="s">
        <v>1209</v>
      </c>
      <c r="E500" s="209" t="s">
        <v>1210</v>
      </c>
      <c r="F500" s="209" t="s">
        <v>349</v>
      </c>
      <c r="G500" s="209" t="s">
        <v>1030</v>
      </c>
      <c r="H500" s="209" t="s">
        <v>1031</v>
      </c>
      <c r="I500" s="209" t="s">
        <v>497</v>
      </c>
      <c r="J500" s="210">
        <v>0</v>
      </c>
      <c r="K500" s="210">
        <v>89280489</v>
      </c>
      <c r="L500" s="210">
        <v>89280489</v>
      </c>
      <c r="M500" s="210">
        <v>0</v>
      </c>
      <c r="N500" s="210">
        <v>0</v>
      </c>
      <c r="O500" s="222">
        <v>0</v>
      </c>
      <c r="P500" s="237" t="s">
        <v>1616</v>
      </c>
    </row>
    <row r="501" spans="1:16" x14ac:dyDescent="0.45">
      <c r="A501" s="209" t="s">
        <v>1187</v>
      </c>
      <c r="B501" s="209" t="s">
        <v>1188</v>
      </c>
      <c r="C501" s="209" t="s">
        <v>1208</v>
      </c>
      <c r="D501" s="209" t="s">
        <v>1209</v>
      </c>
      <c r="E501" s="209" t="s">
        <v>1210</v>
      </c>
      <c r="F501" s="209" t="s">
        <v>349</v>
      </c>
      <c r="G501" s="209" t="s">
        <v>1168</v>
      </c>
      <c r="H501" s="209" t="s">
        <v>1169</v>
      </c>
      <c r="I501" s="209" t="s">
        <v>497</v>
      </c>
      <c r="J501" s="210">
        <v>0</v>
      </c>
      <c r="K501" s="210">
        <v>58116470</v>
      </c>
      <c r="L501" s="210">
        <v>58116470</v>
      </c>
      <c r="M501" s="210">
        <v>0</v>
      </c>
      <c r="N501" s="210">
        <v>0</v>
      </c>
      <c r="O501" s="222">
        <v>0</v>
      </c>
      <c r="P501" s="237" t="s">
        <v>1616</v>
      </c>
    </row>
    <row r="502" spans="1:16" x14ac:dyDescent="0.45">
      <c r="A502" s="209" t="s">
        <v>1187</v>
      </c>
      <c r="B502" s="209" t="s">
        <v>1188</v>
      </c>
      <c r="C502" s="209" t="s">
        <v>1208</v>
      </c>
      <c r="D502" s="209" t="s">
        <v>1209</v>
      </c>
      <c r="E502" s="209" t="s">
        <v>1210</v>
      </c>
      <c r="F502" s="209" t="s">
        <v>349</v>
      </c>
      <c r="G502" s="209" t="s">
        <v>1211</v>
      </c>
      <c r="H502" s="209" t="s">
        <v>1212</v>
      </c>
      <c r="I502" s="209" t="s">
        <v>497</v>
      </c>
      <c r="J502" s="210">
        <v>0</v>
      </c>
      <c r="K502" s="210">
        <v>37855000</v>
      </c>
      <c r="L502" s="210">
        <v>37855000</v>
      </c>
      <c r="M502" s="210">
        <v>0</v>
      </c>
      <c r="N502" s="210">
        <v>0</v>
      </c>
      <c r="O502" s="222">
        <v>0</v>
      </c>
      <c r="P502" s="237" t="s">
        <v>1616</v>
      </c>
    </row>
    <row r="503" spans="1:16" x14ac:dyDescent="0.45">
      <c r="A503" s="209" t="s">
        <v>1187</v>
      </c>
      <c r="B503" s="209" t="s">
        <v>1188</v>
      </c>
      <c r="C503" s="209" t="s">
        <v>1208</v>
      </c>
      <c r="D503" s="209" t="s">
        <v>1209</v>
      </c>
      <c r="E503" s="209" t="s">
        <v>1210</v>
      </c>
      <c r="F503" s="209" t="s">
        <v>349</v>
      </c>
      <c r="G503" s="209" t="s">
        <v>1032</v>
      </c>
      <c r="H503" s="209" t="s">
        <v>1033</v>
      </c>
      <c r="I503" s="209" t="s">
        <v>497</v>
      </c>
      <c r="J503" s="210">
        <v>0</v>
      </c>
      <c r="K503" s="210">
        <v>46578070</v>
      </c>
      <c r="L503" s="210">
        <v>46578070</v>
      </c>
      <c r="M503" s="210">
        <v>0</v>
      </c>
      <c r="N503" s="210">
        <v>0</v>
      </c>
      <c r="O503" s="222">
        <v>0</v>
      </c>
      <c r="P503" s="237" t="s">
        <v>1616</v>
      </c>
    </row>
    <row r="504" spans="1:16" x14ac:dyDescent="0.45">
      <c r="A504" s="209" t="s">
        <v>1187</v>
      </c>
      <c r="B504" s="209" t="s">
        <v>1188</v>
      </c>
      <c r="C504" s="209" t="s">
        <v>1208</v>
      </c>
      <c r="D504" s="209" t="s">
        <v>1209</v>
      </c>
      <c r="E504" s="209" t="s">
        <v>1210</v>
      </c>
      <c r="F504" s="209" t="s">
        <v>349</v>
      </c>
      <c r="G504" s="209" t="s">
        <v>1034</v>
      </c>
      <c r="H504" s="209" t="s">
        <v>1035</v>
      </c>
      <c r="I504" s="209" t="s">
        <v>497</v>
      </c>
      <c r="J504" s="210">
        <v>0</v>
      </c>
      <c r="K504" s="210">
        <v>27116989</v>
      </c>
      <c r="L504" s="210">
        <v>27116989</v>
      </c>
      <c r="M504" s="210">
        <v>0</v>
      </c>
      <c r="N504" s="210">
        <v>0</v>
      </c>
      <c r="O504" s="222">
        <v>0</v>
      </c>
      <c r="P504" s="237" t="s">
        <v>1616</v>
      </c>
    </row>
    <row r="505" spans="1:16" x14ac:dyDescent="0.45">
      <c r="A505" s="209" t="s">
        <v>1187</v>
      </c>
      <c r="B505" s="209" t="s">
        <v>1188</v>
      </c>
      <c r="C505" s="209" t="s">
        <v>1208</v>
      </c>
      <c r="D505" s="209" t="s">
        <v>1209</v>
      </c>
      <c r="E505" s="209" t="s">
        <v>1210</v>
      </c>
      <c r="F505" s="209" t="s">
        <v>349</v>
      </c>
      <c r="G505" s="209" t="s">
        <v>1036</v>
      </c>
      <c r="H505" s="209" t="s">
        <v>1037</v>
      </c>
      <c r="I505" s="209" t="s">
        <v>497</v>
      </c>
      <c r="J505" s="210">
        <v>0</v>
      </c>
      <c r="K505" s="210">
        <v>59423794</v>
      </c>
      <c r="L505" s="210">
        <v>59423794</v>
      </c>
      <c r="M505" s="210">
        <v>0</v>
      </c>
      <c r="N505" s="210">
        <v>0</v>
      </c>
      <c r="O505" s="222">
        <v>0</v>
      </c>
      <c r="P505" s="237" t="s">
        <v>1616</v>
      </c>
    </row>
    <row r="506" spans="1:16" x14ac:dyDescent="0.45">
      <c r="A506" s="209" t="s">
        <v>1187</v>
      </c>
      <c r="B506" s="209" t="s">
        <v>1188</v>
      </c>
      <c r="C506" s="209" t="s">
        <v>1208</v>
      </c>
      <c r="D506" s="209" t="s">
        <v>1209</v>
      </c>
      <c r="E506" s="209" t="s">
        <v>1210</v>
      </c>
      <c r="F506" s="209" t="s">
        <v>349</v>
      </c>
      <c r="G506" s="209" t="s">
        <v>1038</v>
      </c>
      <c r="H506" s="209" t="s">
        <v>1039</v>
      </c>
      <c r="I506" s="209" t="s">
        <v>497</v>
      </c>
      <c r="J506" s="210">
        <v>0</v>
      </c>
      <c r="K506" s="210">
        <v>43400517</v>
      </c>
      <c r="L506" s="210">
        <v>43400517</v>
      </c>
      <c r="M506" s="210">
        <v>0</v>
      </c>
      <c r="N506" s="210">
        <v>0</v>
      </c>
      <c r="O506" s="222">
        <v>0</v>
      </c>
      <c r="P506" s="237" t="s">
        <v>1616</v>
      </c>
    </row>
    <row r="507" spans="1:16" x14ac:dyDescent="0.45">
      <c r="A507" s="209" t="s">
        <v>1187</v>
      </c>
      <c r="B507" s="209" t="s">
        <v>1188</v>
      </c>
      <c r="C507" s="209" t="s">
        <v>1208</v>
      </c>
      <c r="D507" s="209" t="s">
        <v>1209</v>
      </c>
      <c r="E507" s="209" t="s">
        <v>1210</v>
      </c>
      <c r="F507" s="209" t="s">
        <v>349</v>
      </c>
      <c r="G507" s="209" t="s">
        <v>1040</v>
      </c>
      <c r="H507" s="209" t="s">
        <v>1041</v>
      </c>
      <c r="I507" s="209" t="s">
        <v>497</v>
      </c>
      <c r="J507" s="210">
        <v>0</v>
      </c>
      <c r="K507" s="210">
        <v>35643591</v>
      </c>
      <c r="L507" s="210">
        <v>35643591</v>
      </c>
      <c r="M507" s="210">
        <v>0</v>
      </c>
      <c r="N507" s="210">
        <v>0</v>
      </c>
      <c r="O507" s="222">
        <v>0</v>
      </c>
      <c r="P507" s="237" t="s">
        <v>1616</v>
      </c>
    </row>
    <row r="508" spans="1:16" x14ac:dyDescent="0.45">
      <c r="A508" s="209" t="s">
        <v>1187</v>
      </c>
      <c r="B508" s="209" t="s">
        <v>1188</v>
      </c>
      <c r="C508" s="209" t="s">
        <v>1208</v>
      </c>
      <c r="D508" s="209" t="s">
        <v>1209</v>
      </c>
      <c r="E508" s="209" t="s">
        <v>1210</v>
      </c>
      <c r="F508" s="209" t="s">
        <v>349</v>
      </c>
      <c r="G508" s="209" t="s">
        <v>1044</v>
      </c>
      <c r="H508" s="209" t="s">
        <v>1045</v>
      </c>
      <c r="I508" s="209" t="s">
        <v>497</v>
      </c>
      <c r="J508" s="210">
        <v>0</v>
      </c>
      <c r="K508" s="210">
        <v>15012677</v>
      </c>
      <c r="L508" s="210">
        <v>15012677</v>
      </c>
      <c r="M508" s="210">
        <v>0</v>
      </c>
      <c r="N508" s="210">
        <v>0</v>
      </c>
      <c r="O508" s="222">
        <v>0</v>
      </c>
      <c r="P508" s="237" t="s">
        <v>1616</v>
      </c>
    </row>
    <row r="509" spans="1:16" x14ac:dyDescent="0.45">
      <c r="A509" s="209" t="s">
        <v>1187</v>
      </c>
      <c r="B509" s="209" t="s">
        <v>1188</v>
      </c>
      <c r="C509" s="209" t="s">
        <v>1208</v>
      </c>
      <c r="D509" s="209" t="s">
        <v>1209</v>
      </c>
      <c r="E509" s="209" t="s">
        <v>1210</v>
      </c>
      <c r="F509" s="209" t="s">
        <v>349</v>
      </c>
      <c r="G509" s="209" t="s">
        <v>1046</v>
      </c>
      <c r="H509" s="209" t="s">
        <v>1047</v>
      </c>
      <c r="I509" s="209" t="s">
        <v>497</v>
      </c>
      <c r="J509" s="210">
        <v>0</v>
      </c>
      <c r="K509" s="210">
        <v>28007023</v>
      </c>
      <c r="L509" s="210">
        <v>28007023</v>
      </c>
      <c r="M509" s="210">
        <v>0</v>
      </c>
      <c r="N509" s="210">
        <v>0</v>
      </c>
      <c r="O509" s="222">
        <v>0</v>
      </c>
      <c r="P509" s="237" t="s">
        <v>1616</v>
      </c>
    </row>
    <row r="510" spans="1:16" x14ac:dyDescent="0.45">
      <c r="A510" s="209" t="s">
        <v>1187</v>
      </c>
      <c r="B510" s="209" t="s">
        <v>1188</v>
      </c>
      <c r="C510" s="209" t="s">
        <v>1208</v>
      </c>
      <c r="D510" s="209" t="s">
        <v>1209</v>
      </c>
      <c r="E510" s="209" t="s">
        <v>1210</v>
      </c>
      <c r="F510" s="209" t="s">
        <v>349</v>
      </c>
      <c r="G510" s="209" t="s">
        <v>1048</v>
      </c>
      <c r="H510" s="209" t="s">
        <v>1049</v>
      </c>
      <c r="I510" s="209" t="s">
        <v>497</v>
      </c>
      <c r="J510" s="210">
        <v>0</v>
      </c>
      <c r="K510" s="210">
        <v>25647657</v>
      </c>
      <c r="L510" s="210">
        <v>25647657</v>
      </c>
      <c r="M510" s="210">
        <v>0</v>
      </c>
      <c r="N510" s="210">
        <v>0</v>
      </c>
      <c r="O510" s="222">
        <v>0</v>
      </c>
      <c r="P510" s="237" t="s">
        <v>1616</v>
      </c>
    </row>
    <row r="511" spans="1:16" x14ac:dyDescent="0.45">
      <c r="A511" s="209" t="s">
        <v>1187</v>
      </c>
      <c r="B511" s="209" t="s">
        <v>1188</v>
      </c>
      <c r="C511" s="209" t="s">
        <v>1208</v>
      </c>
      <c r="D511" s="209" t="s">
        <v>1209</v>
      </c>
      <c r="E511" s="209" t="s">
        <v>1210</v>
      </c>
      <c r="F511" s="209" t="s">
        <v>349</v>
      </c>
      <c r="G511" s="209" t="s">
        <v>1170</v>
      </c>
      <c r="H511" s="209" t="s">
        <v>1171</v>
      </c>
      <c r="I511" s="209" t="s">
        <v>497</v>
      </c>
      <c r="J511" s="210">
        <v>0</v>
      </c>
      <c r="K511" s="210">
        <v>29710625</v>
      </c>
      <c r="L511" s="210">
        <v>29710625</v>
      </c>
      <c r="M511" s="210">
        <v>0</v>
      </c>
      <c r="N511" s="210">
        <v>0</v>
      </c>
      <c r="O511" s="222">
        <v>0</v>
      </c>
      <c r="P511" s="237" t="s">
        <v>1616</v>
      </c>
    </row>
    <row r="512" spans="1:16" x14ac:dyDescent="0.45">
      <c r="A512" s="209" t="s">
        <v>1187</v>
      </c>
      <c r="B512" s="209" t="s">
        <v>1188</v>
      </c>
      <c r="C512" s="209" t="s">
        <v>1208</v>
      </c>
      <c r="D512" s="209" t="s">
        <v>1209</v>
      </c>
      <c r="E512" s="209" t="s">
        <v>1210</v>
      </c>
      <c r="F512" s="209" t="s">
        <v>349</v>
      </c>
      <c r="G512" s="209" t="s">
        <v>1172</v>
      </c>
      <c r="H512" s="209" t="s">
        <v>1173</v>
      </c>
      <c r="I512" s="209" t="s">
        <v>497</v>
      </c>
      <c r="J512" s="210">
        <v>0</v>
      </c>
      <c r="K512" s="210">
        <v>34581865</v>
      </c>
      <c r="L512" s="210">
        <v>34581865</v>
      </c>
      <c r="M512" s="210">
        <v>0</v>
      </c>
      <c r="N512" s="210">
        <v>0</v>
      </c>
      <c r="O512" s="222">
        <v>0</v>
      </c>
      <c r="P512" s="237" t="s">
        <v>1616</v>
      </c>
    </row>
    <row r="513" spans="1:16" x14ac:dyDescent="0.45">
      <c r="A513" s="209" t="s">
        <v>1187</v>
      </c>
      <c r="B513" s="209" t="s">
        <v>1188</v>
      </c>
      <c r="C513" s="209" t="s">
        <v>1208</v>
      </c>
      <c r="D513" s="209" t="s">
        <v>1209</v>
      </c>
      <c r="E513" s="209" t="s">
        <v>1210</v>
      </c>
      <c r="F513" s="209" t="s">
        <v>349</v>
      </c>
      <c r="G513" s="209" t="s">
        <v>1052</v>
      </c>
      <c r="H513" s="209" t="s">
        <v>1053</v>
      </c>
      <c r="I513" s="209" t="s">
        <v>497</v>
      </c>
      <c r="J513" s="210">
        <v>0</v>
      </c>
      <c r="K513" s="210">
        <v>14533672</v>
      </c>
      <c r="L513" s="210">
        <v>14533672</v>
      </c>
      <c r="M513" s="210">
        <v>0</v>
      </c>
      <c r="N513" s="210">
        <v>0</v>
      </c>
      <c r="O513" s="222">
        <v>0</v>
      </c>
      <c r="P513" s="237" t="s">
        <v>1616</v>
      </c>
    </row>
    <row r="514" spans="1:16" x14ac:dyDescent="0.45">
      <c r="A514" s="209" t="s">
        <v>1187</v>
      </c>
      <c r="B514" s="209" t="s">
        <v>1188</v>
      </c>
      <c r="C514" s="209" t="s">
        <v>1208</v>
      </c>
      <c r="D514" s="209" t="s">
        <v>1209</v>
      </c>
      <c r="E514" s="209" t="s">
        <v>1210</v>
      </c>
      <c r="F514" s="209" t="s">
        <v>349</v>
      </c>
      <c r="G514" s="209" t="s">
        <v>1056</v>
      </c>
      <c r="H514" s="209" t="s">
        <v>1057</v>
      </c>
      <c r="I514" s="209" t="s">
        <v>497</v>
      </c>
      <c r="J514" s="210">
        <v>0</v>
      </c>
      <c r="K514" s="210">
        <v>15144932</v>
      </c>
      <c r="L514" s="210">
        <v>15144932</v>
      </c>
      <c r="M514" s="210">
        <v>0</v>
      </c>
      <c r="N514" s="210">
        <v>0</v>
      </c>
      <c r="O514" s="222">
        <v>0</v>
      </c>
      <c r="P514" s="237" t="s">
        <v>1616</v>
      </c>
    </row>
    <row r="515" spans="1:16" x14ac:dyDescent="0.45">
      <c r="A515" s="209" t="s">
        <v>1187</v>
      </c>
      <c r="B515" s="209" t="s">
        <v>1188</v>
      </c>
      <c r="C515" s="209" t="s">
        <v>1208</v>
      </c>
      <c r="D515" s="209" t="s">
        <v>1209</v>
      </c>
      <c r="E515" s="209" t="s">
        <v>1210</v>
      </c>
      <c r="F515" s="209" t="s">
        <v>349</v>
      </c>
      <c r="G515" s="209" t="s">
        <v>1058</v>
      </c>
      <c r="H515" s="209" t="s">
        <v>1059</v>
      </c>
      <c r="I515" s="209" t="s">
        <v>497</v>
      </c>
      <c r="J515" s="210">
        <v>0</v>
      </c>
      <c r="K515" s="210">
        <v>19764775</v>
      </c>
      <c r="L515" s="210">
        <v>19764775</v>
      </c>
      <c r="M515" s="210">
        <v>0</v>
      </c>
      <c r="N515" s="210">
        <v>0</v>
      </c>
      <c r="O515" s="222">
        <v>0</v>
      </c>
      <c r="P515" s="237" t="s">
        <v>1616</v>
      </c>
    </row>
    <row r="516" spans="1:16" x14ac:dyDescent="0.45">
      <c r="A516" s="209" t="s">
        <v>1213</v>
      </c>
      <c r="B516" s="209" t="s">
        <v>1214</v>
      </c>
      <c r="C516" s="209" t="s">
        <v>1215</v>
      </c>
      <c r="D516" s="209" t="s">
        <v>419</v>
      </c>
      <c r="E516" s="209" t="s">
        <v>1216</v>
      </c>
      <c r="F516" s="209" t="s">
        <v>1217</v>
      </c>
      <c r="G516" s="209" t="s">
        <v>1192</v>
      </c>
      <c r="H516" s="209" t="s">
        <v>1193</v>
      </c>
      <c r="I516" s="209" t="s">
        <v>1582</v>
      </c>
      <c r="J516" s="210">
        <v>0</v>
      </c>
      <c r="K516" s="210">
        <v>640000000000</v>
      </c>
      <c r="L516" s="210">
        <v>0</v>
      </c>
      <c r="M516" s="210">
        <v>1240000000000</v>
      </c>
      <c r="N516" s="210">
        <v>0</v>
      </c>
      <c r="O516" s="218">
        <v>1880000000000</v>
      </c>
      <c r="P516" s="237" t="s">
        <v>1614</v>
      </c>
    </row>
    <row r="517" spans="1:16" x14ac:dyDescent="0.45">
      <c r="A517" s="209" t="s">
        <v>1213</v>
      </c>
      <c r="B517" s="209" t="s">
        <v>1214</v>
      </c>
      <c r="C517" s="209" t="s">
        <v>1215</v>
      </c>
      <c r="D517" s="209" t="s">
        <v>419</v>
      </c>
      <c r="E517" s="209" t="s">
        <v>1216</v>
      </c>
      <c r="F517" s="209" t="s">
        <v>1217</v>
      </c>
      <c r="G517" s="209" t="s">
        <v>1194</v>
      </c>
      <c r="H517" s="209" t="s">
        <v>1195</v>
      </c>
      <c r="I517" s="209" t="s">
        <v>1583</v>
      </c>
      <c r="J517" s="210">
        <v>0</v>
      </c>
      <c r="K517" s="210">
        <v>624000000000</v>
      </c>
      <c r="L517" s="210">
        <v>0</v>
      </c>
      <c r="M517" s="210">
        <v>1209000000000</v>
      </c>
      <c r="N517" s="210">
        <v>0</v>
      </c>
      <c r="O517" s="218">
        <v>1833000000000</v>
      </c>
      <c r="P517" s="237" t="s">
        <v>1614</v>
      </c>
    </row>
    <row r="518" spans="1:16" x14ac:dyDescent="0.45">
      <c r="A518" s="209" t="s">
        <v>1213</v>
      </c>
      <c r="B518" s="209" t="s">
        <v>1214</v>
      </c>
      <c r="C518" s="209" t="s">
        <v>1215</v>
      </c>
      <c r="D518" s="209" t="s">
        <v>419</v>
      </c>
      <c r="E518" s="209" t="s">
        <v>1216</v>
      </c>
      <c r="F518" s="209" t="s">
        <v>1217</v>
      </c>
      <c r="G518" s="209" t="s">
        <v>1196</v>
      </c>
      <c r="H518" s="209" t="s">
        <v>1197</v>
      </c>
      <c r="I518" s="209" t="s">
        <v>1584</v>
      </c>
      <c r="J518" s="210">
        <v>0</v>
      </c>
      <c r="K518" s="210">
        <v>170800000000</v>
      </c>
      <c r="L518" s="210">
        <v>0</v>
      </c>
      <c r="M518" s="210">
        <v>341000000000</v>
      </c>
      <c r="N518" s="210">
        <v>0</v>
      </c>
      <c r="O518" s="218">
        <v>511800000000</v>
      </c>
      <c r="P518" s="237" t="s">
        <v>1614</v>
      </c>
    </row>
    <row r="519" spans="1:16" x14ac:dyDescent="0.45">
      <c r="A519" s="209" t="s">
        <v>1213</v>
      </c>
      <c r="B519" s="209" t="s">
        <v>1214</v>
      </c>
      <c r="C519" s="209" t="s">
        <v>1215</v>
      </c>
      <c r="D519" s="209" t="s">
        <v>419</v>
      </c>
      <c r="E519" s="209" t="s">
        <v>1216</v>
      </c>
      <c r="F519" s="209" t="s">
        <v>1217</v>
      </c>
      <c r="G519" s="209" t="s">
        <v>1218</v>
      </c>
      <c r="H519" s="209" t="s">
        <v>1219</v>
      </c>
      <c r="I519" s="209" t="s">
        <v>1586</v>
      </c>
      <c r="J519" s="210">
        <v>0</v>
      </c>
      <c r="K519" s="210">
        <v>5200000000</v>
      </c>
      <c r="L519" s="210">
        <v>0</v>
      </c>
      <c r="M519" s="210">
        <v>0</v>
      </c>
      <c r="N519" s="210">
        <v>0</v>
      </c>
      <c r="O519" s="218">
        <v>5200000000</v>
      </c>
      <c r="P519" s="237" t="s">
        <v>1614</v>
      </c>
    </row>
    <row r="520" spans="1:16" x14ac:dyDescent="0.45">
      <c r="A520" s="209" t="s">
        <v>1213</v>
      </c>
      <c r="B520" s="209" t="s">
        <v>1214</v>
      </c>
      <c r="C520" s="209" t="s">
        <v>1215</v>
      </c>
      <c r="D520" s="209" t="s">
        <v>419</v>
      </c>
      <c r="E520" s="209" t="s">
        <v>1216</v>
      </c>
      <c r="F520" s="209" t="s">
        <v>1217</v>
      </c>
      <c r="G520" s="209" t="s">
        <v>1198</v>
      </c>
      <c r="H520" s="209" t="s">
        <v>1199</v>
      </c>
      <c r="I520" s="209" t="s">
        <v>1585</v>
      </c>
      <c r="J520" s="210">
        <v>0</v>
      </c>
      <c r="K520" s="210">
        <v>160000000000</v>
      </c>
      <c r="L520" s="210">
        <v>0</v>
      </c>
      <c r="M520" s="210">
        <v>310000000000</v>
      </c>
      <c r="N520" s="210">
        <v>0</v>
      </c>
      <c r="O520" s="218">
        <v>470000000000</v>
      </c>
      <c r="P520" s="237" t="s">
        <v>1614</v>
      </c>
    </row>
    <row r="521" spans="1:16" x14ac:dyDescent="0.45">
      <c r="A521" s="209" t="s">
        <v>1213</v>
      </c>
      <c r="B521" s="209" t="s">
        <v>1214</v>
      </c>
      <c r="C521" s="209" t="s">
        <v>1215</v>
      </c>
      <c r="D521" s="209" t="s">
        <v>419</v>
      </c>
      <c r="E521" s="209" t="s">
        <v>1220</v>
      </c>
      <c r="F521" s="209" t="s">
        <v>1221</v>
      </c>
      <c r="G521" s="209" t="s">
        <v>1192</v>
      </c>
      <c r="H521" s="209" t="s">
        <v>1193</v>
      </c>
      <c r="I521" s="209" t="s">
        <v>1582</v>
      </c>
      <c r="J521" s="210">
        <v>0</v>
      </c>
      <c r="K521" s="210">
        <v>0</v>
      </c>
      <c r="L521" s="210">
        <v>1240000000000</v>
      </c>
      <c r="M521" s="210">
        <v>1240000000000</v>
      </c>
      <c r="N521" s="210">
        <v>0</v>
      </c>
      <c r="O521" s="218">
        <v>0</v>
      </c>
      <c r="P521" s="237"/>
    </row>
    <row r="522" spans="1:16" x14ac:dyDescent="0.45">
      <c r="A522" s="209" t="s">
        <v>1213</v>
      </c>
      <c r="B522" s="209" t="s">
        <v>1214</v>
      </c>
      <c r="C522" s="209" t="s">
        <v>1215</v>
      </c>
      <c r="D522" s="209" t="s">
        <v>419</v>
      </c>
      <c r="E522" s="209" t="s">
        <v>1220</v>
      </c>
      <c r="F522" s="209" t="s">
        <v>1221</v>
      </c>
      <c r="G522" s="209" t="s">
        <v>1194</v>
      </c>
      <c r="H522" s="209" t="s">
        <v>1195</v>
      </c>
      <c r="I522" s="209" t="s">
        <v>1583</v>
      </c>
      <c r="J522" s="210">
        <v>0</v>
      </c>
      <c r="K522" s="210">
        <v>0</v>
      </c>
      <c r="L522" s="210">
        <v>1209000000000</v>
      </c>
      <c r="M522" s="210">
        <v>1209000000000</v>
      </c>
      <c r="N522" s="210">
        <v>0</v>
      </c>
      <c r="O522" s="218">
        <v>0</v>
      </c>
      <c r="P522" s="237"/>
    </row>
    <row r="523" spans="1:16" x14ac:dyDescent="0.45">
      <c r="A523" s="209" t="s">
        <v>1213</v>
      </c>
      <c r="B523" s="209" t="s">
        <v>1214</v>
      </c>
      <c r="C523" s="209" t="s">
        <v>1215</v>
      </c>
      <c r="D523" s="209" t="s">
        <v>419</v>
      </c>
      <c r="E523" s="209" t="s">
        <v>1220</v>
      </c>
      <c r="F523" s="209" t="s">
        <v>1221</v>
      </c>
      <c r="G523" s="209" t="s">
        <v>1196</v>
      </c>
      <c r="H523" s="209" t="s">
        <v>1197</v>
      </c>
      <c r="I523" s="209" t="s">
        <v>1584</v>
      </c>
      <c r="J523" s="210">
        <v>0</v>
      </c>
      <c r="K523" s="210">
        <v>0</v>
      </c>
      <c r="L523" s="210">
        <v>341000000000</v>
      </c>
      <c r="M523" s="210">
        <v>341000000000</v>
      </c>
      <c r="N523" s="210">
        <v>0</v>
      </c>
      <c r="O523" s="218">
        <v>0</v>
      </c>
      <c r="P523" s="237"/>
    </row>
    <row r="524" spans="1:16" x14ac:dyDescent="0.45">
      <c r="A524" s="209" t="s">
        <v>1213</v>
      </c>
      <c r="B524" s="209" t="s">
        <v>1214</v>
      </c>
      <c r="C524" s="209" t="s">
        <v>1215</v>
      </c>
      <c r="D524" s="209" t="s">
        <v>419</v>
      </c>
      <c r="E524" s="209" t="s">
        <v>1220</v>
      </c>
      <c r="F524" s="209" t="s">
        <v>1221</v>
      </c>
      <c r="G524" s="209" t="s">
        <v>1198</v>
      </c>
      <c r="H524" s="209" t="s">
        <v>1199</v>
      </c>
      <c r="I524" s="209" t="s">
        <v>1585</v>
      </c>
      <c r="J524" s="210">
        <v>0</v>
      </c>
      <c r="K524" s="210">
        <v>0</v>
      </c>
      <c r="L524" s="210">
        <v>310000000000</v>
      </c>
      <c r="M524" s="210">
        <v>310000000000</v>
      </c>
      <c r="N524" s="210">
        <v>0</v>
      </c>
      <c r="O524" s="218">
        <v>0</v>
      </c>
      <c r="P524" s="237"/>
    </row>
    <row r="525" spans="1:16" x14ac:dyDescent="0.45">
      <c r="A525" s="209" t="s">
        <v>1222</v>
      </c>
      <c r="B525" s="209" t="s">
        <v>1223</v>
      </c>
      <c r="C525" s="209" t="s">
        <v>1224</v>
      </c>
      <c r="D525" s="209" t="s">
        <v>1225</v>
      </c>
      <c r="E525" s="209" t="s">
        <v>1226</v>
      </c>
      <c r="F525" s="209" t="s">
        <v>1227</v>
      </c>
      <c r="G525" s="209" t="s">
        <v>502</v>
      </c>
      <c r="H525" s="209" t="s">
        <v>503</v>
      </c>
      <c r="I525" s="209" t="s">
        <v>1509</v>
      </c>
      <c r="J525" s="210">
        <v>0</v>
      </c>
      <c r="K525" s="210">
        <v>4052223985</v>
      </c>
      <c r="L525" s="210">
        <v>0</v>
      </c>
      <c r="M525" s="210">
        <v>902566667</v>
      </c>
      <c r="N525" s="210">
        <v>0</v>
      </c>
      <c r="O525" s="235">
        <v>4954790652</v>
      </c>
      <c r="P525" s="237" t="s">
        <v>1624</v>
      </c>
    </row>
    <row r="526" spans="1:16" x14ac:dyDescent="0.45">
      <c r="A526" s="209" t="s">
        <v>1222</v>
      </c>
      <c r="B526" s="209" t="s">
        <v>1223</v>
      </c>
      <c r="C526" s="209" t="s">
        <v>1224</v>
      </c>
      <c r="D526" s="209" t="s">
        <v>1225</v>
      </c>
      <c r="E526" s="209" t="s">
        <v>1226</v>
      </c>
      <c r="F526" s="209" t="s">
        <v>1227</v>
      </c>
      <c r="G526" s="209" t="s">
        <v>506</v>
      </c>
      <c r="H526" s="209" t="s">
        <v>507</v>
      </c>
      <c r="I526" s="209" t="s">
        <v>1511</v>
      </c>
      <c r="J526" s="210">
        <v>0</v>
      </c>
      <c r="K526" s="210">
        <v>473806218</v>
      </c>
      <c r="L526" s="210">
        <v>0</v>
      </c>
      <c r="M526" s="210">
        <v>83095135</v>
      </c>
      <c r="N526" s="210">
        <v>0</v>
      </c>
      <c r="O526" s="235">
        <v>556901353</v>
      </c>
      <c r="P526" s="237" t="s">
        <v>1624</v>
      </c>
    </row>
    <row r="527" spans="1:16" x14ac:dyDescent="0.45">
      <c r="A527" s="209" t="s">
        <v>1222</v>
      </c>
      <c r="B527" s="209" t="s">
        <v>1223</v>
      </c>
      <c r="C527" s="209" t="s">
        <v>1224</v>
      </c>
      <c r="D527" s="209" t="s">
        <v>1225</v>
      </c>
      <c r="E527" s="209" t="s">
        <v>1226</v>
      </c>
      <c r="F527" s="209" t="s">
        <v>1227</v>
      </c>
      <c r="G527" s="209" t="s">
        <v>510</v>
      </c>
      <c r="H527" s="209" t="s">
        <v>511</v>
      </c>
      <c r="I527" s="209" t="s">
        <v>1513</v>
      </c>
      <c r="J527" s="210">
        <v>0</v>
      </c>
      <c r="K527" s="210">
        <v>17488597448</v>
      </c>
      <c r="L527" s="210">
        <v>0</v>
      </c>
      <c r="M527" s="210">
        <v>473097730</v>
      </c>
      <c r="N527" s="210">
        <v>0</v>
      </c>
      <c r="O527" s="235">
        <v>17961695178</v>
      </c>
      <c r="P527" s="237" t="s">
        <v>1624</v>
      </c>
    </row>
    <row r="528" spans="1:16" x14ac:dyDescent="0.45">
      <c r="A528" s="209" t="s">
        <v>1222</v>
      </c>
      <c r="B528" s="209" t="s">
        <v>1223</v>
      </c>
      <c r="C528" s="209" t="s">
        <v>1224</v>
      </c>
      <c r="D528" s="209" t="s">
        <v>1225</v>
      </c>
      <c r="E528" s="209" t="s">
        <v>1226</v>
      </c>
      <c r="F528" s="209" t="s">
        <v>1227</v>
      </c>
      <c r="G528" s="209" t="s">
        <v>512</v>
      </c>
      <c r="H528" s="209" t="s">
        <v>513</v>
      </c>
      <c r="I528" s="209" t="s">
        <v>1514</v>
      </c>
      <c r="J528" s="210">
        <v>0</v>
      </c>
      <c r="K528" s="210">
        <v>3494672353</v>
      </c>
      <c r="L528" s="210">
        <v>0</v>
      </c>
      <c r="M528" s="210">
        <v>0</v>
      </c>
      <c r="N528" s="210">
        <v>0</v>
      </c>
      <c r="O528" s="235">
        <v>3494672353</v>
      </c>
      <c r="P528" s="237" t="s">
        <v>1624</v>
      </c>
    </row>
    <row r="529" spans="1:17" x14ac:dyDescent="0.45">
      <c r="A529" s="209" t="s">
        <v>1222</v>
      </c>
      <c r="B529" s="209" t="s">
        <v>1223</v>
      </c>
      <c r="C529" s="209" t="s">
        <v>1224</v>
      </c>
      <c r="D529" s="209" t="s">
        <v>1225</v>
      </c>
      <c r="E529" s="209" t="s">
        <v>1226</v>
      </c>
      <c r="F529" s="209" t="s">
        <v>1227</v>
      </c>
      <c r="G529" s="209" t="s">
        <v>516</v>
      </c>
      <c r="H529" s="209" t="s">
        <v>517</v>
      </c>
      <c r="I529" s="209" t="s">
        <v>497</v>
      </c>
      <c r="J529" s="210">
        <v>0</v>
      </c>
      <c r="K529" s="210">
        <v>395208</v>
      </c>
      <c r="L529" s="210">
        <v>0</v>
      </c>
      <c r="M529" s="210">
        <v>414233</v>
      </c>
      <c r="N529" s="210">
        <v>0</v>
      </c>
      <c r="O529" s="235">
        <v>809441</v>
      </c>
      <c r="P529" s="237" t="s">
        <v>1624</v>
      </c>
    </row>
    <row r="530" spans="1:17" x14ac:dyDescent="0.45">
      <c r="A530" s="209" t="s">
        <v>1222</v>
      </c>
      <c r="B530" s="209" t="s">
        <v>1223</v>
      </c>
      <c r="C530" s="209" t="s">
        <v>1224</v>
      </c>
      <c r="D530" s="209" t="s">
        <v>1225</v>
      </c>
      <c r="E530" s="209" t="s">
        <v>1226</v>
      </c>
      <c r="F530" s="209" t="s">
        <v>1227</v>
      </c>
      <c r="G530" s="209" t="s">
        <v>548</v>
      </c>
      <c r="H530" s="209" t="s">
        <v>549</v>
      </c>
      <c r="I530" s="209" t="s">
        <v>1516</v>
      </c>
      <c r="J530" s="210">
        <v>0</v>
      </c>
      <c r="K530" s="210">
        <v>14207329708</v>
      </c>
      <c r="L530" s="210">
        <v>0</v>
      </c>
      <c r="M530" s="210">
        <v>18607914881</v>
      </c>
      <c r="N530" s="210">
        <v>0</v>
      </c>
      <c r="O530" s="235">
        <v>32815244589</v>
      </c>
      <c r="P530" s="237" t="s">
        <v>1624</v>
      </c>
    </row>
    <row r="531" spans="1:17" x14ac:dyDescent="0.45">
      <c r="A531" s="209" t="s">
        <v>1222</v>
      </c>
      <c r="B531" s="209" t="s">
        <v>1223</v>
      </c>
      <c r="C531" s="209" t="s">
        <v>1224</v>
      </c>
      <c r="D531" s="209" t="s">
        <v>1225</v>
      </c>
      <c r="E531" s="209" t="s">
        <v>1226</v>
      </c>
      <c r="F531" s="209" t="s">
        <v>1227</v>
      </c>
      <c r="G531" s="209" t="s">
        <v>1228</v>
      </c>
      <c r="H531" s="209" t="s">
        <v>1229</v>
      </c>
      <c r="I531" s="209" t="s">
        <v>1516</v>
      </c>
      <c r="J531" s="210">
        <v>0</v>
      </c>
      <c r="K531" s="210">
        <v>657889376</v>
      </c>
      <c r="L531" s="210">
        <v>0</v>
      </c>
      <c r="M531" s="210">
        <v>0</v>
      </c>
      <c r="N531" s="210">
        <v>0</v>
      </c>
      <c r="O531" s="235">
        <v>657889376</v>
      </c>
      <c r="P531" s="237" t="s">
        <v>1624</v>
      </c>
    </row>
    <row r="532" spans="1:17" x14ac:dyDescent="0.45">
      <c r="A532" s="209" t="s">
        <v>1222</v>
      </c>
      <c r="B532" s="209" t="s">
        <v>1223</v>
      </c>
      <c r="C532" s="209" t="s">
        <v>1224</v>
      </c>
      <c r="D532" s="209" t="s">
        <v>1225</v>
      </c>
      <c r="E532" s="209" t="s">
        <v>1226</v>
      </c>
      <c r="F532" s="209" t="s">
        <v>1227</v>
      </c>
      <c r="G532" s="209" t="s">
        <v>1230</v>
      </c>
      <c r="H532" s="209" t="s">
        <v>1231</v>
      </c>
      <c r="I532" s="209" t="s">
        <v>1516</v>
      </c>
      <c r="J532" s="210">
        <v>0</v>
      </c>
      <c r="K532" s="210">
        <v>13532712</v>
      </c>
      <c r="L532" s="210">
        <v>0</v>
      </c>
      <c r="M532" s="210">
        <v>0</v>
      </c>
      <c r="N532" s="210">
        <v>0</v>
      </c>
      <c r="O532" s="235">
        <v>13532712</v>
      </c>
      <c r="P532" s="237" t="s">
        <v>1624</v>
      </c>
    </row>
    <row r="533" spans="1:17" x14ac:dyDescent="0.45">
      <c r="A533" s="209" t="s">
        <v>1222</v>
      </c>
      <c r="B533" s="209" t="s">
        <v>1223</v>
      </c>
      <c r="C533" s="209" t="s">
        <v>1224</v>
      </c>
      <c r="D533" s="209" t="s">
        <v>1225</v>
      </c>
      <c r="E533" s="209" t="s">
        <v>1226</v>
      </c>
      <c r="F533" s="209" t="s">
        <v>1227</v>
      </c>
      <c r="G533" s="209" t="s">
        <v>522</v>
      </c>
      <c r="H533" s="209" t="s">
        <v>523</v>
      </c>
      <c r="I533" s="209" t="s">
        <v>1516</v>
      </c>
      <c r="J533" s="210">
        <v>0</v>
      </c>
      <c r="K533" s="210">
        <v>0</v>
      </c>
      <c r="L533" s="210">
        <v>0</v>
      </c>
      <c r="M533" s="210">
        <v>34254142</v>
      </c>
      <c r="N533" s="210">
        <v>0</v>
      </c>
      <c r="O533" s="235">
        <v>34254142</v>
      </c>
      <c r="P533" s="237" t="s">
        <v>1624</v>
      </c>
    </row>
    <row r="534" spans="1:17" x14ac:dyDescent="0.45">
      <c r="A534" s="209" t="s">
        <v>1222</v>
      </c>
      <c r="B534" s="209" t="s">
        <v>1223</v>
      </c>
      <c r="C534" s="209" t="s">
        <v>1224</v>
      </c>
      <c r="D534" s="209" t="s">
        <v>1225</v>
      </c>
      <c r="E534" s="209" t="s">
        <v>1226</v>
      </c>
      <c r="F534" s="209" t="s">
        <v>1227</v>
      </c>
      <c r="G534" s="209" t="s">
        <v>524</v>
      </c>
      <c r="H534" s="209" t="s">
        <v>525</v>
      </c>
      <c r="I534" s="209" t="s">
        <v>1516</v>
      </c>
      <c r="J534" s="210">
        <v>0</v>
      </c>
      <c r="K534" s="210">
        <v>0</v>
      </c>
      <c r="L534" s="210">
        <v>0</v>
      </c>
      <c r="M534" s="210">
        <v>137959140</v>
      </c>
      <c r="N534" s="210">
        <v>0</v>
      </c>
      <c r="O534" s="235">
        <v>137959140</v>
      </c>
      <c r="P534" s="237" t="s">
        <v>1624</v>
      </c>
    </row>
    <row r="535" spans="1:17" x14ac:dyDescent="0.45">
      <c r="A535" s="209" t="s">
        <v>1222</v>
      </c>
      <c r="B535" s="209" t="s">
        <v>1223</v>
      </c>
      <c r="C535" s="209" t="s">
        <v>1224</v>
      </c>
      <c r="D535" s="209" t="s">
        <v>1225</v>
      </c>
      <c r="E535" s="209" t="s">
        <v>1232</v>
      </c>
      <c r="F535" s="209" t="s">
        <v>1233</v>
      </c>
      <c r="G535" s="209" t="s">
        <v>497</v>
      </c>
      <c r="H535" s="209" t="s">
        <v>497</v>
      </c>
      <c r="I535" s="209" t="s">
        <v>497</v>
      </c>
      <c r="J535" s="210">
        <v>0</v>
      </c>
      <c r="K535" s="210">
        <v>19541182643</v>
      </c>
      <c r="L535" s="210">
        <v>0</v>
      </c>
      <c r="M535" s="210">
        <v>6232746144</v>
      </c>
      <c r="N535" s="210">
        <v>0</v>
      </c>
      <c r="O535" s="235">
        <v>25773928787</v>
      </c>
      <c r="P535" s="237" t="s">
        <v>1625</v>
      </c>
    </row>
    <row r="536" spans="1:17" x14ac:dyDescent="0.45">
      <c r="A536" s="209" t="s">
        <v>1234</v>
      </c>
      <c r="B536" s="209" t="s">
        <v>1235</v>
      </c>
      <c r="C536" s="209" t="s">
        <v>1236</v>
      </c>
      <c r="D536" s="209" t="s">
        <v>148</v>
      </c>
      <c r="E536" s="209" t="s">
        <v>1237</v>
      </c>
      <c r="F536" s="209" t="s">
        <v>1238</v>
      </c>
      <c r="G536" s="209" t="s">
        <v>791</v>
      </c>
      <c r="H536" s="209" t="s">
        <v>792</v>
      </c>
      <c r="I536" s="209" t="s">
        <v>497</v>
      </c>
      <c r="J536" s="210">
        <v>0</v>
      </c>
      <c r="K536" s="210">
        <v>0</v>
      </c>
      <c r="L536" s="210">
        <v>2908567188</v>
      </c>
      <c r="M536" s="210">
        <v>0</v>
      </c>
      <c r="N536" s="224">
        <v>2908567188</v>
      </c>
      <c r="O536" s="210">
        <v>0</v>
      </c>
      <c r="P536" s="265" t="s">
        <v>1619</v>
      </c>
    </row>
    <row r="537" spans="1:17" x14ac:dyDescent="0.45">
      <c r="A537" s="209" t="s">
        <v>1234</v>
      </c>
      <c r="B537" s="209" t="s">
        <v>1235</v>
      </c>
      <c r="C537" s="209" t="s">
        <v>1236</v>
      </c>
      <c r="D537" s="209" t="s">
        <v>148</v>
      </c>
      <c r="E537" s="209" t="s">
        <v>1237</v>
      </c>
      <c r="F537" s="209" t="s">
        <v>1238</v>
      </c>
      <c r="G537" s="209" t="s">
        <v>793</v>
      </c>
      <c r="H537" s="209" t="s">
        <v>794</v>
      </c>
      <c r="I537" s="209" t="s">
        <v>497</v>
      </c>
      <c r="J537" s="210">
        <v>0</v>
      </c>
      <c r="K537" s="210">
        <v>0</v>
      </c>
      <c r="L537" s="210">
        <v>1255194384</v>
      </c>
      <c r="M537" s="210">
        <v>758908</v>
      </c>
      <c r="N537" s="224">
        <v>1254435476</v>
      </c>
      <c r="O537" s="210">
        <v>0</v>
      </c>
      <c r="P537" s="265" t="s">
        <v>1619</v>
      </c>
    </row>
    <row r="538" spans="1:17" x14ac:dyDescent="0.45">
      <c r="A538" s="209" t="s">
        <v>1234</v>
      </c>
      <c r="B538" s="209" t="s">
        <v>1235</v>
      </c>
      <c r="C538" s="209" t="s">
        <v>1236</v>
      </c>
      <c r="D538" s="209" t="s">
        <v>148</v>
      </c>
      <c r="E538" s="209" t="s">
        <v>1237</v>
      </c>
      <c r="F538" s="209" t="s">
        <v>1238</v>
      </c>
      <c r="G538" s="209" t="s">
        <v>795</v>
      </c>
      <c r="H538" s="209" t="s">
        <v>796</v>
      </c>
      <c r="I538" s="209" t="s">
        <v>497</v>
      </c>
      <c r="J538" s="210">
        <v>0</v>
      </c>
      <c r="K538" s="210">
        <v>0</v>
      </c>
      <c r="L538" s="210">
        <v>522026444</v>
      </c>
      <c r="M538" s="210">
        <v>0</v>
      </c>
      <c r="N538" s="224">
        <v>522026444</v>
      </c>
      <c r="O538" s="210">
        <v>0</v>
      </c>
      <c r="P538" s="265" t="s">
        <v>1619</v>
      </c>
    </row>
    <row r="539" spans="1:17" x14ac:dyDescent="0.45">
      <c r="A539" s="209" t="s">
        <v>1234</v>
      </c>
      <c r="B539" s="209" t="s">
        <v>1235</v>
      </c>
      <c r="C539" s="209" t="s">
        <v>1236</v>
      </c>
      <c r="D539" s="209" t="s">
        <v>148</v>
      </c>
      <c r="E539" s="209" t="s">
        <v>1237</v>
      </c>
      <c r="F539" s="209" t="s">
        <v>1238</v>
      </c>
      <c r="G539" s="209" t="s">
        <v>797</v>
      </c>
      <c r="H539" s="209" t="s">
        <v>798</v>
      </c>
      <c r="I539" s="209" t="s">
        <v>497</v>
      </c>
      <c r="J539" s="210">
        <v>0</v>
      </c>
      <c r="K539" s="210">
        <v>0</v>
      </c>
      <c r="L539" s="210">
        <v>1764248034</v>
      </c>
      <c r="M539" s="210">
        <v>3419855</v>
      </c>
      <c r="N539" s="224">
        <v>1760828179</v>
      </c>
      <c r="O539" s="210">
        <v>0</v>
      </c>
      <c r="P539" s="265" t="s">
        <v>1619</v>
      </c>
    </row>
    <row r="540" spans="1:17" x14ac:dyDescent="0.45">
      <c r="A540" s="209" t="s">
        <v>1234</v>
      </c>
      <c r="B540" s="209" t="s">
        <v>1235</v>
      </c>
      <c r="C540" s="209" t="s">
        <v>1236</v>
      </c>
      <c r="D540" s="209" t="s">
        <v>148</v>
      </c>
      <c r="E540" s="209" t="s">
        <v>1237</v>
      </c>
      <c r="F540" s="209" t="s">
        <v>1238</v>
      </c>
      <c r="G540" s="209" t="s">
        <v>799</v>
      </c>
      <c r="H540" s="209" t="s">
        <v>800</v>
      </c>
      <c r="I540" s="209" t="s">
        <v>497</v>
      </c>
      <c r="J540" s="210">
        <v>0</v>
      </c>
      <c r="K540" s="210">
        <v>0</v>
      </c>
      <c r="L540" s="210">
        <v>450823685</v>
      </c>
      <c r="M540" s="210">
        <v>47507523</v>
      </c>
      <c r="N540" s="224">
        <v>403316162</v>
      </c>
      <c r="O540" s="210">
        <v>0</v>
      </c>
      <c r="P540" s="265" t="s">
        <v>1619</v>
      </c>
    </row>
    <row r="541" spans="1:17" x14ac:dyDescent="0.45">
      <c r="A541" s="209" t="s">
        <v>1234</v>
      </c>
      <c r="B541" s="209" t="s">
        <v>1235</v>
      </c>
      <c r="C541" s="209" t="s">
        <v>1236</v>
      </c>
      <c r="D541" s="209" t="s">
        <v>148</v>
      </c>
      <c r="E541" s="209" t="s">
        <v>1239</v>
      </c>
      <c r="F541" s="209" t="s">
        <v>1240</v>
      </c>
      <c r="G541" s="209" t="s">
        <v>791</v>
      </c>
      <c r="H541" s="209" t="s">
        <v>792</v>
      </c>
      <c r="I541" s="209" t="s">
        <v>497</v>
      </c>
      <c r="J541" s="210">
        <v>0</v>
      </c>
      <c r="K541" s="210">
        <v>0</v>
      </c>
      <c r="L541" s="210">
        <v>650861758</v>
      </c>
      <c r="M541" s="210">
        <v>0</v>
      </c>
      <c r="N541" s="224">
        <v>650861758</v>
      </c>
      <c r="O541" s="210">
        <v>0</v>
      </c>
      <c r="P541" s="265" t="s">
        <v>1619</v>
      </c>
      <c r="Q541" s="262"/>
    </row>
    <row r="542" spans="1:17" x14ac:dyDescent="0.45">
      <c r="A542" s="209" t="s">
        <v>1234</v>
      </c>
      <c r="B542" s="209" t="s">
        <v>1235</v>
      </c>
      <c r="C542" s="209" t="s">
        <v>1236</v>
      </c>
      <c r="D542" s="209" t="s">
        <v>148</v>
      </c>
      <c r="E542" s="209" t="s">
        <v>1239</v>
      </c>
      <c r="F542" s="209" t="s">
        <v>1240</v>
      </c>
      <c r="G542" s="209" t="s">
        <v>793</v>
      </c>
      <c r="H542" s="209" t="s">
        <v>794</v>
      </c>
      <c r="I542" s="209" t="s">
        <v>497</v>
      </c>
      <c r="J542" s="210">
        <v>0</v>
      </c>
      <c r="K542" s="210">
        <v>0</v>
      </c>
      <c r="L542" s="210">
        <v>195034452</v>
      </c>
      <c r="M542" s="210">
        <v>0</v>
      </c>
      <c r="N542" s="224">
        <v>195034452</v>
      </c>
      <c r="O542" s="210">
        <v>0</v>
      </c>
      <c r="P542" s="265" t="s">
        <v>1619</v>
      </c>
      <c r="Q542" s="262"/>
    </row>
    <row r="543" spans="1:17" x14ac:dyDescent="0.45">
      <c r="A543" s="209" t="s">
        <v>1234</v>
      </c>
      <c r="B543" s="209" t="s">
        <v>1235</v>
      </c>
      <c r="C543" s="209" t="s">
        <v>1236</v>
      </c>
      <c r="D543" s="209" t="s">
        <v>148</v>
      </c>
      <c r="E543" s="209" t="s">
        <v>1239</v>
      </c>
      <c r="F543" s="209" t="s">
        <v>1240</v>
      </c>
      <c r="G543" s="209" t="s">
        <v>795</v>
      </c>
      <c r="H543" s="209" t="s">
        <v>796</v>
      </c>
      <c r="I543" s="209" t="s">
        <v>497</v>
      </c>
      <c r="J543" s="210">
        <v>0</v>
      </c>
      <c r="K543" s="210">
        <v>0</v>
      </c>
      <c r="L543" s="210">
        <v>342000717</v>
      </c>
      <c r="M543" s="210">
        <v>0</v>
      </c>
      <c r="N543" s="224">
        <v>342000717</v>
      </c>
      <c r="O543" s="210">
        <v>0</v>
      </c>
      <c r="P543" s="265" t="s">
        <v>1619</v>
      </c>
      <c r="Q543" s="271"/>
    </row>
    <row r="544" spans="1:17" x14ac:dyDescent="0.45">
      <c r="A544" s="209" t="s">
        <v>1234</v>
      </c>
      <c r="B544" s="209" t="s">
        <v>1235</v>
      </c>
      <c r="C544" s="209" t="s">
        <v>1236</v>
      </c>
      <c r="D544" s="209" t="s">
        <v>148</v>
      </c>
      <c r="E544" s="209" t="s">
        <v>1239</v>
      </c>
      <c r="F544" s="209" t="s">
        <v>1240</v>
      </c>
      <c r="G544" s="209" t="s">
        <v>797</v>
      </c>
      <c r="H544" s="209" t="s">
        <v>798</v>
      </c>
      <c r="I544" s="209" t="s">
        <v>497</v>
      </c>
      <c r="J544" s="210">
        <v>0</v>
      </c>
      <c r="K544" s="210">
        <v>0</v>
      </c>
      <c r="L544" s="210">
        <v>403514916</v>
      </c>
      <c r="M544" s="210">
        <v>0</v>
      </c>
      <c r="N544" s="224">
        <v>403514916</v>
      </c>
      <c r="O544" s="210">
        <v>0</v>
      </c>
      <c r="P544" s="265" t="s">
        <v>1619</v>
      </c>
    </row>
    <row r="545" spans="1:16" x14ac:dyDescent="0.45">
      <c r="A545" s="209" t="s">
        <v>1234</v>
      </c>
      <c r="B545" s="209" t="s">
        <v>1235</v>
      </c>
      <c r="C545" s="209" t="s">
        <v>1236</v>
      </c>
      <c r="D545" s="209" t="s">
        <v>148</v>
      </c>
      <c r="E545" s="209" t="s">
        <v>1241</v>
      </c>
      <c r="F545" s="209" t="s">
        <v>1242</v>
      </c>
      <c r="G545" s="209" t="s">
        <v>797</v>
      </c>
      <c r="H545" s="209" t="s">
        <v>798</v>
      </c>
      <c r="I545" s="209" t="s">
        <v>497</v>
      </c>
      <c r="J545" s="210">
        <v>0</v>
      </c>
      <c r="K545" s="210">
        <v>0</v>
      </c>
      <c r="L545" s="210">
        <v>198122540</v>
      </c>
      <c r="M545" s="210">
        <v>0</v>
      </c>
      <c r="N545" s="224">
        <v>198122540</v>
      </c>
      <c r="O545" s="210">
        <v>0</v>
      </c>
      <c r="P545" s="265" t="s">
        <v>1619</v>
      </c>
    </row>
    <row r="546" spans="1:16" x14ac:dyDescent="0.45">
      <c r="A546" s="209" t="s">
        <v>1234</v>
      </c>
      <c r="B546" s="209" t="s">
        <v>1235</v>
      </c>
      <c r="C546" s="209" t="s">
        <v>1236</v>
      </c>
      <c r="D546" s="209" t="s">
        <v>148</v>
      </c>
      <c r="E546" s="209" t="s">
        <v>1243</v>
      </c>
      <c r="F546" s="209" t="s">
        <v>1244</v>
      </c>
      <c r="G546" s="209" t="s">
        <v>791</v>
      </c>
      <c r="H546" s="209" t="s">
        <v>792</v>
      </c>
      <c r="I546" s="209" t="s">
        <v>497</v>
      </c>
      <c r="J546" s="210">
        <v>0</v>
      </c>
      <c r="K546" s="210">
        <v>0</v>
      </c>
      <c r="L546" s="210">
        <v>234000000</v>
      </c>
      <c r="M546" s="210">
        <v>0</v>
      </c>
      <c r="N546" s="224">
        <v>234000000</v>
      </c>
      <c r="O546" s="210">
        <v>0</v>
      </c>
      <c r="P546" s="265" t="s">
        <v>1619</v>
      </c>
    </row>
    <row r="547" spans="1:16" x14ac:dyDescent="0.45">
      <c r="A547" s="209" t="s">
        <v>1234</v>
      </c>
      <c r="B547" s="209" t="s">
        <v>1235</v>
      </c>
      <c r="C547" s="209" t="s">
        <v>1236</v>
      </c>
      <c r="D547" s="209" t="s">
        <v>148</v>
      </c>
      <c r="E547" s="209" t="s">
        <v>1243</v>
      </c>
      <c r="F547" s="209" t="s">
        <v>1244</v>
      </c>
      <c r="G547" s="209" t="s">
        <v>793</v>
      </c>
      <c r="H547" s="209" t="s">
        <v>794</v>
      </c>
      <c r="I547" s="209" t="s">
        <v>497</v>
      </c>
      <c r="J547" s="210">
        <v>0</v>
      </c>
      <c r="K547" s="210">
        <v>0</v>
      </c>
      <c r="L547" s="210">
        <v>214000000</v>
      </c>
      <c r="M547" s="210">
        <v>0</v>
      </c>
      <c r="N547" s="224">
        <v>214000000</v>
      </c>
      <c r="O547" s="210">
        <v>0</v>
      </c>
      <c r="P547" s="265" t="s">
        <v>1619</v>
      </c>
    </row>
    <row r="548" spans="1:16" x14ac:dyDescent="0.45">
      <c r="A548" s="209" t="s">
        <v>1234</v>
      </c>
      <c r="B548" s="209" t="s">
        <v>1235</v>
      </c>
      <c r="C548" s="209" t="s">
        <v>1236</v>
      </c>
      <c r="D548" s="209" t="s">
        <v>148</v>
      </c>
      <c r="E548" s="209" t="s">
        <v>1243</v>
      </c>
      <c r="F548" s="209" t="s">
        <v>1244</v>
      </c>
      <c r="G548" s="209" t="s">
        <v>795</v>
      </c>
      <c r="H548" s="209" t="s">
        <v>796</v>
      </c>
      <c r="I548" s="209" t="s">
        <v>497</v>
      </c>
      <c r="J548" s="210">
        <v>0</v>
      </c>
      <c r="K548" s="210">
        <v>0</v>
      </c>
      <c r="L548" s="210">
        <v>137209677</v>
      </c>
      <c r="M548" s="210">
        <v>0</v>
      </c>
      <c r="N548" s="224">
        <v>137209677</v>
      </c>
      <c r="O548" s="210">
        <v>0</v>
      </c>
      <c r="P548" s="265" t="s">
        <v>1619</v>
      </c>
    </row>
    <row r="549" spans="1:16" x14ac:dyDescent="0.45">
      <c r="A549" s="209" t="s">
        <v>1234</v>
      </c>
      <c r="B549" s="209" t="s">
        <v>1235</v>
      </c>
      <c r="C549" s="209" t="s">
        <v>1236</v>
      </c>
      <c r="D549" s="209" t="s">
        <v>148</v>
      </c>
      <c r="E549" s="209" t="s">
        <v>1243</v>
      </c>
      <c r="F549" s="209" t="s">
        <v>1244</v>
      </c>
      <c r="G549" s="209" t="s">
        <v>797</v>
      </c>
      <c r="H549" s="209" t="s">
        <v>798</v>
      </c>
      <c r="I549" s="209" t="s">
        <v>497</v>
      </c>
      <c r="J549" s="210">
        <v>0</v>
      </c>
      <c r="K549" s="210">
        <v>0</v>
      </c>
      <c r="L549" s="210">
        <v>262000000</v>
      </c>
      <c r="M549" s="210">
        <v>0</v>
      </c>
      <c r="N549" s="224">
        <v>262000000</v>
      </c>
      <c r="O549" s="210">
        <v>0</v>
      </c>
      <c r="P549" s="265" t="s">
        <v>1619</v>
      </c>
    </row>
    <row r="550" spans="1:16" x14ac:dyDescent="0.45">
      <c r="A550" s="209" t="s">
        <v>1234</v>
      </c>
      <c r="B550" s="209" t="s">
        <v>1235</v>
      </c>
      <c r="C550" s="209" t="s">
        <v>1236</v>
      </c>
      <c r="D550" s="209" t="s">
        <v>148</v>
      </c>
      <c r="E550" s="209" t="s">
        <v>1243</v>
      </c>
      <c r="F550" s="209" t="s">
        <v>1244</v>
      </c>
      <c r="G550" s="209" t="s">
        <v>799</v>
      </c>
      <c r="H550" s="209" t="s">
        <v>800</v>
      </c>
      <c r="I550" s="209" t="s">
        <v>497</v>
      </c>
      <c r="J550" s="210">
        <v>0</v>
      </c>
      <c r="K550" s="210">
        <v>0</v>
      </c>
      <c r="L550" s="210">
        <v>29000000</v>
      </c>
      <c r="M550" s="210">
        <v>0</v>
      </c>
      <c r="N550" s="224">
        <v>29000000</v>
      </c>
      <c r="O550" s="210">
        <v>0</v>
      </c>
      <c r="P550" s="265" t="s">
        <v>1619</v>
      </c>
    </row>
    <row r="551" spans="1:16" x14ac:dyDescent="0.45">
      <c r="A551" s="209" t="s">
        <v>1234</v>
      </c>
      <c r="B551" s="209" t="s">
        <v>1235</v>
      </c>
      <c r="C551" s="209" t="s">
        <v>1236</v>
      </c>
      <c r="D551" s="209" t="s">
        <v>148</v>
      </c>
      <c r="E551" s="209" t="s">
        <v>1245</v>
      </c>
      <c r="F551" s="209" t="s">
        <v>1246</v>
      </c>
      <c r="G551" s="209" t="s">
        <v>793</v>
      </c>
      <c r="H551" s="209" t="s">
        <v>794</v>
      </c>
      <c r="I551" s="209" t="s">
        <v>497</v>
      </c>
      <c r="J551" s="210">
        <v>0</v>
      </c>
      <c r="K551" s="210">
        <v>0</v>
      </c>
      <c r="L551" s="210">
        <v>32027259</v>
      </c>
      <c r="M551" s="210">
        <v>0</v>
      </c>
      <c r="N551" s="224">
        <v>32027259</v>
      </c>
      <c r="O551" s="210">
        <v>0</v>
      </c>
      <c r="P551" s="265" t="s">
        <v>1619</v>
      </c>
    </row>
    <row r="552" spans="1:16" x14ac:dyDescent="0.45">
      <c r="A552" s="209" t="s">
        <v>1234</v>
      </c>
      <c r="B552" s="209" t="s">
        <v>1235</v>
      </c>
      <c r="C552" s="209" t="s">
        <v>1236</v>
      </c>
      <c r="D552" s="209" t="s">
        <v>148</v>
      </c>
      <c r="E552" s="209" t="s">
        <v>1245</v>
      </c>
      <c r="F552" s="209" t="s">
        <v>1246</v>
      </c>
      <c r="G552" s="209" t="s">
        <v>795</v>
      </c>
      <c r="H552" s="209" t="s">
        <v>796</v>
      </c>
      <c r="I552" s="209" t="s">
        <v>497</v>
      </c>
      <c r="J552" s="210">
        <v>0</v>
      </c>
      <c r="K552" s="210">
        <v>0</v>
      </c>
      <c r="L552" s="210">
        <v>45400248</v>
      </c>
      <c r="M552" s="210">
        <v>0</v>
      </c>
      <c r="N552" s="224">
        <v>45400248</v>
      </c>
      <c r="O552" s="210">
        <v>0</v>
      </c>
      <c r="P552" s="265" t="s">
        <v>1619</v>
      </c>
    </row>
    <row r="553" spans="1:16" x14ac:dyDescent="0.45">
      <c r="A553" s="209" t="s">
        <v>1234</v>
      </c>
      <c r="B553" s="209" t="s">
        <v>1235</v>
      </c>
      <c r="C553" s="209" t="s">
        <v>1236</v>
      </c>
      <c r="D553" s="209" t="s">
        <v>148</v>
      </c>
      <c r="E553" s="209" t="s">
        <v>1245</v>
      </c>
      <c r="F553" s="209" t="s">
        <v>1246</v>
      </c>
      <c r="G553" s="209" t="s">
        <v>797</v>
      </c>
      <c r="H553" s="209" t="s">
        <v>798</v>
      </c>
      <c r="I553" s="209" t="s">
        <v>497</v>
      </c>
      <c r="J553" s="210">
        <v>0</v>
      </c>
      <c r="K553" s="210">
        <v>0</v>
      </c>
      <c r="L553" s="210">
        <v>22700124</v>
      </c>
      <c r="M553" s="210">
        <v>0</v>
      </c>
      <c r="N553" s="224">
        <v>22700124</v>
      </c>
      <c r="O553" s="210">
        <v>0</v>
      </c>
      <c r="P553" s="265" t="s">
        <v>1619</v>
      </c>
    </row>
    <row r="554" spans="1:16" x14ac:dyDescent="0.45">
      <c r="A554" s="209" t="s">
        <v>1234</v>
      </c>
      <c r="B554" s="209" t="s">
        <v>1235</v>
      </c>
      <c r="C554" s="209" t="s">
        <v>1236</v>
      </c>
      <c r="D554" s="209" t="s">
        <v>148</v>
      </c>
      <c r="E554" s="209" t="s">
        <v>1245</v>
      </c>
      <c r="F554" s="209" t="s">
        <v>1246</v>
      </c>
      <c r="G554" s="209" t="s">
        <v>799</v>
      </c>
      <c r="H554" s="209" t="s">
        <v>800</v>
      </c>
      <c r="I554" s="209" t="s">
        <v>497</v>
      </c>
      <c r="J554" s="210">
        <v>0</v>
      </c>
      <c r="K554" s="210">
        <v>0</v>
      </c>
      <c r="L554" s="210">
        <v>9327135</v>
      </c>
      <c r="M554" s="210">
        <v>0</v>
      </c>
      <c r="N554" s="224">
        <v>9327135</v>
      </c>
      <c r="O554" s="210">
        <v>0</v>
      </c>
      <c r="P554" s="265" t="s">
        <v>1619</v>
      </c>
    </row>
    <row r="555" spans="1:16" x14ac:dyDescent="0.45">
      <c r="A555" s="209" t="s">
        <v>1234</v>
      </c>
      <c r="B555" s="209" t="s">
        <v>1235</v>
      </c>
      <c r="C555" s="209" t="s">
        <v>1236</v>
      </c>
      <c r="D555" s="209" t="s">
        <v>148</v>
      </c>
      <c r="E555" s="209" t="s">
        <v>1247</v>
      </c>
      <c r="F555" s="209" t="s">
        <v>1248</v>
      </c>
      <c r="G555" s="209" t="s">
        <v>791</v>
      </c>
      <c r="H555" s="209" t="s">
        <v>792</v>
      </c>
      <c r="I555" s="209" t="s">
        <v>497</v>
      </c>
      <c r="J555" s="210">
        <v>0</v>
      </c>
      <c r="K555" s="210">
        <v>0</v>
      </c>
      <c r="L555" s="210">
        <v>171938430</v>
      </c>
      <c r="M555" s="210">
        <v>0</v>
      </c>
      <c r="N555" s="224">
        <v>171938430</v>
      </c>
      <c r="O555" s="210">
        <v>0</v>
      </c>
      <c r="P555" s="265" t="s">
        <v>1619</v>
      </c>
    </row>
    <row r="556" spans="1:16" x14ac:dyDescent="0.45">
      <c r="A556" s="209" t="s">
        <v>1234</v>
      </c>
      <c r="B556" s="209" t="s">
        <v>1235</v>
      </c>
      <c r="C556" s="209" t="s">
        <v>1236</v>
      </c>
      <c r="D556" s="209" t="s">
        <v>148</v>
      </c>
      <c r="E556" s="209" t="s">
        <v>1247</v>
      </c>
      <c r="F556" s="209" t="s">
        <v>1248</v>
      </c>
      <c r="G556" s="209" t="s">
        <v>793</v>
      </c>
      <c r="H556" s="209" t="s">
        <v>794</v>
      </c>
      <c r="I556" s="209" t="s">
        <v>497</v>
      </c>
      <c r="J556" s="210">
        <v>0</v>
      </c>
      <c r="K556" s="210">
        <v>0</v>
      </c>
      <c r="L556" s="210">
        <v>136148217</v>
      </c>
      <c r="M556" s="210">
        <v>0</v>
      </c>
      <c r="N556" s="224">
        <v>136148217</v>
      </c>
      <c r="O556" s="210">
        <v>0</v>
      </c>
      <c r="P556" s="265" t="s">
        <v>1619</v>
      </c>
    </row>
    <row r="557" spans="1:16" x14ac:dyDescent="0.45">
      <c r="A557" s="209" t="s">
        <v>1234</v>
      </c>
      <c r="B557" s="209" t="s">
        <v>1235</v>
      </c>
      <c r="C557" s="209" t="s">
        <v>1236</v>
      </c>
      <c r="D557" s="209" t="s">
        <v>148</v>
      </c>
      <c r="E557" s="209" t="s">
        <v>1247</v>
      </c>
      <c r="F557" s="209" t="s">
        <v>1248</v>
      </c>
      <c r="G557" s="209" t="s">
        <v>795</v>
      </c>
      <c r="H557" s="209" t="s">
        <v>796</v>
      </c>
      <c r="I557" s="209" t="s">
        <v>497</v>
      </c>
      <c r="J557" s="210">
        <v>0</v>
      </c>
      <c r="K557" s="210">
        <v>0</v>
      </c>
      <c r="L557" s="210">
        <v>103437428</v>
      </c>
      <c r="M557" s="210">
        <v>0</v>
      </c>
      <c r="N557" s="224">
        <v>103437428</v>
      </c>
      <c r="O557" s="210">
        <v>0</v>
      </c>
      <c r="P557" s="265" t="s">
        <v>1619</v>
      </c>
    </row>
    <row r="558" spans="1:16" x14ac:dyDescent="0.45">
      <c r="A558" s="209" t="s">
        <v>1234</v>
      </c>
      <c r="B558" s="209" t="s">
        <v>1235</v>
      </c>
      <c r="C558" s="209" t="s">
        <v>1236</v>
      </c>
      <c r="D558" s="209" t="s">
        <v>148</v>
      </c>
      <c r="E558" s="209" t="s">
        <v>1247</v>
      </c>
      <c r="F558" s="209" t="s">
        <v>1248</v>
      </c>
      <c r="G558" s="209" t="s">
        <v>797</v>
      </c>
      <c r="H558" s="209" t="s">
        <v>798</v>
      </c>
      <c r="I558" s="209" t="s">
        <v>497</v>
      </c>
      <c r="J558" s="210">
        <v>0</v>
      </c>
      <c r="K558" s="210">
        <v>0</v>
      </c>
      <c r="L558" s="210">
        <v>148667099</v>
      </c>
      <c r="M558" s="210">
        <v>0</v>
      </c>
      <c r="N558" s="224">
        <v>148667099</v>
      </c>
      <c r="O558" s="210">
        <v>0</v>
      </c>
      <c r="P558" s="265" t="s">
        <v>1619</v>
      </c>
    </row>
    <row r="559" spans="1:16" x14ac:dyDescent="0.45">
      <c r="A559" s="209" t="s">
        <v>1234</v>
      </c>
      <c r="B559" s="209" t="s">
        <v>1235</v>
      </c>
      <c r="C559" s="209" t="s">
        <v>1236</v>
      </c>
      <c r="D559" s="209" t="s">
        <v>148</v>
      </c>
      <c r="E559" s="209" t="s">
        <v>1247</v>
      </c>
      <c r="F559" s="209" t="s">
        <v>1248</v>
      </c>
      <c r="G559" s="209" t="s">
        <v>799</v>
      </c>
      <c r="H559" s="209" t="s">
        <v>800</v>
      </c>
      <c r="I559" s="209" t="s">
        <v>497</v>
      </c>
      <c r="J559" s="210">
        <v>0</v>
      </c>
      <c r="K559" s="210">
        <v>0</v>
      </c>
      <c r="L559" s="210">
        <v>24271818</v>
      </c>
      <c r="M559" s="210">
        <v>0</v>
      </c>
      <c r="N559" s="224">
        <v>24271818</v>
      </c>
      <c r="O559" s="210">
        <v>0</v>
      </c>
      <c r="P559" s="265" t="s">
        <v>1619</v>
      </c>
    </row>
    <row r="560" spans="1:16" x14ac:dyDescent="0.45">
      <c r="A560" s="209" t="s">
        <v>1234</v>
      </c>
      <c r="B560" s="209" t="s">
        <v>1235</v>
      </c>
      <c r="C560" s="209" t="s">
        <v>1236</v>
      </c>
      <c r="D560" s="209" t="s">
        <v>148</v>
      </c>
      <c r="E560" s="209" t="s">
        <v>1249</v>
      </c>
      <c r="F560" s="209" t="s">
        <v>1250</v>
      </c>
      <c r="G560" s="209" t="s">
        <v>791</v>
      </c>
      <c r="H560" s="209" t="s">
        <v>792</v>
      </c>
      <c r="I560" s="209" t="s">
        <v>497</v>
      </c>
      <c r="J560" s="210">
        <v>0</v>
      </c>
      <c r="K560" s="210">
        <v>0</v>
      </c>
      <c r="L560" s="210">
        <v>3722134</v>
      </c>
      <c r="M560" s="210">
        <v>0</v>
      </c>
      <c r="N560" s="224">
        <v>3722134</v>
      </c>
      <c r="O560" s="210">
        <v>0</v>
      </c>
      <c r="P560" s="265" t="s">
        <v>1619</v>
      </c>
    </row>
    <row r="561" spans="1:16" x14ac:dyDescent="0.45">
      <c r="A561" s="209" t="s">
        <v>1234</v>
      </c>
      <c r="B561" s="209" t="s">
        <v>1235</v>
      </c>
      <c r="C561" s="209" t="s">
        <v>1236</v>
      </c>
      <c r="D561" s="209" t="s">
        <v>148</v>
      </c>
      <c r="E561" s="209" t="s">
        <v>1249</v>
      </c>
      <c r="F561" s="209" t="s">
        <v>1250</v>
      </c>
      <c r="G561" s="209" t="s">
        <v>797</v>
      </c>
      <c r="H561" s="209" t="s">
        <v>798</v>
      </c>
      <c r="I561" s="209" t="s">
        <v>497</v>
      </c>
      <c r="J561" s="210">
        <v>0</v>
      </c>
      <c r="K561" s="210">
        <v>0</v>
      </c>
      <c r="L561" s="210">
        <v>12358512</v>
      </c>
      <c r="M561" s="210">
        <v>0</v>
      </c>
      <c r="N561" s="224">
        <v>12358512</v>
      </c>
      <c r="O561" s="210">
        <v>0</v>
      </c>
      <c r="P561" s="265" t="s">
        <v>1619</v>
      </c>
    </row>
    <row r="562" spans="1:16" x14ac:dyDescent="0.45">
      <c r="A562" s="209" t="s">
        <v>1234</v>
      </c>
      <c r="B562" s="209" t="s">
        <v>1235</v>
      </c>
      <c r="C562" s="209" t="s">
        <v>1236</v>
      </c>
      <c r="D562" s="209" t="s">
        <v>148</v>
      </c>
      <c r="E562" s="209" t="s">
        <v>1249</v>
      </c>
      <c r="F562" s="209" t="s">
        <v>1250</v>
      </c>
      <c r="G562" s="209" t="s">
        <v>799</v>
      </c>
      <c r="H562" s="209" t="s">
        <v>800</v>
      </c>
      <c r="I562" s="209" t="s">
        <v>497</v>
      </c>
      <c r="J562" s="210">
        <v>0</v>
      </c>
      <c r="K562" s="210">
        <v>0</v>
      </c>
      <c r="L562" s="210">
        <v>33743064</v>
      </c>
      <c r="M562" s="210">
        <v>0</v>
      </c>
      <c r="N562" s="224">
        <v>33743064</v>
      </c>
      <c r="O562" s="210">
        <v>0</v>
      </c>
      <c r="P562" s="265" t="s">
        <v>1619</v>
      </c>
    </row>
    <row r="563" spans="1:16" x14ac:dyDescent="0.45">
      <c r="A563" s="209" t="s">
        <v>1234</v>
      </c>
      <c r="B563" s="209" t="s">
        <v>1235</v>
      </c>
      <c r="C563" s="209" t="s">
        <v>1236</v>
      </c>
      <c r="D563" s="209" t="s">
        <v>148</v>
      </c>
      <c r="E563" s="209" t="s">
        <v>1251</v>
      </c>
      <c r="F563" s="209" t="s">
        <v>1252</v>
      </c>
      <c r="G563" s="209" t="s">
        <v>791</v>
      </c>
      <c r="H563" s="209" t="s">
        <v>792</v>
      </c>
      <c r="I563" s="209" t="s">
        <v>497</v>
      </c>
      <c r="J563" s="210">
        <v>0</v>
      </c>
      <c r="K563" s="210">
        <v>0</v>
      </c>
      <c r="L563" s="210">
        <v>817080767</v>
      </c>
      <c r="M563" s="210">
        <v>0</v>
      </c>
      <c r="N563" s="224">
        <v>817080767</v>
      </c>
      <c r="O563" s="210">
        <v>0</v>
      </c>
      <c r="P563" s="265" t="s">
        <v>1619</v>
      </c>
    </row>
    <row r="564" spans="1:16" x14ac:dyDescent="0.45">
      <c r="A564" s="209" t="s">
        <v>1234</v>
      </c>
      <c r="B564" s="209" t="s">
        <v>1235</v>
      </c>
      <c r="C564" s="209" t="s">
        <v>1236</v>
      </c>
      <c r="D564" s="209" t="s">
        <v>148</v>
      </c>
      <c r="E564" s="209" t="s">
        <v>1251</v>
      </c>
      <c r="F564" s="209" t="s">
        <v>1252</v>
      </c>
      <c r="G564" s="209" t="s">
        <v>793</v>
      </c>
      <c r="H564" s="209" t="s">
        <v>794</v>
      </c>
      <c r="I564" s="209" t="s">
        <v>497</v>
      </c>
      <c r="J564" s="210">
        <v>0</v>
      </c>
      <c r="K564" s="210">
        <v>0</v>
      </c>
      <c r="L564" s="210">
        <v>391204430</v>
      </c>
      <c r="M564" s="210">
        <v>0</v>
      </c>
      <c r="N564" s="224">
        <v>391204430</v>
      </c>
      <c r="O564" s="210">
        <v>0</v>
      </c>
      <c r="P564" s="265" t="s">
        <v>1619</v>
      </c>
    </row>
    <row r="565" spans="1:16" x14ac:dyDescent="0.45">
      <c r="A565" s="209" t="s">
        <v>1234</v>
      </c>
      <c r="B565" s="209" t="s">
        <v>1235</v>
      </c>
      <c r="C565" s="209" t="s">
        <v>1236</v>
      </c>
      <c r="D565" s="209" t="s">
        <v>148</v>
      </c>
      <c r="E565" s="209" t="s">
        <v>1251</v>
      </c>
      <c r="F565" s="209" t="s">
        <v>1252</v>
      </c>
      <c r="G565" s="209" t="s">
        <v>795</v>
      </c>
      <c r="H565" s="209" t="s">
        <v>796</v>
      </c>
      <c r="I565" s="209" t="s">
        <v>497</v>
      </c>
      <c r="J565" s="210">
        <v>0</v>
      </c>
      <c r="K565" s="210">
        <v>0</v>
      </c>
      <c r="L565" s="210">
        <v>238374271</v>
      </c>
      <c r="M565" s="210">
        <v>0</v>
      </c>
      <c r="N565" s="224">
        <v>238374271</v>
      </c>
      <c r="O565" s="210">
        <v>0</v>
      </c>
      <c r="P565" s="265" t="s">
        <v>1619</v>
      </c>
    </row>
    <row r="566" spans="1:16" x14ac:dyDescent="0.45">
      <c r="A566" s="209" t="s">
        <v>1234</v>
      </c>
      <c r="B566" s="209" t="s">
        <v>1235</v>
      </c>
      <c r="C566" s="209" t="s">
        <v>1236</v>
      </c>
      <c r="D566" s="209" t="s">
        <v>148</v>
      </c>
      <c r="E566" s="209" t="s">
        <v>1251</v>
      </c>
      <c r="F566" s="209" t="s">
        <v>1252</v>
      </c>
      <c r="G566" s="209" t="s">
        <v>797</v>
      </c>
      <c r="H566" s="209" t="s">
        <v>798</v>
      </c>
      <c r="I566" s="209" t="s">
        <v>497</v>
      </c>
      <c r="J566" s="210">
        <v>0</v>
      </c>
      <c r="K566" s="210">
        <v>0</v>
      </c>
      <c r="L566" s="210">
        <v>662259678</v>
      </c>
      <c r="M566" s="210">
        <v>0</v>
      </c>
      <c r="N566" s="224">
        <v>662259678</v>
      </c>
      <c r="O566" s="210">
        <v>0</v>
      </c>
      <c r="P566" s="265" t="s">
        <v>1619</v>
      </c>
    </row>
    <row r="567" spans="1:16" x14ac:dyDescent="0.45">
      <c r="A567" s="209" t="s">
        <v>1234</v>
      </c>
      <c r="B567" s="209" t="s">
        <v>1235</v>
      </c>
      <c r="C567" s="209" t="s">
        <v>1236</v>
      </c>
      <c r="D567" s="209" t="s">
        <v>148</v>
      </c>
      <c r="E567" s="209" t="s">
        <v>1251</v>
      </c>
      <c r="F567" s="209" t="s">
        <v>1252</v>
      </c>
      <c r="G567" s="209" t="s">
        <v>799</v>
      </c>
      <c r="H567" s="209" t="s">
        <v>800</v>
      </c>
      <c r="I567" s="209" t="s">
        <v>497</v>
      </c>
      <c r="J567" s="210">
        <v>0</v>
      </c>
      <c r="K567" s="210">
        <v>0</v>
      </c>
      <c r="L567" s="210">
        <v>110359445</v>
      </c>
      <c r="M567" s="210">
        <v>0</v>
      </c>
      <c r="N567" s="224">
        <v>110359445</v>
      </c>
      <c r="O567" s="210">
        <v>0</v>
      </c>
      <c r="P567" s="265" t="s">
        <v>1619</v>
      </c>
    </row>
    <row r="568" spans="1:16" x14ac:dyDescent="0.45">
      <c r="A568" s="209" t="s">
        <v>1234</v>
      </c>
      <c r="B568" s="209" t="s">
        <v>1235</v>
      </c>
      <c r="C568" s="209" t="s">
        <v>1236</v>
      </c>
      <c r="D568" s="209" t="s">
        <v>148</v>
      </c>
      <c r="E568" s="209" t="s">
        <v>1253</v>
      </c>
      <c r="F568" s="209" t="s">
        <v>1254</v>
      </c>
      <c r="G568" s="209" t="s">
        <v>791</v>
      </c>
      <c r="H568" s="209" t="s">
        <v>792</v>
      </c>
      <c r="I568" s="209" t="s">
        <v>497</v>
      </c>
      <c r="J568" s="210">
        <v>0</v>
      </c>
      <c r="K568" s="210">
        <v>0</v>
      </c>
      <c r="L568" s="210">
        <v>101509652</v>
      </c>
      <c r="M568" s="210">
        <v>0</v>
      </c>
      <c r="N568" s="224">
        <v>101509652</v>
      </c>
      <c r="O568" s="210">
        <v>0</v>
      </c>
      <c r="P568" s="265" t="s">
        <v>1619</v>
      </c>
    </row>
    <row r="569" spans="1:16" x14ac:dyDescent="0.45">
      <c r="A569" s="209" t="s">
        <v>1234</v>
      </c>
      <c r="B569" s="209" t="s">
        <v>1235</v>
      </c>
      <c r="C569" s="209" t="s">
        <v>1236</v>
      </c>
      <c r="D569" s="209" t="s">
        <v>148</v>
      </c>
      <c r="E569" s="209" t="s">
        <v>1253</v>
      </c>
      <c r="F569" s="209" t="s">
        <v>1254</v>
      </c>
      <c r="G569" s="209" t="s">
        <v>793</v>
      </c>
      <c r="H569" s="209" t="s">
        <v>794</v>
      </c>
      <c r="I569" s="209" t="s">
        <v>497</v>
      </c>
      <c r="J569" s="210">
        <v>0</v>
      </c>
      <c r="K569" s="210">
        <v>0</v>
      </c>
      <c r="L569" s="210">
        <v>36660000</v>
      </c>
      <c r="M569" s="210">
        <v>0</v>
      </c>
      <c r="N569" s="224">
        <v>36660000</v>
      </c>
      <c r="O569" s="210">
        <v>0</v>
      </c>
      <c r="P569" s="265" t="s">
        <v>1619</v>
      </c>
    </row>
    <row r="570" spans="1:16" x14ac:dyDescent="0.45">
      <c r="A570" s="209" t="s">
        <v>1234</v>
      </c>
      <c r="B570" s="209" t="s">
        <v>1235</v>
      </c>
      <c r="C570" s="209" t="s">
        <v>1236</v>
      </c>
      <c r="D570" s="209" t="s">
        <v>148</v>
      </c>
      <c r="E570" s="209" t="s">
        <v>1253</v>
      </c>
      <c r="F570" s="209" t="s">
        <v>1254</v>
      </c>
      <c r="G570" s="209" t="s">
        <v>795</v>
      </c>
      <c r="H570" s="209" t="s">
        <v>796</v>
      </c>
      <c r="I570" s="209" t="s">
        <v>497</v>
      </c>
      <c r="J570" s="210">
        <v>0</v>
      </c>
      <c r="K570" s="210">
        <v>0</v>
      </c>
      <c r="L570" s="210">
        <v>35173029</v>
      </c>
      <c r="M570" s="210">
        <v>0</v>
      </c>
      <c r="N570" s="224">
        <v>35173029</v>
      </c>
      <c r="O570" s="210">
        <v>0</v>
      </c>
      <c r="P570" s="265" t="s">
        <v>1619</v>
      </c>
    </row>
    <row r="571" spans="1:16" x14ac:dyDescent="0.45">
      <c r="A571" s="209" t="s">
        <v>1234</v>
      </c>
      <c r="B571" s="209" t="s">
        <v>1235</v>
      </c>
      <c r="C571" s="209" t="s">
        <v>1236</v>
      </c>
      <c r="D571" s="209" t="s">
        <v>148</v>
      </c>
      <c r="E571" s="209" t="s">
        <v>1253</v>
      </c>
      <c r="F571" s="209" t="s">
        <v>1254</v>
      </c>
      <c r="G571" s="209" t="s">
        <v>797</v>
      </c>
      <c r="H571" s="209" t="s">
        <v>798</v>
      </c>
      <c r="I571" s="209" t="s">
        <v>497</v>
      </c>
      <c r="J571" s="210">
        <v>0</v>
      </c>
      <c r="K571" s="210">
        <v>0</v>
      </c>
      <c r="L571" s="210">
        <v>43836984</v>
      </c>
      <c r="M571" s="210">
        <v>0</v>
      </c>
      <c r="N571" s="224">
        <v>43836984</v>
      </c>
      <c r="O571" s="210">
        <v>0</v>
      </c>
      <c r="P571" s="265" t="s">
        <v>1619</v>
      </c>
    </row>
    <row r="572" spans="1:16" x14ac:dyDescent="0.45">
      <c r="A572" s="209" t="s">
        <v>1234</v>
      </c>
      <c r="B572" s="209" t="s">
        <v>1235</v>
      </c>
      <c r="C572" s="209" t="s">
        <v>1236</v>
      </c>
      <c r="D572" s="209" t="s">
        <v>148</v>
      </c>
      <c r="E572" s="209" t="s">
        <v>1255</v>
      </c>
      <c r="F572" s="209" t="s">
        <v>1256</v>
      </c>
      <c r="G572" s="209" t="s">
        <v>797</v>
      </c>
      <c r="H572" s="209" t="s">
        <v>798</v>
      </c>
      <c r="I572" s="209" t="s">
        <v>497</v>
      </c>
      <c r="J572" s="210">
        <v>0</v>
      </c>
      <c r="K572" s="210">
        <v>0</v>
      </c>
      <c r="L572" s="210">
        <v>198122540</v>
      </c>
      <c r="M572" s="210">
        <v>0</v>
      </c>
      <c r="N572" s="224">
        <v>198122540</v>
      </c>
      <c r="O572" s="210">
        <v>0</v>
      </c>
      <c r="P572" s="265" t="s">
        <v>1619</v>
      </c>
    </row>
    <row r="573" spans="1:16" x14ac:dyDescent="0.45">
      <c r="A573" s="209" t="s">
        <v>1234</v>
      </c>
      <c r="B573" s="209" t="s">
        <v>1235</v>
      </c>
      <c r="C573" s="209" t="s">
        <v>1236</v>
      </c>
      <c r="D573" s="209" t="s">
        <v>148</v>
      </c>
      <c r="E573" s="209" t="s">
        <v>1257</v>
      </c>
      <c r="F573" s="209" t="s">
        <v>1258</v>
      </c>
      <c r="G573" s="209" t="s">
        <v>793</v>
      </c>
      <c r="H573" s="209" t="s">
        <v>794</v>
      </c>
      <c r="I573" s="209" t="s">
        <v>497</v>
      </c>
      <c r="J573" s="210">
        <v>0</v>
      </c>
      <c r="K573" s="210">
        <v>0</v>
      </c>
      <c r="L573" s="210">
        <v>132631200</v>
      </c>
      <c r="M573" s="210">
        <v>0</v>
      </c>
      <c r="N573" s="224">
        <v>132631200</v>
      </c>
      <c r="O573" s="210">
        <v>0</v>
      </c>
      <c r="P573" s="265" t="s">
        <v>1619</v>
      </c>
    </row>
    <row r="574" spans="1:16" x14ac:dyDescent="0.45">
      <c r="A574" s="209" t="s">
        <v>1234</v>
      </c>
      <c r="B574" s="209" t="s">
        <v>1235</v>
      </c>
      <c r="C574" s="209" t="s">
        <v>1236</v>
      </c>
      <c r="D574" s="209" t="s">
        <v>148</v>
      </c>
      <c r="E574" s="209" t="s">
        <v>1257</v>
      </c>
      <c r="F574" s="209" t="s">
        <v>1258</v>
      </c>
      <c r="G574" s="209" t="s">
        <v>797</v>
      </c>
      <c r="H574" s="209" t="s">
        <v>798</v>
      </c>
      <c r="I574" s="209" t="s">
        <v>497</v>
      </c>
      <c r="J574" s="210">
        <v>0</v>
      </c>
      <c r="K574" s="210">
        <v>0</v>
      </c>
      <c r="L574" s="210">
        <v>314778576</v>
      </c>
      <c r="M574" s="210">
        <v>0</v>
      </c>
      <c r="N574" s="224">
        <v>314778576</v>
      </c>
      <c r="O574" s="210">
        <v>0</v>
      </c>
      <c r="P574" s="265" t="s">
        <v>1619</v>
      </c>
    </row>
    <row r="575" spans="1:16" x14ac:dyDescent="0.45">
      <c r="A575" s="209" t="s">
        <v>1234</v>
      </c>
      <c r="B575" s="209" t="s">
        <v>1235</v>
      </c>
      <c r="C575" s="209" t="s">
        <v>1236</v>
      </c>
      <c r="D575" s="209" t="s">
        <v>148</v>
      </c>
      <c r="E575" s="209" t="s">
        <v>1257</v>
      </c>
      <c r="F575" s="209" t="s">
        <v>1258</v>
      </c>
      <c r="G575" s="209" t="s">
        <v>799</v>
      </c>
      <c r="H575" s="209" t="s">
        <v>800</v>
      </c>
      <c r="I575" s="209" t="s">
        <v>497</v>
      </c>
      <c r="J575" s="210">
        <v>0</v>
      </c>
      <c r="K575" s="210">
        <v>0</v>
      </c>
      <c r="L575" s="210">
        <v>320958179</v>
      </c>
      <c r="M575" s="210">
        <v>4605250</v>
      </c>
      <c r="N575" s="224">
        <v>316352929</v>
      </c>
      <c r="O575" s="210">
        <v>0</v>
      </c>
      <c r="P575" s="265" t="s">
        <v>1619</v>
      </c>
    </row>
    <row r="576" spans="1:16" x14ac:dyDescent="0.45">
      <c r="A576" s="209" t="s">
        <v>1234</v>
      </c>
      <c r="B576" s="209" t="s">
        <v>1235</v>
      </c>
      <c r="C576" s="209" t="s">
        <v>1236</v>
      </c>
      <c r="D576" s="209" t="s">
        <v>148</v>
      </c>
      <c r="E576" s="209" t="s">
        <v>1259</v>
      </c>
      <c r="F576" s="209" t="s">
        <v>1260</v>
      </c>
      <c r="G576" s="209" t="s">
        <v>797</v>
      </c>
      <c r="H576" s="209" t="s">
        <v>798</v>
      </c>
      <c r="I576" s="209" t="s">
        <v>497</v>
      </c>
      <c r="J576" s="210">
        <v>0</v>
      </c>
      <c r="K576" s="210">
        <v>0</v>
      </c>
      <c r="L576" s="210">
        <v>4000000</v>
      </c>
      <c r="M576" s="210">
        <v>0</v>
      </c>
      <c r="N576" s="224">
        <v>4000000</v>
      </c>
      <c r="O576" s="210">
        <v>0</v>
      </c>
      <c r="P576" s="265" t="s">
        <v>1619</v>
      </c>
    </row>
    <row r="577" spans="1:17" x14ac:dyDescent="0.45">
      <c r="A577" s="209" t="s">
        <v>1234</v>
      </c>
      <c r="B577" s="209" t="s">
        <v>1235</v>
      </c>
      <c r="C577" s="209" t="s">
        <v>1236</v>
      </c>
      <c r="D577" s="209" t="s">
        <v>148</v>
      </c>
      <c r="E577" s="209" t="s">
        <v>1261</v>
      </c>
      <c r="F577" s="209" t="s">
        <v>1262</v>
      </c>
      <c r="G577" s="209" t="s">
        <v>793</v>
      </c>
      <c r="H577" s="209" t="s">
        <v>794</v>
      </c>
      <c r="I577" s="209" t="s">
        <v>497</v>
      </c>
      <c r="J577" s="210">
        <v>0</v>
      </c>
      <c r="K577" s="210">
        <v>0</v>
      </c>
      <c r="L577" s="210">
        <v>85048000</v>
      </c>
      <c r="M577" s="210">
        <v>0</v>
      </c>
      <c r="N577" s="224">
        <v>85048000</v>
      </c>
      <c r="O577" s="210">
        <v>0</v>
      </c>
      <c r="P577" s="265" t="s">
        <v>1619</v>
      </c>
    </row>
    <row r="578" spans="1:17" x14ac:dyDescent="0.45">
      <c r="A578" s="209" t="s">
        <v>1234</v>
      </c>
      <c r="B578" s="209" t="s">
        <v>1235</v>
      </c>
      <c r="C578" s="209" t="s">
        <v>1236</v>
      </c>
      <c r="D578" s="209" t="s">
        <v>148</v>
      </c>
      <c r="E578" s="209" t="s">
        <v>1263</v>
      </c>
      <c r="F578" s="209" t="s">
        <v>1264</v>
      </c>
      <c r="G578" s="209" t="s">
        <v>791</v>
      </c>
      <c r="H578" s="209" t="s">
        <v>792</v>
      </c>
      <c r="I578" s="209" t="s">
        <v>497</v>
      </c>
      <c r="J578" s="210">
        <v>0</v>
      </c>
      <c r="K578" s="210">
        <v>0</v>
      </c>
      <c r="L578" s="210">
        <v>292958574</v>
      </c>
      <c r="M578" s="210">
        <v>61131267</v>
      </c>
      <c r="N578" s="224">
        <v>231827307</v>
      </c>
      <c r="O578" s="210">
        <v>0</v>
      </c>
      <c r="P578" s="265" t="s">
        <v>1619</v>
      </c>
    </row>
    <row r="579" spans="1:17" x14ac:dyDescent="0.45">
      <c r="A579" s="209" t="s">
        <v>1234</v>
      </c>
      <c r="B579" s="209" t="s">
        <v>1235</v>
      </c>
      <c r="C579" s="209" t="s">
        <v>1236</v>
      </c>
      <c r="D579" s="209" t="s">
        <v>148</v>
      </c>
      <c r="E579" s="209" t="s">
        <v>1263</v>
      </c>
      <c r="F579" s="209" t="s">
        <v>1264</v>
      </c>
      <c r="G579" s="209" t="s">
        <v>793</v>
      </c>
      <c r="H579" s="209" t="s">
        <v>794</v>
      </c>
      <c r="I579" s="209" t="s">
        <v>497</v>
      </c>
      <c r="J579" s="210">
        <v>0</v>
      </c>
      <c r="K579" s="210">
        <v>0</v>
      </c>
      <c r="L579" s="210">
        <v>23216975</v>
      </c>
      <c r="M579" s="210">
        <v>47377532</v>
      </c>
      <c r="N579" s="224">
        <v>0</v>
      </c>
      <c r="O579" s="224">
        <v>24160557</v>
      </c>
      <c r="P579" s="265" t="s">
        <v>1619</v>
      </c>
    </row>
    <row r="580" spans="1:17" x14ac:dyDescent="0.45">
      <c r="A580" s="209" t="s">
        <v>1234</v>
      </c>
      <c r="B580" s="209" t="s">
        <v>1235</v>
      </c>
      <c r="C580" s="209" t="s">
        <v>1236</v>
      </c>
      <c r="D580" s="209" t="s">
        <v>148</v>
      </c>
      <c r="E580" s="209" t="s">
        <v>1263</v>
      </c>
      <c r="F580" s="209" t="s">
        <v>1264</v>
      </c>
      <c r="G580" s="209" t="s">
        <v>795</v>
      </c>
      <c r="H580" s="209" t="s">
        <v>796</v>
      </c>
      <c r="I580" s="209" t="s">
        <v>497</v>
      </c>
      <c r="J580" s="210">
        <v>0</v>
      </c>
      <c r="K580" s="210">
        <v>0</v>
      </c>
      <c r="L580" s="210">
        <v>63869054</v>
      </c>
      <c r="M580" s="210">
        <v>0</v>
      </c>
      <c r="N580" s="224">
        <v>63869054</v>
      </c>
      <c r="O580" s="210">
        <v>0</v>
      </c>
      <c r="P580" s="265" t="s">
        <v>1619</v>
      </c>
    </row>
    <row r="581" spans="1:17" x14ac:dyDescent="0.45">
      <c r="A581" s="209" t="s">
        <v>1234</v>
      </c>
      <c r="B581" s="209" t="s">
        <v>1235</v>
      </c>
      <c r="C581" s="209" t="s">
        <v>1236</v>
      </c>
      <c r="D581" s="209" t="s">
        <v>148</v>
      </c>
      <c r="E581" s="209" t="s">
        <v>1263</v>
      </c>
      <c r="F581" s="209" t="s">
        <v>1264</v>
      </c>
      <c r="G581" s="209" t="s">
        <v>797</v>
      </c>
      <c r="H581" s="209" t="s">
        <v>798</v>
      </c>
      <c r="I581" s="209" t="s">
        <v>497</v>
      </c>
      <c r="J581" s="210">
        <v>0</v>
      </c>
      <c r="K581" s="210">
        <v>0</v>
      </c>
      <c r="L581" s="210">
        <v>37640344</v>
      </c>
      <c r="M581" s="210">
        <v>29860052</v>
      </c>
      <c r="N581" s="224">
        <v>7780292</v>
      </c>
      <c r="O581" s="210">
        <v>0</v>
      </c>
      <c r="P581" s="265" t="s">
        <v>1619</v>
      </c>
    </row>
    <row r="582" spans="1:17" x14ac:dyDescent="0.45">
      <c r="A582" s="209" t="s">
        <v>1234</v>
      </c>
      <c r="B582" s="209" t="s">
        <v>1235</v>
      </c>
      <c r="C582" s="209" t="s">
        <v>1236</v>
      </c>
      <c r="D582" s="209" t="s">
        <v>148</v>
      </c>
      <c r="E582" s="209" t="s">
        <v>1263</v>
      </c>
      <c r="F582" s="209" t="s">
        <v>1264</v>
      </c>
      <c r="G582" s="209" t="s">
        <v>799</v>
      </c>
      <c r="H582" s="209" t="s">
        <v>800</v>
      </c>
      <c r="I582" s="209" t="s">
        <v>497</v>
      </c>
      <c r="J582" s="210">
        <v>0</v>
      </c>
      <c r="K582" s="210">
        <v>0</v>
      </c>
      <c r="L582" s="210">
        <v>0</v>
      </c>
      <c r="M582" s="210">
        <v>6896896</v>
      </c>
      <c r="N582" s="224">
        <v>0</v>
      </c>
      <c r="O582" s="224">
        <v>6896896</v>
      </c>
      <c r="P582" s="265" t="s">
        <v>1619</v>
      </c>
      <c r="Q582" s="256">
        <f>SUM(N536:N587)</f>
        <v>14658307903</v>
      </c>
    </row>
    <row r="583" spans="1:17" x14ac:dyDescent="0.45">
      <c r="A583" s="209" t="s">
        <v>1234</v>
      </c>
      <c r="B583" s="209" t="s">
        <v>1235</v>
      </c>
      <c r="C583" s="209" t="s">
        <v>1236</v>
      </c>
      <c r="D583" s="209" t="s">
        <v>148</v>
      </c>
      <c r="E583" s="209" t="s">
        <v>1265</v>
      </c>
      <c r="F583" s="209" t="s">
        <v>1266</v>
      </c>
      <c r="G583" s="209" t="s">
        <v>791</v>
      </c>
      <c r="H583" s="209" t="s">
        <v>792</v>
      </c>
      <c r="I583" s="209" t="s">
        <v>497</v>
      </c>
      <c r="J583" s="210">
        <v>0</v>
      </c>
      <c r="K583" s="210">
        <v>0</v>
      </c>
      <c r="L583" s="210">
        <v>248074136</v>
      </c>
      <c r="M583" s="210">
        <v>0</v>
      </c>
      <c r="N583" s="224">
        <v>248074136</v>
      </c>
      <c r="O583" s="210">
        <v>0</v>
      </c>
      <c r="P583" s="265" t="s">
        <v>1619</v>
      </c>
      <c r="Q583" s="256">
        <f>Q582-O579-O582</f>
        <v>14627250450</v>
      </c>
    </row>
    <row r="584" spans="1:17" x14ac:dyDescent="0.45">
      <c r="A584" s="209" t="s">
        <v>1234</v>
      </c>
      <c r="B584" s="209" t="s">
        <v>1235</v>
      </c>
      <c r="C584" s="209" t="s">
        <v>1236</v>
      </c>
      <c r="D584" s="209" t="s">
        <v>148</v>
      </c>
      <c r="E584" s="209" t="s">
        <v>1265</v>
      </c>
      <c r="F584" s="209" t="s">
        <v>1266</v>
      </c>
      <c r="G584" s="209" t="s">
        <v>793</v>
      </c>
      <c r="H584" s="209" t="s">
        <v>794</v>
      </c>
      <c r="I584" s="209" t="s">
        <v>497</v>
      </c>
      <c r="J584" s="210">
        <v>0</v>
      </c>
      <c r="K584" s="210">
        <v>0</v>
      </c>
      <c r="L584" s="210">
        <v>121425133</v>
      </c>
      <c r="M584" s="210">
        <v>0</v>
      </c>
      <c r="N584" s="224">
        <v>121425133</v>
      </c>
      <c r="O584" s="210">
        <v>0</v>
      </c>
      <c r="P584" s="265" t="s">
        <v>1619</v>
      </c>
    </row>
    <row r="585" spans="1:17" x14ac:dyDescent="0.45">
      <c r="A585" s="209" t="s">
        <v>1234</v>
      </c>
      <c r="B585" s="209" t="s">
        <v>1235</v>
      </c>
      <c r="C585" s="209" t="s">
        <v>1236</v>
      </c>
      <c r="D585" s="209" t="s">
        <v>148</v>
      </c>
      <c r="E585" s="209" t="s">
        <v>1265</v>
      </c>
      <c r="F585" s="209" t="s">
        <v>1266</v>
      </c>
      <c r="G585" s="209" t="s">
        <v>795</v>
      </c>
      <c r="H585" s="209" t="s">
        <v>796</v>
      </c>
      <c r="I585" s="209" t="s">
        <v>497</v>
      </c>
      <c r="J585" s="210">
        <v>0</v>
      </c>
      <c r="K585" s="210">
        <v>0</v>
      </c>
      <c r="L585" s="210">
        <v>55335485</v>
      </c>
      <c r="M585" s="210">
        <v>0</v>
      </c>
      <c r="N585" s="224">
        <v>55335485</v>
      </c>
      <c r="O585" s="210">
        <v>0</v>
      </c>
      <c r="P585" s="265" t="s">
        <v>1619</v>
      </c>
    </row>
    <row r="586" spans="1:17" x14ac:dyDescent="0.45">
      <c r="A586" s="209" t="s">
        <v>1234</v>
      </c>
      <c r="B586" s="209" t="s">
        <v>1235</v>
      </c>
      <c r="C586" s="209" t="s">
        <v>1236</v>
      </c>
      <c r="D586" s="209" t="s">
        <v>148</v>
      </c>
      <c r="E586" s="209" t="s">
        <v>1265</v>
      </c>
      <c r="F586" s="209" t="s">
        <v>1266</v>
      </c>
      <c r="G586" s="209" t="s">
        <v>797</v>
      </c>
      <c r="H586" s="209" t="s">
        <v>798</v>
      </c>
      <c r="I586" s="209" t="s">
        <v>497</v>
      </c>
      <c r="J586" s="210">
        <v>0</v>
      </c>
      <c r="K586" s="210">
        <v>0</v>
      </c>
      <c r="L586" s="210">
        <v>146700921</v>
      </c>
      <c r="M586" s="210">
        <v>0</v>
      </c>
      <c r="N586" s="224">
        <v>146700921</v>
      </c>
      <c r="O586" s="210">
        <v>0</v>
      </c>
      <c r="P586" s="265" t="s">
        <v>1619</v>
      </c>
    </row>
    <row r="587" spans="1:17" x14ac:dyDescent="0.45">
      <c r="A587" s="209" t="s">
        <v>1234</v>
      </c>
      <c r="B587" s="209" t="s">
        <v>1235</v>
      </c>
      <c r="C587" s="209" t="s">
        <v>1236</v>
      </c>
      <c r="D587" s="209" t="s">
        <v>148</v>
      </c>
      <c r="E587" s="209" t="s">
        <v>1265</v>
      </c>
      <c r="F587" s="209" t="s">
        <v>1266</v>
      </c>
      <c r="G587" s="209" t="s">
        <v>799</v>
      </c>
      <c r="H587" s="209" t="s">
        <v>800</v>
      </c>
      <c r="I587" s="209" t="s">
        <v>497</v>
      </c>
      <c r="J587" s="210">
        <v>0</v>
      </c>
      <c r="K587" s="210">
        <v>0</v>
      </c>
      <c r="L587" s="210">
        <v>37245097</v>
      </c>
      <c r="M587" s="210">
        <v>0</v>
      </c>
      <c r="N587" s="224">
        <v>37245097</v>
      </c>
      <c r="O587" s="210">
        <v>0</v>
      </c>
      <c r="P587" s="265" t="s">
        <v>1619</v>
      </c>
    </row>
    <row r="588" spans="1:17" x14ac:dyDescent="0.45">
      <c r="A588" s="209" t="s">
        <v>1234</v>
      </c>
      <c r="B588" s="209" t="s">
        <v>1235</v>
      </c>
      <c r="C588" s="209" t="s">
        <v>1267</v>
      </c>
      <c r="D588" s="209" t="s">
        <v>1268</v>
      </c>
      <c r="E588" s="209" t="s">
        <v>1269</v>
      </c>
      <c r="F588" s="209" t="s">
        <v>1270</v>
      </c>
      <c r="G588" s="209" t="s">
        <v>793</v>
      </c>
      <c r="H588" s="209" t="s">
        <v>794</v>
      </c>
      <c r="I588" s="209" t="s">
        <v>497</v>
      </c>
      <c r="J588" s="210">
        <v>0</v>
      </c>
      <c r="K588" s="210">
        <v>0</v>
      </c>
      <c r="L588" s="210">
        <v>486174154</v>
      </c>
      <c r="M588" s="210">
        <v>0</v>
      </c>
      <c r="N588" s="234">
        <v>486174154</v>
      </c>
      <c r="O588" s="210">
        <v>0</v>
      </c>
      <c r="P588" s="266" t="s">
        <v>1620</v>
      </c>
      <c r="Q588" s="256">
        <f>L588+L589+L590+L591+L592+L593-M588-M589-M590-M591-M592-M593</f>
        <v>5458208680</v>
      </c>
    </row>
    <row r="589" spans="1:17" x14ac:dyDescent="0.45">
      <c r="A589" s="209" t="s">
        <v>1234</v>
      </c>
      <c r="B589" s="209" t="s">
        <v>1235</v>
      </c>
      <c r="C589" s="209" t="s">
        <v>1267</v>
      </c>
      <c r="D589" s="209" t="s">
        <v>1268</v>
      </c>
      <c r="E589" s="209" t="s">
        <v>1271</v>
      </c>
      <c r="F589" s="209" t="s">
        <v>1272</v>
      </c>
      <c r="G589" s="209" t="s">
        <v>793</v>
      </c>
      <c r="H589" s="209" t="s">
        <v>794</v>
      </c>
      <c r="I589" s="209" t="s">
        <v>497</v>
      </c>
      <c r="J589" s="210">
        <v>46120847</v>
      </c>
      <c r="K589" s="210">
        <v>0</v>
      </c>
      <c r="L589" s="210">
        <v>491538731</v>
      </c>
      <c r="M589" s="210">
        <v>9031891</v>
      </c>
      <c r="N589" s="234">
        <v>528627687</v>
      </c>
      <c r="O589" s="210">
        <v>0</v>
      </c>
      <c r="P589" s="266" t="s">
        <v>1620</v>
      </c>
    </row>
    <row r="590" spans="1:17" x14ac:dyDescent="0.45">
      <c r="A590" s="209" t="s">
        <v>1234</v>
      </c>
      <c r="B590" s="209" t="s">
        <v>1235</v>
      </c>
      <c r="C590" s="209" t="s">
        <v>1267</v>
      </c>
      <c r="D590" s="209" t="s">
        <v>1268</v>
      </c>
      <c r="E590" s="209" t="s">
        <v>1273</v>
      </c>
      <c r="F590" s="209" t="s">
        <v>1274</v>
      </c>
      <c r="G590" s="209" t="s">
        <v>793</v>
      </c>
      <c r="H590" s="209" t="s">
        <v>794</v>
      </c>
      <c r="I590" s="209" t="s">
        <v>497</v>
      </c>
      <c r="J590" s="210">
        <v>18460639</v>
      </c>
      <c r="K590" s="210">
        <v>0</v>
      </c>
      <c r="L590" s="210">
        <v>0</v>
      </c>
      <c r="M590" s="210">
        <v>18460639</v>
      </c>
      <c r="N590" s="234">
        <v>0</v>
      </c>
      <c r="O590" s="210">
        <v>0</v>
      </c>
      <c r="P590" s="266" t="s">
        <v>1620</v>
      </c>
    </row>
    <row r="591" spans="1:17" x14ac:dyDescent="0.45">
      <c r="A591" s="209" t="s">
        <v>1234</v>
      </c>
      <c r="B591" s="209" t="s">
        <v>1235</v>
      </c>
      <c r="C591" s="209" t="s">
        <v>1267</v>
      </c>
      <c r="D591" s="209" t="s">
        <v>1268</v>
      </c>
      <c r="E591" s="209" t="s">
        <v>1275</v>
      </c>
      <c r="F591" s="209" t="s">
        <v>1276</v>
      </c>
      <c r="G591" s="209" t="s">
        <v>793</v>
      </c>
      <c r="H591" s="209" t="s">
        <v>794</v>
      </c>
      <c r="I591" s="209" t="s">
        <v>497</v>
      </c>
      <c r="J591" s="210">
        <v>625778155</v>
      </c>
      <c r="K591" s="210">
        <v>0</v>
      </c>
      <c r="L591" s="210">
        <v>392766410</v>
      </c>
      <c r="M591" s="210">
        <v>0</v>
      </c>
      <c r="N591" s="234">
        <v>1018544565</v>
      </c>
      <c r="O591" s="210">
        <v>0</v>
      </c>
      <c r="P591" s="266" t="s">
        <v>1620</v>
      </c>
    </row>
    <row r="592" spans="1:17" x14ac:dyDescent="0.45">
      <c r="A592" s="209" t="s">
        <v>1234</v>
      </c>
      <c r="B592" s="209" t="s">
        <v>1235</v>
      </c>
      <c r="C592" s="209" t="s">
        <v>1267</v>
      </c>
      <c r="D592" s="209" t="s">
        <v>1268</v>
      </c>
      <c r="E592" s="209" t="s">
        <v>1277</v>
      </c>
      <c r="F592" s="209" t="s">
        <v>1278</v>
      </c>
      <c r="G592" s="209" t="s">
        <v>793</v>
      </c>
      <c r="H592" s="209" t="s">
        <v>794</v>
      </c>
      <c r="I592" s="209" t="s">
        <v>497</v>
      </c>
      <c r="J592" s="210">
        <v>3831383978</v>
      </c>
      <c r="K592" s="210">
        <v>0</v>
      </c>
      <c r="L592" s="210">
        <v>4544445852</v>
      </c>
      <c r="M592" s="210">
        <v>1046126504</v>
      </c>
      <c r="N592" s="234">
        <v>7329703326</v>
      </c>
      <c r="O592" s="210">
        <v>0</v>
      </c>
      <c r="P592" s="266" t="s">
        <v>1620</v>
      </c>
    </row>
    <row r="593" spans="1:17" x14ac:dyDescent="0.45">
      <c r="A593" s="209" t="s">
        <v>1234</v>
      </c>
      <c r="B593" s="209" t="s">
        <v>1235</v>
      </c>
      <c r="C593" s="209" t="s">
        <v>1267</v>
      </c>
      <c r="D593" s="209" t="s">
        <v>1268</v>
      </c>
      <c r="E593" s="209" t="s">
        <v>1279</v>
      </c>
      <c r="F593" s="209" t="s">
        <v>1280</v>
      </c>
      <c r="G593" s="209" t="s">
        <v>793</v>
      </c>
      <c r="H593" s="209" t="s">
        <v>794</v>
      </c>
      <c r="I593" s="209" t="s">
        <v>497</v>
      </c>
      <c r="J593" s="210">
        <v>717132990</v>
      </c>
      <c r="K593" s="210">
        <v>0</v>
      </c>
      <c r="L593" s="210">
        <v>616902567</v>
      </c>
      <c r="M593" s="210">
        <v>0</v>
      </c>
      <c r="N593" s="234">
        <v>1334035557</v>
      </c>
      <c r="O593" s="210">
        <v>0</v>
      </c>
      <c r="P593" s="266" t="s">
        <v>1620</v>
      </c>
    </row>
    <row r="594" spans="1:17" x14ac:dyDescent="0.45">
      <c r="A594" s="209" t="s">
        <v>1234</v>
      </c>
      <c r="B594" s="209" t="s">
        <v>1235</v>
      </c>
      <c r="C594" s="209" t="s">
        <v>1281</v>
      </c>
      <c r="D594" s="209" t="s">
        <v>806</v>
      </c>
      <c r="E594" s="209" t="s">
        <v>1282</v>
      </c>
      <c r="F594" s="209" t="s">
        <v>1283</v>
      </c>
      <c r="G594" s="209" t="s">
        <v>791</v>
      </c>
      <c r="H594" s="209" t="s">
        <v>792</v>
      </c>
      <c r="I594" s="209" t="s">
        <v>497</v>
      </c>
      <c r="J594" s="210">
        <v>21220000</v>
      </c>
      <c r="K594" s="210">
        <v>0</v>
      </c>
      <c r="L594" s="210">
        <v>111215000</v>
      </c>
      <c r="M594" s="210">
        <v>0</v>
      </c>
      <c r="N594" s="232">
        <v>132435000</v>
      </c>
      <c r="O594" s="210">
        <v>0</v>
      </c>
      <c r="P594" s="264" t="s">
        <v>1621</v>
      </c>
      <c r="Q594" s="256">
        <f>SUM(L594:L655)</f>
        <v>8681115574</v>
      </c>
    </row>
    <row r="595" spans="1:17" x14ac:dyDescent="0.45">
      <c r="A595" s="209" t="s">
        <v>1234</v>
      </c>
      <c r="B595" s="209" t="s">
        <v>1235</v>
      </c>
      <c r="C595" s="209" t="s">
        <v>1281</v>
      </c>
      <c r="D595" s="209" t="s">
        <v>806</v>
      </c>
      <c r="E595" s="209" t="s">
        <v>1282</v>
      </c>
      <c r="F595" s="209" t="s">
        <v>1283</v>
      </c>
      <c r="G595" s="209" t="s">
        <v>793</v>
      </c>
      <c r="H595" s="209" t="s">
        <v>794</v>
      </c>
      <c r="I595" s="209" t="s">
        <v>497</v>
      </c>
      <c r="J595" s="210">
        <v>347142368</v>
      </c>
      <c r="K595" s="210">
        <v>0</v>
      </c>
      <c r="L595" s="210">
        <v>67296000</v>
      </c>
      <c r="M595" s="210">
        <v>0</v>
      </c>
      <c r="N595" s="232">
        <v>414438368</v>
      </c>
      <c r="O595" s="210">
        <v>0</v>
      </c>
      <c r="P595" s="264" t="s">
        <v>1621</v>
      </c>
      <c r="Q595" s="256">
        <f>SUM(M594:M655)</f>
        <v>24982900</v>
      </c>
    </row>
    <row r="596" spans="1:17" x14ac:dyDescent="0.45">
      <c r="A596" s="209" t="s">
        <v>1234</v>
      </c>
      <c r="B596" s="209" t="s">
        <v>1235</v>
      </c>
      <c r="C596" s="209" t="s">
        <v>1281</v>
      </c>
      <c r="D596" s="209" t="s">
        <v>806</v>
      </c>
      <c r="E596" s="209" t="s">
        <v>1282</v>
      </c>
      <c r="F596" s="209" t="s">
        <v>1283</v>
      </c>
      <c r="G596" s="209" t="s">
        <v>797</v>
      </c>
      <c r="H596" s="209" t="s">
        <v>798</v>
      </c>
      <c r="I596" s="209" t="s">
        <v>497</v>
      </c>
      <c r="J596" s="210">
        <v>34003667</v>
      </c>
      <c r="K596" s="210">
        <v>0</v>
      </c>
      <c r="L596" s="210">
        <v>81766000</v>
      </c>
      <c r="M596" s="210">
        <v>0</v>
      </c>
      <c r="N596" s="232">
        <v>115769667</v>
      </c>
      <c r="O596" s="210">
        <v>0</v>
      </c>
      <c r="P596" s="264" t="s">
        <v>1621</v>
      </c>
      <c r="Q596" s="256">
        <f>Q594-Q595</f>
        <v>8656132674</v>
      </c>
    </row>
    <row r="597" spans="1:17" x14ac:dyDescent="0.45">
      <c r="A597" s="209" t="s">
        <v>1234</v>
      </c>
      <c r="B597" s="209" t="s">
        <v>1235</v>
      </c>
      <c r="C597" s="209" t="s">
        <v>1281</v>
      </c>
      <c r="D597" s="209" t="s">
        <v>806</v>
      </c>
      <c r="E597" s="209" t="s">
        <v>1282</v>
      </c>
      <c r="F597" s="209" t="s">
        <v>1283</v>
      </c>
      <c r="G597" s="209" t="s">
        <v>799</v>
      </c>
      <c r="H597" s="209" t="s">
        <v>800</v>
      </c>
      <c r="I597" s="209" t="s">
        <v>497</v>
      </c>
      <c r="J597" s="210">
        <v>11691333</v>
      </c>
      <c r="K597" s="210">
        <v>0</v>
      </c>
      <c r="L597" s="210">
        <v>5297500</v>
      </c>
      <c r="M597" s="210">
        <v>0</v>
      </c>
      <c r="N597" s="232">
        <v>16988833</v>
      </c>
      <c r="O597" s="210">
        <v>0</v>
      </c>
      <c r="P597" s="264" t="s">
        <v>1621</v>
      </c>
      <c r="Q597" s="256">
        <f>SUM(J594:J625)</f>
        <v>3450017652</v>
      </c>
    </row>
    <row r="598" spans="1:17" x14ac:dyDescent="0.45">
      <c r="A598" s="209" t="s">
        <v>1234</v>
      </c>
      <c r="B598" s="209" t="s">
        <v>1235</v>
      </c>
      <c r="C598" s="209" t="s">
        <v>1281</v>
      </c>
      <c r="D598" s="209" t="s">
        <v>806</v>
      </c>
      <c r="E598" s="209" t="s">
        <v>1282</v>
      </c>
      <c r="F598" s="209" t="s">
        <v>1283</v>
      </c>
      <c r="G598" s="209" t="s">
        <v>801</v>
      </c>
      <c r="H598" s="209" t="s">
        <v>802</v>
      </c>
      <c r="I598" s="209" t="s">
        <v>497</v>
      </c>
      <c r="J598" s="210">
        <v>190000</v>
      </c>
      <c r="K598" s="210">
        <v>0</v>
      </c>
      <c r="L598" s="210">
        <v>5562500</v>
      </c>
      <c r="M598" s="210">
        <v>0</v>
      </c>
      <c r="N598" s="232">
        <v>5752500</v>
      </c>
      <c r="O598" s="210">
        <v>0</v>
      </c>
      <c r="P598" s="264" t="s">
        <v>1621</v>
      </c>
      <c r="Q598" s="256">
        <f>SUM(K594:K655)</f>
        <v>0</v>
      </c>
    </row>
    <row r="599" spans="1:17" x14ac:dyDescent="0.45">
      <c r="A599" s="209" t="s">
        <v>1234</v>
      </c>
      <c r="B599" s="209" t="s">
        <v>1235</v>
      </c>
      <c r="C599" s="209" t="s">
        <v>1281</v>
      </c>
      <c r="D599" s="209" t="s">
        <v>806</v>
      </c>
      <c r="E599" s="209" t="s">
        <v>1282</v>
      </c>
      <c r="F599" s="209" t="s">
        <v>1283</v>
      </c>
      <c r="G599" s="209" t="s">
        <v>1294</v>
      </c>
      <c r="H599" s="209" t="s">
        <v>1295</v>
      </c>
      <c r="I599" s="209" t="s">
        <v>497</v>
      </c>
      <c r="J599" s="210">
        <v>0</v>
      </c>
      <c r="K599" s="210">
        <v>0</v>
      </c>
      <c r="L599" s="210">
        <v>53705000</v>
      </c>
      <c r="M599" s="210">
        <v>0</v>
      </c>
      <c r="N599" s="232">
        <v>53705000</v>
      </c>
      <c r="O599" s="210">
        <v>0</v>
      </c>
      <c r="P599" s="264" t="s">
        <v>1621</v>
      </c>
      <c r="Q599" s="256">
        <f>Q597-Q598</f>
        <v>3450017652</v>
      </c>
    </row>
    <row r="600" spans="1:17" x14ac:dyDescent="0.45">
      <c r="A600" s="209" t="s">
        <v>1234</v>
      </c>
      <c r="B600" s="209" t="s">
        <v>1235</v>
      </c>
      <c r="C600" s="209" t="s">
        <v>1281</v>
      </c>
      <c r="D600" s="209" t="s">
        <v>806</v>
      </c>
      <c r="E600" s="209" t="s">
        <v>1284</v>
      </c>
      <c r="F600" s="209" t="s">
        <v>1285</v>
      </c>
      <c r="G600" s="209" t="s">
        <v>791</v>
      </c>
      <c r="H600" s="209" t="s">
        <v>792</v>
      </c>
      <c r="I600" s="209" t="s">
        <v>497</v>
      </c>
      <c r="J600" s="210">
        <v>3745000</v>
      </c>
      <c r="K600" s="210">
        <v>0</v>
      </c>
      <c r="L600" s="210">
        <v>5545000</v>
      </c>
      <c r="M600" s="210">
        <v>0</v>
      </c>
      <c r="N600" s="232">
        <v>9290000</v>
      </c>
      <c r="O600" s="210">
        <v>0</v>
      </c>
      <c r="P600" s="264" t="s">
        <v>1621</v>
      </c>
      <c r="Q600" s="256">
        <f>Q596+Q599</f>
        <v>12106150326</v>
      </c>
    </row>
    <row r="601" spans="1:17" x14ac:dyDescent="0.45">
      <c r="A601" s="209" t="s">
        <v>1234</v>
      </c>
      <c r="B601" s="209" t="s">
        <v>1235</v>
      </c>
      <c r="C601" s="209" t="s">
        <v>1281</v>
      </c>
      <c r="D601" s="209" t="s">
        <v>806</v>
      </c>
      <c r="E601" s="209" t="s">
        <v>1284</v>
      </c>
      <c r="F601" s="209" t="s">
        <v>1285</v>
      </c>
      <c r="G601" s="209" t="s">
        <v>793</v>
      </c>
      <c r="H601" s="209" t="s">
        <v>794</v>
      </c>
      <c r="I601" s="209" t="s">
        <v>497</v>
      </c>
      <c r="J601" s="210">
        <v>10545000</v>
      </c>
      <c r="K601" s="210">
        <v>0</v>
      </c>
      <c r="L601" s="210">
        <v>28740000</v>
      </c>
      <c r="M601" s="210">
        <v>0</v>
      </c>
      <c r="N601" s="232">
        <v>39285000</v>
      </c>
      <c r="O601" s="210">
        <v>0</v>
      </c>
      <c r="P601" s="264" t="s">
        <v>1621</v>
      </c>
    </row>
    <row r="602" spans="1:17" x14ac:dyDescent="0.45">
      <c r="A602" s="209" t="s">
        <v>1234</v>
      </c>
      <c r="B602" s="209" t="s">
        <v>1235</v>
      </c>
      <c r="C602" s="209" t="s">
        <v>1281</v>
      </c>
      <c r="D602" s="209" t="s">
        <v>806</v>
      </c>
      <c r="E602" s="209" t="s">
        <v>1284</v>
      </c>
      <c r="F602" s="209" t="s">
        <v>1285</v>
      </c>
      <c r="G602" s="209" t="s">
        <v>797</v>
      </c>
      <c r="H602" s="209" t="s">
        <v>798</v>
      </c>
      <c r="I602" s="209" t="s">
        <v>497</v>
      </c>
      <c r="J602" s="210">
        <v>18435000</v>
      </c>
      <c r="K602" s="210">
        <v>0</v>
      </c>
      <c r="L602" s="210">
        <v>15646000</v>
      </c>
      <c r="M602" s="210">
        <v>0</v>
      </c>
      <c r="N602" s="232">
        <v>34081000</v>
      </c>
      <c r="O602" s="210">
        <v>0</v>
      </c>
      <c r="P602" s="264" t="s">
        <v>1621</v>
      </c>
    </row>
    <row r="603" spans="1:17" x14ac:dyDescent="0.45">
      <c r="A603" s="209" t="s">
        <v>1234</v>
      </c>
      <c r="B603" s="209" t="s">
        <v>1235</v>
      </c>
      <c r="C603" s="209" t="s">
        <v>1281</v>
      </c>
      <c r="D603" s="209" t="s">
        <v>806</v>
      </c>
      <c r="E603" s="209" t="s">
        <v>1284</v>
      </c>
      <c r="F603" s="209" t="s">
        <v>1285</v>
      </c>
      <c r="G603" s="209" t="s">
        <v>799</v>
      </c>
      <c r="H603" s="209" t="s">
        <v>800</v>
      </c>
      <c r="I603" s="209" t="s">
        <v>497</v>
      </c>
      <c r="J603" s="210">
        <v>6160000</v>
      </c>
      <c r="K603" s="210">
        <v>0</v>
      </c>
      <c r="L603" s="210">
        <v>5280000</v>
      </c>
      <c r="M603" s="210">
        <v>0</v>
      </c>
      <c r="N603" s="232">
        <v>11440000</v>
      </c>
      <c r="O603" s="210">
        <v>0</v>
      </c>
      <c r="P603" s="264" t="s">
        <v>1621</v>
      </c>
    </row>
    <row r="604" spans="1:17" x14ac:dyDescent="0.45">
      <c r="A604" s="209" t="s">
        <v>1234</v>
      </c>
      <c r="B604" s="209" t="s">
        <v>1235</v>
      </c>
      <c r="C604" s="209" t="s">
        <v>1281</v>
      </c>
      <c r="D604" s="209" t="s">
        <v>806</v>
      </c>
      <c r="E604" s="209" t="s">
        <v>1284</v>
      </c>
      <c r="F604" s="209" t="s">
        <v>1285</v>
      </c>
      <c r="G604" s="209" t="s">
        <v>801</v>
      </c>
      <c r="H604" s="209" t="s">
        <v>802</v>
      </c>
      <c r="I604" s="209" t="s">
        <v>497</v>
      </c>
      <c r="J604" s="210">
        <v>0</v>
      </c>
      <c r="K604" s="210">
        <v>0</v>
      </c>
      <c r="L604" s="210">
        <v>990000</v>
      </c>
      <c r="M604" s="210">
        <v>0</v>
      </c>
      <c r="N604" s="232">
        <v>990000</v>
      </c>
      <c r="O604" s="210">
        <v>0</v>
      </c>
      <c r="P604" s="264" t="s">
        <v>1621</v>
      </c>
    </row>
    <row r="605" spans="1:17" x14ac:dyDescent="0.45">
      <c r="A605" s="209" t="s">
        <v>1234</v>
      </c>
      <c r="B605" s="209" t="s">
        <v>1235</v>
      </c>
      <c r="C605" s="209" t="s">
        <v>1281</v>
      </c>
      <c r="D605" s="209" t="s">
        <v>806</v>
      </c>
      <c r="E605" s="209" t="s">
        <v>1284</v>
      </c>
      <c r="F605" s="209" t="s">
        <v>1285</v>
      </c>
      <c r="G605" s="209" t="s">
        <v>803</v>
      </c>
      <c r="H605" s="209" t="s">
        <v>804</v>
      </c>
      <c r="I605" s="209" t="s">
        <v>497</v>
      </c>
      <c r="J605" s="210">
        <v>250000</v>
      </c>
      <c r="K605" s="210">
        <v>0</v>
      </c>
      <c r="L605" s="210">
        <v>300000</v>
      </c>
      <c r="M605" s="210">
        <v>0</v>
      </c>
      <c r="N605" s="232">
        <v>550000</v>
      </c>
      <c r="O605" s="210">
        <v>0</v>
      </c>
      <c r="P605" s="264" t="s">
        <v>1621</v>
      </c>
    </row>
    <row r="606" spans="1:17" x14ac:dyDescent="0.45">
      <c r="A606" s="209" t="s">
        <v>1234</v>
      </c>
      <c r="B606" s="209" t="s">
        <v>1235</v>
      </c>
      <c r="C606" s="209" t="s">
        <v>1281</v>
      </c>
      <c r="D606" s="209" t="s">
        <v>806</v>
      </c>
      <c r="E606" s="209" t="s">
        <v>1284</v>
      </c>
      <c r="F606" s="209" t="s">
        <v>1285</v>
      </c>
      <c r="G606" s="209" t="s">
        <v>1294</v>
      </c>
      <c r="H606" s="209" t="s">
        <v>1295</v>
      </c>
      <c r="I606" s="209" t="s">
        <v>497</v>
      </c>
      <c r="J606" s="210">
        <v>0</v>
      </c>
      <c r="K606" s="210">
        <v>0</v>
      </c>
      <c r="L606" s="210">
        <v>6925000</v>
      </c>
      <c r="M606" s="210">
        <v>0</v>
      </c>
      <c r="N606" s="232">
        <v>6925000</v>
      </c>
      <c r="O606" s="210">
        <v>0</v>
      </c>
      <c r="P606" s="264" t="s">
        <v>1621</v>
      </c>
    </row>
    <row r="607" spans="1:17" x14ac:dyDescent="0.45">
      <c r="A607" s="209" t="s">
        <v>1234</v>
      </c>
      <c r="B607" s="209" t="s">
        <v>1235</v>
      </c>
      <c r="C607" s="209" t="s">
        <v>1281</v>
      </c>
      <c r="D607" s="209" t="s">
        <v>806</v>
      </c>
      <c r="E607" s="209" t="s">
        <v>1286</v>
      </c>
      <c r="F607" s="209" t="s">
        <v>1287</v>
      </c>
      <c r="G607" s="209" t="s">
        <v>791</v>
      </c>
      <c r="H607" s="209" t="s">
        <v>792</v>
      </c>
      <c r="I607" s="209" t="s">
        <v>497</v>
      </c>
      <c r="J607" s="210">
        <v>14306882</v>
      </c>
      <c r="K607" s="210">
        <v>0</v>
      </c>
      <c r="L607" s="210">
        <v>13423100</v>
      </c>
      <c r="M607" s="210">
        <v>0</v>
      </c>
      <c r="N607" s="232">
        <v>27729982</v>
      </c>
      <c r="O607" s="210">
        <v>0</v>
      </c>
      <c r="P607" s="264" t="s">
        <v>1621</v>
      </c>
    </row>
    <row r="608" spans="1:17" x14ac:dyDescent="0.45">
      <c r="A608" s="209" t="s">
        <v>1234</v>
      </c>
      <c r="B608" s="209" t="s">
        <v>1235</v>
      </c>
      <c r="C608" s="209" t="s">
        <v>1281</v>
      </c>
      <c r="D608" s="209" t="s">
        <v>806</v>
      </c>
      <c r="E608" s="209" t="s">
        <v>1286</v>
      </c>
      <c r="F608" s="209" t="s">
        <v>1287</v>
      </c>
      <c r="G608" s="209" t="s">
        <v>793</v>
      </c>
      <c r="H608" s="209" t="s">
        <v>794</v>
      </c>
      <c r="I608" s="209" t="s">
        <v>497</v>
      </c>
      <c r="J608" s="210">
        <v>965195</v>
      </c>
      <c r="K608" s="210">
        <v>0</v>
      </c>
      <c r="L608" s="210">
        <v>3879400</v>
      </c>
      <c r="M608" s="210">
        <v>0</v>
      </c>
      <c r="N608" s="232">
        <v>4844595</v>
      </c>
      <c r="O608" s="210">
        <v>0</v>
      </c>
      <c r="P608" s="264" t="s">
        <v>1621</v>
      </c>
    </row>
    <row r="609" spans="1:16" x14ac:dyDescent="0.45">
      <c r="A609" s="209" t="s">
        <v>1234</v>
      </c>
      <c r="B609" s="209" t="s">
        <v>1235</v>
      </c>
      <c r="C609" s="209" t="s">
        <v>1281</v>
      </c>
      <c r="D609" s="209" t="s">
        <v>806</v>
      </c>
      <c r="E609" s="209" t="s">
        <v>1286</v>
      </c>
      <c r="F609" s="209" t="s">
        <v>1287</v>
      </c>
      <c r="G609" s="209" t="s">
        <v>797</v>
      </c>
      <c r="H609" s="209" t="s">
        <v>798</v>
      </c>
      <c r="I609" s="209" t="s">
        <v>497</v>
      </c>
      <c r="J609" s="210">
        <v>173855</v>
      </c>
      <c r="K609" s="210">
        <v>0</v>
      </c>
      <c r="L609" s="210">
        <v>5410000</v>
      </c>
      <c r="M609" s="210">
        <v>0</v>
      </c>
      <c r="N609" s="232">
        <v>5583855</v>
      </c>
      <c r="O609" s="210">
        <v>0</v>
      </c>
      <c r="P609" s="264" t="s">
        <v>1621</v>
      </c>
    </row>
    <row r="610" spans="1:16" x14ac:dyDescent="0.45">
      <c r="A610" s="209" t="s">
        <v>1234</v>
      </c>
      <c r="B610" s="209" t="s">
        <v>1235</v>
      </c>
      <c r="C610" s="209" t="s">
        <v>1281</v>
      </c>
      <c r="D610" s="209" t="s">
        <v>806</v>
      </c>
      <c r="E610" s="209" t="s">
        <v>1286</v>
      </c>
      <c r="F610" s="209" t="s">
        <v>1287</v>
      </c>
      <c r="G610" s="209" t="s">
        <v>799</v>
      </c>
      <c r="H610" s="209" t="s">
        <v>800</v>
      </c>
      <c r="I610" s="209" t="s">
        <v>497</v>
      </c>
      <c r="J610" s="210">
        <v>0</v>
      </c>
      <c r="K610" s="210">
        <v>0</v>
      </c>
      <c r="L610" s="210">
        <v>720000</v>
      </c>
      <c r="M610" s="210">
        <v>0</v>
      </c>
      <c r="N610" s="232">
        <v>720000</v>
      </c>
      <c r="O610" s="210">
        <v>0</v>
      </c>
      <c r="P610" s="264" t="s">
        <v>1621</v>
      </c>
    </row>
    <row r="611" spans="1:16" x14ac:dyDescent="0.45">
      <c r="A611" s="209" t="s">
        <v>1234</v>
      </c>
      <c r="B611" s="209" t="s">
        <v>1235</v>
      </c>
      <c r="C611" s="209" t="s">
        <v>1281</v>
      </c>
      <c r="D611" s="209" t="s">
        <v>806</v>
      </c>
      <c r="E611" s="209" t="s">
        <v>1288</v>
      </c>
      <c r="F611" s="209" t="s">
        <v>1289</v>
      </c>
      <c r="G611" s="209" t="s">
        <v>793</v>
      </c>
      <c r="H611" s="209" t="s">
        <v>794</v>
      </c>
      <c r="I611" s="209" t="s">
        <v>497</v>
      </c>
      <c r="J611" s="210">
        <v>2265000</v>
      </c>
      <c r="K611" s="210">
        <v>0</v>
      </c>
      <c r="L611" s="228">
        <v>1251679976</v>
      </c>
      <c r="M611" s="210">
        <v>0</v>
      </c>
      <c r="N611" s="232">
        <v>1253944976</v>
      </c>
      <c r="O611" s="210">
        <v>0</v>
      </c>
      <c r="P611" s="264" t="s">
        <v>1621</v>
      </c>
    </row>
    <row r="612" spans="1:16" x14ac:dyDescent="0.45">
      <c r="A612" s="209" t="s">
        <v>1234</v>
      </c>
      <c r="B612" s="209" t="s">
        <v>1235</v>
      </c>
      <c r="C612" s="209" t="s">
        <v>1281</v>
      </c>
      <c r="D612" s="209" t="s">
        <v>806</v>
      </c>
      <c r="E612" s="209" t="s">
        <v>1288</v>
      </c>
      <c r="F612" s="209" t="s">
        <v>1289</v>
      </c>
      <c r="G612" s="209" t="s">
        <v>799</v>
      </c>
      <c r="H612" s="209" t="s">
        <v>800</v>
      </c>
      <c r="I612" s="209" t="s">
        <v>497</v>
      </c>
      <c r="J612" s="210">
        <v>0</v>
      </c>
      <c r="K612" s="210">
        <v>0</v>
      </c>
      <c r="L612" s="228">
        <v>199420000</v>
      </c>
      <c r="M612" s="210">
        <v>0</v>
      </c>
      <c r="N612" s="232">
        <v>199420000</v>
      </c>
      <c r="O612" s="210">
        <v>0</v>
      </c>
      <c r="P612" s="264" t="s">
        <v>1621</v>
      </c>
    </row>
    <row r="613" spans="1:16" x14ac:dyDescent="0.45">
      <c r="A613" s="209" t="s">
        <v>1234</v>
      </c>
      <c r="B613" s="209" t="s">
        <v>1235</v>
      </c>
      <c r="C613" s="209" t="s">
        <v>1281</v>
      </c>
      <c r="D613" s="209" t="s">
        <v>806</v>
      </c>
      <c r="E613" s="209" t="s">
        <v>1288</v>
      </c>
      <c r="F613" s="209" t="s">
        <v>1289</v>
      </c>
      <c r="G613" s="209" t="s">
        <v>801</v>
      </c>
      <c r="H613" s="209" t="s">
        <v>802</v>
      </c>
      <c r="I613" s="209" t="s">
        <v>497</v>
      </c>
      <c r="J613" s="210">
        <v>0</v>
      </c>
      <c r="K613" s="210">
        <v>0</v>
      </c>
      <c r="L613" s="228">
        <v>6213000</v>
      </c>
      <c r="M613" s="210">
        <v>0</v>
      </c>
      <c r="N613" s="232">
        <v>6213000</v>
      </c>
      <c r="O613" s="210">
        <v>0</v>
      </c>
      <c r="P613" s="264" t="s">
        <v>1621</v>
      </c>
    </row>
    <row r="614" spans="1:16" x14ac:dyDescent="0.45">
      <c r="A614" s="209" t="s">
        <v>1234</v>
      </c>
      <c r="B614" s="209" t="s">
        <v>1235</v>
      </c>
      <c r="C614" s="209" t="s">
        <v>1281</v>
      </c>
      <c r="D614" s="209" t="s">
        <v>806</v>
      </c>
      <c r="E614" s="209" t="s">
        <v>1290</v>
      </c>
      <c r="F614" s="209" t="s">
        <v>1291</v>
      </c>
      <c r="G614" s="209" t="s">
        <v>791</v>
      </c>
      <c r="H614" s="209" t="s">
        <v>792</v>
      </c>
      <c r="I614" s="209" t="s">
        <v>497</v>
      </c>
      <c r="J614" s="210">
        <v>688249440</v>
      </c>
      <c r="K614" s="210">
        <v>0</v>
      </c>
      <c r="L614" s="228">
        <v>986518846</v>
      </c>
      <c r="M614" s="210">
        <v>0</v>
      </c>
      <c r="N614" s="232">
        <v>1674768286</v>
      </c>
      <c r="O614" s="210">
        <v>0</v>
      </c>
      <c r="P614" s="264" t="s">
        <v>1621</v>
      </c>
    </row>
    <row r="615" spans="1:16" x14ac:dyDescent="0.45">
      <c r="A615" s="209" t="s">
        <v>1234</v>
      </c>
      <c r="B615" s="209" t="s">
        <v>1235</v>
      </c>
      <c r="C615" s="209" t="s">
        <v>1281</v>
      </c>
      <c r="D615" s="209" t="s">
        <v>806</v>
      </c>
      <c r="E615" s="209" t="s">
        <v>1290</v>
      </c>
      <c r="F615" s="209" t="s">
        <v>1291</v>
      </c>
      <c r="G615" s="209" t="s">
        <v>793</v>
      </c>
      <c r="H615" s="209" t="s">
        <v>794</v>
      </c>
      <c r="I615" s="209" t="s">
        <v>497</v>
      </c>
      <c r="J615" s="210">
        <v>53704000</v>
      </c>
      <c r="K615" s="210">
        <v>0</v>
      </c>
      <c r="L615" s="210">
        <v>385650000</v>
      </c>
      <c r="M615" s="210">
        <v>0</v>
      </c>
      <c r="N615" s="232">
        <v>439354000</v>
      </c>
      <c r="O615" s="210">
        <v>0</v>
      </c>
      <c r="P615" s="264" t="s">
        <v>1621</v>
      </c>
    </row>
    <row r="616" spans="1:16" x14ac:dyDescent="0.45">
      <c r="A616" s="209" t="s">
        <v>1234</v>
      </c>
      <c r="B616" s="209" t="s">
        <v>1235</v>
      </c>
      <c r="C616" s="209" t="s">
        <v>1281</v>
      </c>
      <c r="D616" s="209" t="s">
        <v>806</v>
      </c>
      <c r="E616" s="209" t="s">
        <v>1290</v>
      </c>
      <c r="F616" s="209" t="s">
        <v>1291</v>
      </c>
      <c r="G616" s="209" t="s">
        <v>797</v>
      </c>
      <c r="H616" s="209" t="s">
        <v>798</v>
      </c>
      <c r="I616" s="209" t="s">
        <v>497</v>
      </c>
      <c r="J616" s="210">
        <v>33030000</v>
      </c>
      <c r="K616" s="210">
        <v>0</v>
      </c>
      <c r="L616" s="210">
        <v>24845500</v>
      </c>
      <c r="M616" s="210">
        <v>0</v>
      </c>
      <c r="N616" s="232">
        <v>57875500</v>
      </c>
      <c r="O616" s="210">
        <v>0</v>
      </c>
      <c r="P616" s="264" t="s">
        <v>1621</v>
      </c>
    </row>
    <row r="617" spans="1:16" x14ac:dyDescent="0.45">
      <c r="A617" s="209" t="s">
        <v>1234</v>
      </c>
      <c r="B617" s="209" t="s">
        <v>1235</v>
      </c>
      <c r="C617" s="209" t="s">
        <v>1281</v>
      </c>
      <c r="D617" s="209" t="s">
        <v>806</v>
      </c>
      <c r="E617" s="209" t="s">
        <v>1290</v>
      </c>
      <c r="F617" s="209" t="s">
        <v>1291</v>
      </c>
      <c r="G617" s="209" t="s">
        <v>799</v>
      </c>
      <c r="H617" s="209" t="s">
        <v>800</v>
      </c>
      <c r="I617" s="209" t="s">
        <v>497</v>
      </c>
      <c r="J617" s="210">
        <v>103601777</v>
      </c>
      <c r="K617" s="210">
        <v>0</v>
      </c>
      <c r="L617" s="210">
        <v>3550000</v>
      </c>
      <c r="M617" s="210">
        <v>0</v>
      </c>
      <c r="N617" s="232">
        <v>107151777</v>
      </c>
      <c r="O617" s="210">
        <v>0</v>
      </c>
      <c r="P617" s="264" t="s">
        <v>1621</v>
      </c>
    </row>
    <row r="618" spans="1:16" x14ac:dyDescent="0.45">
      <c r="A618" s="209" t="s">
        <v>1234</v>
      </c>
      <c r="B618" s="209" t="s">
        <v>1235</v>
      </c>
      <c r="C618" s="209" t="s">
        <v>1281</v>
      </c>
      <c r="D618" s="209" t="s">
        <v>806</v>
      </c>
      <c r="E618" s="209" t="s">
        <v>1290</v>
      </c>
      <c r="F618" s="209" t="s">
        <v>1291</v>
      </c>
      <c r="G618" s="209" t="s">
        <v>1294</v>
      </c>
      <c r="H618" s="209" t="s">
        <v>1295</v>
      </c>
      <c r="I618" s="209" t="s">
        <v>497</v>
      </c>
      <c r="J618" s="210">
        <v>0</v>
      </c>
      <c r="K618" s="210">
        <v>0</v>
      </c>
      <c r="L618" s="210">
        <v>9050000</v>
      </c>
      <c r="M618" s="210">
        <v>0</v>
      </c>
      <c r="N618" s="232">
        <v>9050000</v>
      </c>
      <c r="O618" s="210">
        <v>0</v>
      </c>
      <c r="P618" s="264" t="s">
        <v>1621</v>
      </c>
    </row>
    <row r="619" spans="1:16" x14ac:dyDescent="0.45">
      <c r="A619" s="209" t="s">
        <v>1234</v>
      </c>
      <c r="B619" s="209" t="s">
        <v>1235</v>
      </c>
      <c r="C619" s="209" t="s">
        <v>1281</v>
      </c>
      <c r="D619" s="209" t="s">
        <v>806</v>
      </c>
      <c r="E619" s="209" t="s">
        <v>1296</v>
      </c>
      <c r="F619" s="209" t="s">
        <v>1297</v>
      </c>
      <c r="G619" s="209" t="s">
        <v>791</v>
      </c>
      <c r="H619" s="209" t="s">
        <v>792</v>
      </c>
      <c r="I619" s="209" t="s">
        <v>497</v>
      </c>
      <c r="J619" s="210">
        <v>28451244</v>
      </c>
      <c r="K619" s="210">
        <v>0</v>
      </c>
      <c r="L619" s="210">
        <v>31783770</v>
      </c>
      <c r="M619" s="210">
        <v>0</v>
      </c>
      <c r="N619" s="232">
        <v>60235014</v>
      </c>
      <c r="O619" s="210">
        <v>0</v>
      </c>
      <c r="P619" s="264" t="s">
        <v>1621</v>
      </c>
    </row>
    <row r="620" spans="1:16" x14ac:dyDescent="0.45">
      <c r="A620" s="209" t="s">
        <v>1234</v>
      </c>
      <c r="B620" s="209" t="s">
        <v>1235</v>
      </c>
      <c r="C620" s="209" t="s">
        <v>1281</v>
      </c>
      <c r="D620" s="209" t="s">
        <v>806</v>
      </c>
      <c r="E620" s="209" t="s">
        <v>1296</v>
      </c>
      <c r="F620" s="209" t="s">
        <v>1297</v>
      </c>
      <c r="G620" s="209" t="s">
        <v>793</v>
      </c>
      <c r="H620" s="209" t="s">
        <v>794</v>
      </c>
      <c r="I620" s="209" t="s">
        <v>497</v>
      </c>
      <c r="J620" s="210">
        <v>1698938050</v>
      </c>
      <c r="K620" s="210">
        <v>0</v>
      </c>
      <c r="L620" s="210">
        <v>707468758</v>
      </c>
      <c r="M620" s="210">
        <v>0</v>
      </c>
      <c r="N620" s="232">
        <v>2406406808</v>
      </c>
      <c r="O620" s="210">
        <v>0</v>
      </c>
      <c r="P620" s="264" t="s">
        <v>1621</v>
      </c>
    </row>
    <row r="621" spans="1:16" x14ac:dyDescent="0.45">
      <c r="A621" s="209" t="s">
        <v>1234</v>
      </c>
      <c r="B621" s="209" t="s">
        <v>1235</v>
      </c>
      <c r="C621" s="209" t="s">
        <v>1281</v>
      </c>
      <c r="D621" s="209" t="s">
        <v>806</v>
      </c>
      <c r="E621" s="209" t="s">
        <v>1296</v>
      </c>
      <c r="F621" s="209" t="s">
        <v>1297</v>
      </c>
      <c r="G621" s="209" t="s">
        <v>795</v>
      </c>
      <c r="H621" s="209" t="s">
        <v>796</v>
      </c>
      <c r="I621" s="209" t="s">
        <v>497</v>
      </c>
      <c r="J621" s="210">
        <v>14833377</v>
      </c>
      <c r="K621" s="210">
        <v>0</v>
      </c>
      <c r="L621" s="210">
        <v>37485650</v>
      </c>
      <c r="M621" s="210">
        <v>0</v>
      </c>
      <c r="N621" s="232">
        <v>52319027</v>
      </c>
      <c r="O621" s="210">
        <v>0</v>
      </c>
      <c r="P621" s="264" t="s">
        <v>1621</v>
      </c>
    </row>
    <row r="622" spans="1:16" x14ac:dyDescent="0.45">
      <c r="A622" s="209" t="s">
        <v>1234</v>
      </c>
      <c r="B622" s="209" t="s">
        <v>1235</v>
      </c>
      <c r="C622" s="209" t="s">
        <v>1281</v>
      </c>
      <c r="D622" s="209" t="s">
        <v>806</v>
      </c>
      <c r="E622" s="209" t="s">
        <v>1296</v>
      </c>
      <c r="F622" s="209" t="s">
        <v>1297</v>
      </c>
      <c r="G622" s="209" t="s">
        <v>797</v>
      </c>
      <c r="H622" s="209" t="s">
        <v>798</v>
      </c>
      <c r="I622" s="209" t="s">
        <v>497</v>
      </c>
      <c r="J622" s="210">
        <v>85861137</v>
      </c>
      <c r="K622" s="210">
        <v>0</v>
      </c>
      <c r="L622" s="210">
        <v>10697900</v>
      </c>
      <c r="M622" s="210">
        <v>0</v>
      </c>
      <c r="N622" s="232">
        <v>96559037</v>
      </c>
      <c r="O622" s="210">
        <v>0</v>
      </c>
      <c r="P622" s="264" t="s">
        <v>1621</v>
      </c>
    </row>
    <row r="623" spans="1:16" x14ac:dyDescent="0.45">
      <c r="A623" s="209" t="s">
        <v>1234</v>
      </c>
      <c r="B623" s="209" t="s">
        <v>1235</v>
      </c>
      <c r="C623" s="209" t="s">
        <v>1281</v>
      </c>
      <c r="D623" s="209" t="s">
        <v>806</v>
      </c>
      <c r="E623" s="209" t="s">
        <v>1296</v>
      </c>
      <c r="F623" s="209" t="s">
        <v>1297</v>
      </c>
      <c r="G623" s="209" t="s">
        <v>799</v>
      </c>
      <c r="H623" s="209" t="s">
        <v>800</v>
      </c>
      <c r="I623" s="209" t="s">
        <v>497</v>
      </c>
      <c r="J623" s="210">
        <v>249877981</v>
      </c>
      <c r="K623" s="210">
        <v>0</v>
      </c>
      <c r="L623" s="210">
        <v>18518850</v>
      </c>
      <c r="M623" s="210">
        <v>0</v>
      </c>
      <c r="N623" s="232">
        <v>268396831</v>
      </c>
      <c r="O623" s="210">
        <v>0</v>
      </c>
      <c r="P623" s="264" t="s">
        <v>1621</v>
      </c>
    </row>
    <row r="624" spans="1:16" x14ac:dyDescent="0.45">
      <c r="A624" s="209" t="s">
        <v>1234</v>
      </c>
      <c r="B624" s="209" t="s">
        <v>1235</v>
      </c>
      <c r="C624" s="209" t="s">
        <v>1281</v>
      </c>
      <c r="D624" s="209" t="s">
        <v>806</v>
      </c>
      <c r="E624" s="209" t="s">
        <v>1296</v>
      </c>
      <c r="F624" s="209" t="s">
        <v>1297</v>
      </c>
      <c r="G624" s="209" t="s">
        <v>801</v>
      </c>
      <c r="H624" s="209" t="s">
        <v>802</v>
      </c>
      <c r="I624" s="209" t="s">
        <v>497</v>
      </c>
      <c r="J624" s="210">
        <v>8567449</v>
      </c>
      <c r="K624" s="210">
        <v>0</v>
      </c>
      <c r="L624" s="210">
        <v>766000</v>
      </c>
      <c r="M624" s="210">
        <v>0</v>
      </c>
      <c r="N624" s="232">
        <v>9333449</v>
      </c>
      <c r="O624" s="210">
        <v>0</v>
      </c>
      <c r="P624" s="264" t="s">
        <v>1621</v>
      </c>
    </row>
    <row r="625" spans="1:16" x14ac:dyDescent="0.45">
      <c r="A625" s="209" t="s">
        <v>1234</v>
      </c>
      <c r="B625" s="209" t="s">
        <v>1235</v>
      </c>
      <c r="C625" s="209" t="s">
        <v>1281</v>
      </c>
      <c r="D625" s="209" t="s">
        <v>806</v>
      </c>
      <c r="E625" s="209" t="s">
        <v>1296</v>
      </c>
      <c r="F625" s="209" t="s">
        <v>1297</v>
      </c>
      <c r="G625" s="209" t="s">
        <v>803</v>
      </c>
      <c r="H625" s="209" t="s">
        <v>804</v>
      </c>
      <c r="I625" s="209" t="s">
        <v>497</v>
      </c>
      <c r="J625" s="210">
        <v>13809897</v>
      </c>
      <c r="K625" s="210">
        <v>0</v>
      </c>
      <c r="L625" s="210">
        <v>600000</v>
      </c>
      <c r="M625" s="210">
        <v>0</v>
      </c>
      <c r="N625" s="232">
        <v>14409897</v>
      </c>
      <c r="O625" s="210">
        <v>0</v>
      </c>
      <c r="P625" s="264" t="s">
        <v>1621</v>
      </c>
    </row>
    <row r="626" spans="1:16" x14ac:dyDescent="0.45">
      <c r="A626" s="209" t="s">
        <v>1234</v>
      </c>
      <c r="B626" s="209" t="s">
        <v>1235</v>
      </c>
      <c r="C626" s="209" t="s">
        <v>1281</v>
      </c>
      <c r="D626" s="209" t="s">
        <v>806</v>
      </c>
      <c r="E626" s="209" t="s">
        <v>1296</v>
      </c>
      <c r="F626" s="209" t="s">
        <v>1297</v>
      </c>
      <c r="G626" s="209" t="s">
        <v>1294</v>
      </c>
      <c r="H626" s="209" t="s">
        <v>1295</v>
      </c>
      <c r="I626" s="209" t="s">
        <v>497</v>
      </c>
      <c r="J626" s="210">
        <v>0</v>
      </c>
      <c r="K626" s="210">
        <v>0</v>
      </c>
      <c r="L626" s="210">
        <v>25794100</v>
      </c>
      <c r="M626" s="210">
        <v>0</v>
      </c>
      <c r="N626" s="232">
        <v>25794100</v>
      </c>
      <c r="O626" s="210">
        <v>0</v>
      </c>
      <c r="P626" s="264" t="s">
        <v>1621</v>
      </c>
    </row>
    <row r="627" spans="1:16" x14ac:dyDescent="0.45">
      <c r="A627" s="209" t="s">
        <v>1234</v>
      </c>
      <c r="B627" s="209" t="s">
        <v>1235</v>
      </c>
      <c r="C627" s="209" t="s">
        <v>1281</v>
      </c>
      <c r="D627" s="209" t="s">
        <v>806</v>
      </c>
      <c r="E627" s="209" t="s">
        <v>1298</v>
      </c>
      <c r="F627" s="209" t="s">
        <v>1299</v>
      </c>
      <c r="G627" s="209" t="s">
        <v>791</v>
      </c>
      <c r="H627" s="209" t="s">
        <v>792</v>
      </c>
      <c r="I627" s="209" t="s">
        <v>497</v>
      </c>
      <c r="J627" s="210">
        <v>0</v>
      </c>
      <c r="K627" s="210">
        <v>0</v>
      </c>
      <c r="L627" s="210">
        <v>86598796</v>
      </c>
      <c r="M627" s="210">
        <v>0</v>
      </c>
      <c r="N627" s="216">
        <v>86598796</v>
      </c>
      <c r="O627" s="210">
        <v>0</v>
      </c>
      <c r="P627" s="264" t="s">
        <v>1621</v>
      </c>
    </row>
    <row r="628" spans="1:16" x14ac:dyDescent="0.45">
      <c r="A628" s="209" t="s">
        <v>1234</v>
      </c>
      <c r="B628" s="209" t="s">
        <v>1235</v>
      </c>
      <c r="C628" s="209" t="s">
        <v>1281</v>
      </c>
      <c r="D628" s="209" t="s">
        <v>806</v>
      </c>
      <c r="E628" s="209" t="s">
        <v>1298</v>
      </c>
      <c r="F628" s="209" t="s">
        <v>1299</v>
      </c>
      <c r="G628" s="209" t="s">
        <v>793</v>
      </c>
      <c r="H628" s="209" t="s">
        <v>794</v>
      </c>
      <c r="I628" s="209" t="s">
        <v>497</v>
      </c>
      <c r="J628" s="210">
        <v>0</v>
      </c>
      <c r="K628" s="210">
        <v>0</v>
      </c>
      <c r="L628" s="210">
        <v>467423994</v>
      </c>
      <c r="M628" s="210">
        <v>0</v>
      </c>
      <c r="N628" s="216">
        <v>467423994</v>
      </c>
      <c r="O628" s="210">
        <v>0</v>
      </c>
      <c r="P628" s="264" t="s">
        <v>1621</v>
      </c>
    </row>
    <row r="629" spans="1:16" x14ac:dyDescent="0.45">
      <c r="A629" s="209" t="s">
        <v>1234</v>
      </c>
      <c r="B629" s="209" t="s">
        <v>1235</v>
      </c>
      <c r="C629" s="209" t="s">
        <v>1281</v>
      </c>
      <c r="D629" s="209" t="s">
        <v>806</v>
      </c>
      <c r="E629" s="209" t="s">
        <v>1298</v>
      </c>
      <c r="F629" s="209" t="s">
        <v>1299</v>
      </c>
      <c r="G629" s="209" t="s">
        <v>795</v>
      </c>
      <c r="H629" s="209" t="s">
        <v>796</v>
      </c>
      <c r="I629" s="209" t="s">
        <v>497</v>
      </c>
      <c r="J629" s="210">
        <v>0</v>
      </c>
      <c r="K629" s="210">
        <v>0</v>
      </c>
      <c r="L629" s="210">
        <v>108822898</v>
      </c>
      <c r="M629" s="210">
        <v>0</v>
      </c>
      <c r="N629" s="216">
        <v>108822898</v>
      </c>
      <c r="O629" s="210">
        <v>0</v>
      </c>
      <c r="P629" s="264" t="s">
        <v>1621</v>
      </c>
    </row>
    <row r="630" spans="1:16" x14ac:dyDescent="0.45">
      <c r="A630" s="209" t="s">
        <v>1234</v>
      </c>
      <c r="B630" s="209" t="s">
        <v>1235</v>
      </c>
      <c r="C630" s="209" t="s">
        <v>1281</v>
      </c>
      <c r="D630" s="209" t="s">
        <v>806</v>
      </c>
      <c r="E630" s="209" t="s">
        <v>1298</v>
      </c>
      <c r="F630" s="209" t="s">
        <v>1299</v>
      </c>
      <c r="G630" s="209" t="s">
        <v>797</v>
      </c>
      <c r="H630" s="209" t="s">
        <v>798</v>
      </c>
      <c r="I630" s="209" t="s">
        <v>497</v>
      </c>
      <c r="J630" s="210">
        <v>0</v>
      </c>
      <c r="K630" s="210">
        <v>0</v>
      </c>
      <c r="L630" s="210">
        <v>61098133</v>
      </c>
      <c r="M630" s="210">
        <v>0</v>
      </c>
      <c r="N630" s="216">
        <v>61098133</v>
      </c>
      <c r="O630" s="210">
        <v>0</v>
      </c>
      <c r="P630" s="264" t="s">
        <v>1621</v>
      </c>
    </row>
    <row r="631" spans="1:16" x14ac:dyDescent="0.45">
      <c r="A631" s="209" t="s">
        <v>1234</v>
      </c>
      <c r="B631" s="209" t="s">
        <v>1235</v>
      </c>
      <c r="C631" s="209" t="s">
        <v>1281</v>
      </c>
      <c r="D631" s="209" t="s">
        <v>806</v>
      </c>
      <c r="E631" s="209" t="s">
        <v>1298</v>
      </c>
      <c r="F631" s="209" t="s">
        <v>1299</v>
      </c>
      <c r="G631" s="209" t="s">
        <v>799</v>
      </c>
      <c r="H631" s="209" t="s">
        <v>800</v>
      </c>
      <c r="I631" s="209" t="s">
        <v>497</v>
      </c>
      <c r="J631" s="210">
        <v>0</v>
      </c>
      <c r="K631" s="210">
        <v>0</v>
      </c>
      <c r="L631" s="210">
        <v>264109139</v>
      </c>
      <c r="M631" s="210">
        <v>0</v>
      </c>
      <c r="N631" s="216">
        <v>264109139</v>
      </c>
      <c r="O631" s="210">
        <v>0</v>
      </c>
      <c r="P631" s="264" t="s">
        <v>1621</v>
      </c>
    </row>
    <row r="632" spans="1:16" x14ac:dyDescent="0.45">
      <c r="A632" s="209" t="s">
        <v>1234</v>
      </c>
      <c r="B632" s="209" t="s">
        <v>1235</v>
      </c>
      <c r="C632" s="209" t="s">
        <v>1281</v>
      </c>
      <c r="D632" s="209" t="s">
        <v>806</v>
      </c>
      <c r="E632" s="209" t="s">
        <v>1298</v>
      </c>
      <c r="F632" s="209" t="s">
        <v>1299</v>
      </c>
      <c r="G632" s="209" t="s">
        <v>801</v>
      </c>
      <c r="H632" s="209" t="s">
        <v>802</v>
      </c>
      <c r="I632" s="209" t="s">
        <v>497</v>
      </c>
      <c r="J632" s="210">
        <v>0</v>
      </c>
      <c r="K632" s="210">
        <v>0</v>
      </c>
      <c r="L632" s="210">
        <v>3871449</v>
      </c>
      <c r="M632" s="210">
        <v>0</v>
      </c>
      <c r="N632" s="216">
        <v>3871449</v>
      </c>
      <c r="O632" s="210">
        <v>0</v>
      </c>
      <c r="P632" s="264" t="s">
        <v>1621</v>
      </c>
    </row>
    <row r="633" spans="1:16" x14ac:dyDescent="0.45">
      <c r="A633" s="209" t="s">
        <v>1234</v>
      </c>
      <c r="B633" s="209" t="s">
        <v>1235</v>
      </c>
      <c r="C633" s="209" t="s">
        <v>1281</v>
      </c>
      <c r="D633" s="209" t="s">
        <v>806</v>
      </c>
      <c r="E633" s="209" t="s">
        <v>1298</v>
      </c>
      <c r="F633" s="209" t="s">
        <v>1299</v>
      </c>
      <c r="G633" s="209" t="s">
        <v>803</v>
      </c>
      <c r="H633" s="209" t="s">
        <v>804</v>
      </c>
      <c r="I633" s="209" t="s">
        <v>497</v>
      </c>
      <c r="J633" s="210">
        <v>0</v>
      </c>
      <c r="K633" s="210">
        <v>0</v>
      </c>
      <c r="L633" s="210">
        <v>26702898</v>
      </c>
      <c r="M633" s="210">
        <v>0</v>
      </c>
      <c r="N633" s="216">
        <v>26702898</v>
      </c>
      <c r="O633" s="210">
        <v>0</v>
      </c>
      <c r="P633" s="264" t="s">
        <v>1621</v>
      </c>
    </row>
    <row r="634" spans="1:16" x14ac:dyDescent="0.45">
      <c r="A634" s="209" t="s">
        <v>1234</v>
      </c>
      <c r="B634" s="209" t="s">
        <v>1235</v>
      </c>
      <c r="C634" s="209" t="s">
        <v>1281</v>
      </c>
      <c r="D634" s="209" t="s">
        <v>806</v>
      </c>
      <c r="E634" s="209" t="s">
        <v>1298</v>
      </c>
      <c r="F634" s="209" t="s">
        <v>1299</v>
      </c>
      <c r="G634" s="209" t="s">
        <v>1294</v>
      </c>
      <c r="H634" s="209" t="s">
        <v>1295</v>
      </c>
      <c r="I634" s="209" t="s">
        <v>497</v>
      </c>
      <c r="J634" s="210">
        <v>0</v>
      </c>
      <c r="K634" s="210">
        <v>0</v>
      </c>
      <c r="L634" s="210">
        <v>19598250</v>
      </c>
      <c r="M634" s="210">
        <v>0</v>
      </c>
      <c r="N634" s="216">
        <v>19598250</v>
      </c>
      <c r="O634" s="210">
        <v>0</v>
      </c>
      <c r="P634" s="264" t="s">
        <v>1621</v>
      </c>
    </row>
    <row r="635" spans="1:16" x14ac:dyDescent="0.45">
      <c r="A635" s="209" t="s">
        <v>1234</v>
      </c>
      <c r="B635" s="209" t="s">
        <v>1235</v>
      </c>
      <c r="C635" s="209" t="s">
        <v>1281</v>
      </c>
      <c r="D635" s="209" t="s">
        <v>806</v>
      </c>
      <c r="E635" s="209" t="s">
        <v>1292</v>
      </c>
      <c r="F635" s="209" t="s">
        <v>1293</v>
      </c>
      <c r="G635" s="209" t="s">
        <v>791</v>
      </c>
      <c r="H635" s="209" t="s">
        <v>792</v>
      </c>
      <c r="I635" s="209" t="s">
        <v>497</v>
      </c>
      <c r="J635" s="210">
        <v>0</v>
      </c>
      <c r="K635" s="210">
        <v>0</v>
      </c>
      <c r="L635" s="210">
        <v>36762000</v>
      </c>
      <c r="M635" s="210">
        <v>0</v>
      </c>
      <c r="N635" s="227">
        <v>36762000</v>
      </c>
      <c r="O635" s="210">
        <v>0</v>
      </c>
      <c r="P635" s="264" t="s">
        <v>1621</v>
      </c>
    </row>
    <row r="636" spans="1:16" x14ac:dyDescent="0.45">
      <c r="A636" s="209" t="s">
        <v>1234</v>
      </c>
      <c r="B636" s="209" t="s">
        <v>1235</v>
      </c>
      <c r="C636" s="209" t="s">
        <v>1281</v>
      </c>
      <c r="D636" s="209" t="s">
        <v>806</v>
      </c>
      <c r="E636" s="209" t="s">
        <v>1292</v>
      </c>
      <c r="F636" s="209" t="s">
        <v>1293</v>
      </c>
      <c r="G636" s="209" t="s">
        <v>793</v>
      </c>
      <c r="H636" s="209" t="s">
        <v>794</v>
      </c>
      <c r="I636" s="209" t="s">
        <v>497</v>
      </c>
      <c r="J636" s="210">
        <v>0</v>
      </c>
      <c r="K636" s="210">
        <v>0</v>
      </c>
      <c r="L636" s="210">
        <v>6555000</v>
      </c>
      <c r="M636" s="210">
        <v>0</v>
      </c>
      <c r="N636" s="227">
        <v>6555000</v>
      </c>
      <c r="O636" s="210">
        <v>0</v>
      </c>
      <c r="P636" s="264" t="s">
        <v>1621</v>
      </c>
    </row>
    <row r="637" spans="1:16" x14ac:dyDescent="0.45">
      <c r="A637" s="209" t="s">
        <v>1234</v>
      </c>
      <c r="B637" s="209" t="s">
        <v>1235</v>
      </c>
      <c r="C637" s="209" t="s">
        <v>1281</v>
      </c>
      <c r="D637" s="209" t="s">
        <v>806</v>
      </c>
      <c r="E637" s="209" t="s">
        <v>1292</v>
      </c>
      <c r="F637" s="209" t="s">
        <v>1293</v>
      </c>
      <c r="G637" s="209" t="s">
        <v>797</v>
      </c>
      <c r="H637" s="209" t="s">
        <v>798</v>
      </c>
      <c r="I637" s="209" t="s">
        <v>497</v>
      </c>
      <c r="J637" s="210">
        <v>0</v>
      </c>
      <c r="K637" s="210">
        <v>0</v>
      </c>
      <c r="L637" s="210">
        <v>448614408</v>
      </c>
      <c r="M637" s="210">
        <v>0</v>
      </c>
      <c r="N637" s="227">
        <v>448614408</v>
      </c>
      <c r="O637" s="210">
        <v>0</v>
      </c>
      <c r="P637" s="264" t="s">
        <v>1621</v>
      </c>
    </row>
    <row r="638" spans="1:16" x14ac:dyDescent="0.45">
      <c r="A638" s="209" t="s">
        <v>1234</v>
      </c>
      <c r="B638" s="209" t="s">
        <v>1235</v>
      </c>
      <c r="C638" s="209" t="s">
        <v>1281</v>
      </c>
      <c r="D638" s="209" t="s">
        <v>806</v>
      </c>
      <c r="E638" s="209" t="s">
        <v>1292</v>
      </c>
      <c r="F638" s="209" t="s">
        <v>1293</v>
      </c>
      <c r="G638" s="209" t="s">
        <v>799</v>
      </c>
      <c r="H638" s="209" t="s">
        <v>800</v>
      </c>
      <c r="I638" s="209" t="s">
        <v>497</v>
      </c>
      <c r="J638" s="210">
        <v>0</v>
      </c>
      <c r="K638" s="210">
        <v>0</v>
      </c>
      <c r="L638" s="210">
        <v>1499707642</v>
      </c>
      <c r="M638" s="210">
        <v>11660000</v>
      </c>
      <c r="N638" s="227">
        <v>1488047642</v>
      </c>
      <c r="O638" s="210">
        <v>0</v>
      </c>
      <c r="P638" s="264" t="s">
        <v>1621</v>
      </c>
    </row>
    <row r="639" spans="1:16" x14ac:dyDescent="0.45">
      <c r="A639" s="209" t="s">
        <v>1234</v>
      </c>
      <c r="B639" s="209" t="s">
        <v>1235</v>
      </c>
      <c r="C639" s="209" t="s">
        <v>1281</v>
      </c>
      <c r="D639" s="209" t="s">
        <v>806</v>
      </c>
      <c r="E639" s="209" t="s">
        <v>1292</v>
      </c>
      <c r="F639" s="209" t="s">
        <v>1293</v>
      </c>
      <c r="G639" s="209" t="s">
        <v>801</v>
      </c>
      <c r="H639" s="209" t="s">
        <v>802</v>
      </c>
      <c r="I639" s="209" t="s">
        <v>497</v>
      </c>
      <c r="J639" s="210">
        <v>0</v>
      </c>
      <c r="K639" s="210">
        <v>0</v>
      </c>
      <c r="L639" s="210">
        <v>517752417</v>
      </c>
      <c r="M639" s="210">
        <v>0</v>
      </c>
      <c r="N639" s="227">
        <v>517752417</v>
      </c>
      <c r="O639" s="210">
        <v>0</v>
      </c>
      <c r="P639" s="264" t="s">
        <v>1621</v>
      </c>
    </row>
    <row r="640" spans="1:16" x14ac:dyDescent="0.45">
      <c r="A640" s="209" t="s">
        <v>1234</v>
      </c>
      <c r="B640" s="209" t="s">
        <v>1235</v>
      </c>
      <c r="C640" s="209" t="s">
        <v>1281</v>
      </c>
      <c r="D640" s="209" t="s">
        <v>806</v>
      </c>
      <c r="E640" s="209" t="s">
        <v>1292</v>
      </c>
      <c r="F640" s="209" t="s">
        <v>1293</v>
      </c>
      <c r="G640" s="209" t="s">
        <v>803</v>
      </c>
      <c r="H640" s="209" t="s">
        <v>804</v>
      </c>
      <c r="I640" s="209" t="s">
        <v>497</v>
      </c>
      <c r="J640" s="210">
        <v>0</v>
      </c>
      <c r="K640" s="210">
        <v>0</v>
      </c>
      <c r="L640" s="210">
        <v>115557000</v>
      </c>
      <c r="M640" s="210">
        <v>0</v>
      </c>
      <c r="N640" s="227">
        <v>115557000</v>
      </c>
      <c r="O640" s="210">
        <v>0</v>
      </c>
      <c r="P640" s="264" t="s">
        <v>1621</v>
      </c>
    </row>
    <row r="641" spans="1:17" x14ac:dyDescent="0.45">
      <c r="A641" s="209" t="s">
        <v>1234</v>
      </c>
      <c r="B641" s="209" t="s">
        <v>1235</v>
      </c>
      <c r="C641" s="209" t="s">
        <v>1281</v>
      </c>
      <c r="D641" s="209" t="s">
        <v>806</v>
      </c>
      <c r="E641" s="209" t="s">
        <v>1292</v>
      </c>
      <c r="F641" s="209" t="s">
        <v>1293</v>
      </c>
      <c r="G641" s="209" t="s">
        <v>1294</v>
      </c>
      <c r="H641" s="209" t="s">
        <v>1295</v>
      </c>
      <c r="I641" s="209" t="s">
        <v>497</v>
      </c>
      <c r="J641" s="210">
        <v>0</v>
      </c>
      <c r="K641" s="210">
        <v>0</v>
      </c>
      <c r="L641" s="210">
        <v>165893200</v>
      </c>
      <c r="M641" s="210">
        <v>13322900</v>
      </c>
      <c r="N641" s="227">
        <v>152570300</v>
      </c>
      <c r="O641" s="210">
        <v>0</v>
      </c>
      <c r="P641" s="264" t="s">
        <v>1621</v>
      </c>
    </row>
    <row r="642" spans="1:17" x14ac:dyDescent="0.45">
      <c r="A642" s="209" t="s">
        <v>1234</v>
      </c>
      <c r="B642" s="209" t="s">
        <v>1235</v>
      </c>
      <c r="C642" s="209" t="s">
        <v>1281</v>
      </c>
      <c r="D642" s="209" t="s">
        <v>806</v>
      </c>
      <c r="E642" s="209" t="s">
        <v>1300</v>
      </c>
      <c r="F642" s="209" t="s">
        <v>1301</v>
      </c>
      <c r="G642" s="209" t="s">
        <v>791</v>
      </c>
      <c r="H642" s="209" t="s">
        <v>792</v>
      </c>
      <c r="I642" s="209" t="s">
        <v>497</v>
      </c>
      <c r="J642" s="210">
        <v>40094187</v>
      </c>
      <c r="K642" s="210">
        <v>0</v>
      </c>
      <c r="L642" s="210">
        <v>52935000</v>
      </c>
      <c r="M642" s="210">
        <v>0</v>
      </c>
      <c r="N642" s="232">
        <v>93029187</v>
      </c>
      <c r="O642" s="210">
        <v>0</v>
      </c>
      <c r="P642" s="264" t="s">
        <v>1621</v>
      </c>
    </row>
    <row r="643" spans="1:17" x14ac:dyDescent="0.45">
      <c r="A643" s="209" t="s">
        <v>1234</v>
      </c>
      <c r="B643" s="209" t="s">
        <v>1235</v>
      </c>
      <c r="C643" s="209" t="s">
        <v>1281</v>
      </c>
      <c r="D643" s="209" t="s">
        <v>806</v>
      </c>
      <c r="E643" s="209" t="s">
        <v>1300</v>
      </c>
      <c r="F643" s="209" t="s">
        <v>1301</v>
      </c>
      <c r="G643" s="209" t="s">
        <v>793</v>
      </c>
      <c r="H643" s="209" t="s">
        <v>794</v>
      </c>
      <c r="I643" s="209" t="s">
        <v>497</v>
      </c>
      <c r="J643" s="210">
        <v>706790145</v>
      </c>
      <c r="K643" s="210">
        <v>0</v>
      </c>
      <c r="L643" s="210">
        <v>586678000</v>
      </c>
      <c r="M643" s="210">
        <v>0</v>
      </c>
      <c r="N643" s="232">
        <v>1293468145</v>
      </c>
      <c r="O643" s="210">
        <v>0</v>
      </c>
      <c r="P643" s="264" t="s">
        <v>1621</v>
      </c>
    </row>
    <row r="644" spans="1:17" x14ac:dyDescent="0.45">
      <c r="A644" s="209" t="s">
        <v>1234</v>
      </c>
      <c r="B644" s="209" t="s">
        <v>1235</v>
      </c>
      <c r="C644" s="209" t="s">
        <v>1281</v>
      </c>
      <c r="D644" s="209" t="s">
        <v>806</v>
      </c>
      <c r="E644" s="209" t="s">
        <v>1300</v>
      </c>
      <c r="F644" s="209" t="s">
        <v>1301</v>
      </c>
      <c r="G644" s="209" t="s">
        <v>795</v>
      </c>
      <c r="H644" s="209" t="s">
        <v>796</v>
      </c>
      <c r="I644" s="209" t="s">
        <v>497</v>
      </c>
      <c r="J644" s="210">
        <v>2933898</v>
      </c>
      <c r="K644" s="210">
        <v>0</v>
      </c>
      <c r="L644" s="210">
        <v>0</v>
      </c>
      <c r="M644" s="210">
        <v>0</v>
      </c>
      <c r="N644" s="232">
        <v>2933898</v>
      </c>
      <c r="O644" s="210">
        <v>0</v>
      </c>
      <c r="P644" s="264" t="s">
        <v>1621</v>
      </c>
    </row>
    <row r="645" spans="1:17" x14ac:dyDescent="0.45">
      <c r="A645" s="209" t="s">
        <v>1234</v>
      </c>
      <c r="B645" s="209" t="s">
        <v>1235</v>
      </c>
      <c r="C645" s="209" t="s">
        <v>1281</v>
      </c>
      <c r="D645" s="209" t="s">
        <v>806</v>
      </c>
      <c r="E645" s="209" t="s">
        <v>1300</v>
      </c>
      <c r="F645" s="209" t="s">
        <v>1301</v>
      </c>
      <c r="G645" s="209" t="s">
        <v>797</v>
      </c>
      <c r="H645" s="209" t="s">
        <v>798</v>
      </c>
      <c r="I645" s="209" t="s">
        <v>497</v>
      </c>
      <c r="J645" s="210">
        <v>12088643</v>
      </c>
      <c r="K645" s="210">
        <v>0</v>
      </c>
      <c r="L645" s="210">
        <v>0</v>
      </c>
      <c r="M645" s="210">
        <v>0</v>
      </c>
      <c r="N645" s="232">
        <v>12088643</v>
      </c>
      <c r="O645" s="210">
        <v>0</v>
      </c>
      <c r="P645" s="264" t="s">
        <v>1621</v>
      </c>
    </row>
    <row r="646" spans="1:17" x14ac:dyDescent="0.45">
      <c r="A646" s="209" t="s">
        <v>1234</v>
      </c>
      <c r="B646" s="209" t="s">
        <v>1235</v>
      </c>
      <c r="C646" s="209" t="s">
        <v>1281</v>
      </c>
      <c r="D646" s="209" t="s">
        <v>806</v>
      </c>
      <c r="E646" s="209" t="s">
        <v>1300</v>
      </c>
      <c r="F646" s="209" t="s">
        <v>1301</v>
      </c>
      <c r="G646" s="209" t="s">
        <v>799</v>
      </c>
      <c r="H646" s="209" t="s">
        <v>800</v>
      </c>
      <c r="I646" s="209" t="s">
        <v>497</v>
      </c>
      <c r="J646" s="210">
        <v>63194918</v>
      </c>
      <c r="K646" s="210">
        <v>0</v>
      </c>
      <c r="L646" s="210">
        <v>0</v>
      </c>
      <c r="M646" s="210">
        <v>0</v>
      </c>
      <c r="N646" s="232">
        <v>63194918</v>
      </c>
      <c r="O646" s="210">
        <v>0</v>
      </c>
      <c r="P646" s="264" t="s">
        <v>1621</v>
      </c>
    </row>
    <row r="647" spans="1:17" x14ac:dyDescent="0.45">
      <c r="A647" s="209" t="s">
        <v>1234</v>
      </c>
      <c r="B647" s="209" t="s">
        <v>1235</v>
      </c>
      <c r="C647" s="209" t="s">
        <v>1281</v>
      </c>
      <c r="D647" s="209" t="s">
        <v>806</v>
      </c>
      <c r="E647" s="209" t="s">
        <v>1300</v>
      </c>
      <c r="F647" s="209" t="s">
        <v>1301</v>
      </c>
      <c r="G647" s="209" t="s">
        <v>801</v>
      </c>
      <c r="H647" s="209" t="s">
        <v>802</v>
      </c>
      <c r="I647" s="209" t="s">
        <v>497</v>
      </c>
      <c r="J647" s="210">
        <v>7646949</v>
      </c>
      <c r="K647" s="210">
        <v>0</v>
      </c>
      <c r="L647" s="210">
        <v>0</v>
      </c>
      <c r="M647" s="210">
        <v>0</v>
      </c>
      <c r="N647" s="232">
        <v>7646949</v>
      </c>
      <c r="O647" s="210">
        <v>0</v>
      </c>
      <c r="P647" s="264" t="s">
        <v>1621</v>
      </c>
    </row>
    <row r="648" spans="1:17" x14ac:dyDescent="0.45">
      <c r="A648" s="209" t="s">
        <v>1234</v>
      </c>
      <c r="B648" s="209" t="s">
        <v>1235</v>
      </c>
      <c r="C648" s="209" t="s">
        <v>1281</v>
      </c>
      <c r="D648" s="209" t="s">
        <v>806</v>
      </c>
      <c r="E648" s="209" t="s">
        <v>1300</v>
      </c>
      <c r="F648" s="209" t="s">
        <v>1301</v>
      </c>
      <c r="G648" s="209" t="s">
        <v>803</v>
      </c>
      <c r="H648" s="209" t="s">
        <v>804</v>
      </c>
      <c r="I648" s="209" t="s">
        <v>497</v>
      </c>
      <c r="J648" s="210">
        <v>2933898</v>
      </c>
      <c r="K648" s="210">
        <v>0</v>
      </c>
      <c r="L648" s="210">
        <v>0</v>
      </c>
      <c r="M648" s="210">
        <v>0</v>
      </c>
      <c r="N648" s="232">
        <v>2933898</v>
      </c>
      <c r="O648" s="210">
        <v>0</v>
      </c>
      <c r="P648" s="264" t="s">
        <v>1621</v>
      </c>
    </row>
    <row r="649" spans="1:17" x14ac:dyDescent="0.45">
      <c r="A649" s="209" t="s">
        <v>1234</v>
      </c>
      <c r="B649" s="209" t="s">
        <v>1235</v>
      </c>
      <c r="C649" s="209" t="s">
        <v>1281</v>
      </c>
      <c r="D649" s="209" t="s">
        <v>806</v>
      </c>
      <c r="E649" s="209" t="s">
        <v>1300</v>
      </c>
      <c r="F649" s="209" t="s">
        <v>1301</v>
      </c>
      <c r="G649" s="209" t="s">
        <v>1294</v>
      </c>
      <c r="H649" s="209" t="s">
        <v>1295</v>
      </c>
      <c r="I649" s="209" t="s">
        <v>497</v>
      </c>
      <c r="J649" s="210">
        <v>0</v>
      </c>
      <c r="K649" s="210">
        <v>0</v>
      </c>
      <c r="L649" s="210">
        <v>2250000</v>
      </c>
      <c r="M649" s="210">
        <v>0</v>
      </c>
      <c r="N649" s="232">
        <v>2250000</v>
      </c>
      <c r="O649" s="210">
        <v>0</v>
      </c>
      <c r="P649" s="264" t="s">
        <v>1621</v>
      </c>
    </row>
    <row r="650" spans="1:17" x14ac:dyDescent="0.45">
      <c r="A650" s="209" t="s">
        <v>1234</v>
      </c>
      <c r="B650" s="209" t="s">
        <v>1235</v>
      </c>
      <c r="C650" s="209" t="s">
        <v>1281</v>
      </c>
      <c r="D650" s="209" t="s">
        <v>806</v>
      </c>
      <c r="E650" s="209" t="s">
        <v>1302</v>
      </c>
      <c r="F650" s="209" t="s">
        <v>1303</v>
      </c>
      <c r="G650" s="209" t="s">
        <v>791</v>
      </c>
      <c r="H650" s="209" t="s">
        <v>792</v>
      </c>
      <c r="I650" s="209" t="s">
        <v>497</v>
      </c>
      <c r="J650" s="210">
        <v>2640000</v>
      </c>
      <c r="K650" s="210">
        <v>0</v>
      </c>
      <c r="L650" s="210">
        <v>4912500</v>
      </c>
      <c r="M650" s="210">
        <v>0</v>
      </c>
      <c r="N650" s="232">
        <v>7552500</v>
      </c>
      <c r="O650" s="210">
        <v>0</v>
      </c>
      <c r="P650" s="264" t="s">
        <v>1621</v>
      </c>
    </row>
    <row r="651" spans="1:17" x14ac:dyDescent="0.45">
      <c r="A651" s="209" t="s">
        <v>1234</v>
      </c>
      <c r="B651" s="209" t="s">
        <v>1235</v>
      </c>
      <c r="C651" s="209" t="s">
        <v>1281</v>
      </c>
      <c r="D651" s="209" t="s">
        <v>806</v>
      </c>
      <c r="E651" s="209" t="s">
        <v>1302</v>
      </c>
      <c r="F651" s="209" t="s">
        <v>1303</v>
      </c>
      <c r="G651" s="209" t="s">
        <v>793</v>
      </c>
      <c r="H651" s="209" t="s">
        <v>794</v>
      </c>
      <c r="I651" s="209" t="s">
        <v>497</v>
      </c>
      <c r="J651" s="210">
        <v>8190000</v>
      </c>
      <c r="K651" s="210">
        <v>0</v>
      </c>
      <c r="L651" s="210">
        <v>65050000</v>
      </c>
      <c r="M651" s="210">
        <v>0</v>
      </c>
      <c r="N651" s="232">
        <v>73240000</v>
      </c>
      <c r="O651" s="210">
        <v>0</v>
      </c>
      <c r="P651" s="264" t="s">
        <v>1621</v>
      </c>
    </row>
    <row r="652" spans="1:17" x14ac:dyDescent="0.45">
      <c r="A652" s="209" t="s">
        <v>1234</v>
      </c>
      <c r="B652" s="209" t="s">
        <v>1235</v>
      </c>
      <c r="C652" s="209" t="s">
        <v>1281</v>
      </c>
      <c r="D652" s="209" t="s">
        <v>806</v>
      </c>
      <c r="E652" s="209" t="s">
        <v>1302</v>
      </c>
      <c r="F652" s="209" t="s">
        <v>1303</v>
      </c>
      <c r="G652" s="209" t="s">
        <v>797</v>
      </c>
      <c r="H652" s="209" t="s">
        <v>798</v>
      </c>
      <c r="I652" s="209" t="s">
        <v>497</v>
      </c>
      <c r="J652" s="210">
        <v>1100000</v>
      </c>
      <c r="K652" s="210">
        <v>0</v>
      </c>
      <c r="L652" s="210">
        <v>130000</v>
      </c>
      <c r="M652" s="210">
        <v>0</v>
      </c>
      <c r="N652" s="232">
        <v>1230000</v>
      </c>
      <c r="O652" s="210">
        <v>0</v>
      </c>
      <c r="P652" s="264" t="s">
        <v>1621</v>
      </c>
    </row>
    <row r="653" spans="1:17" x14ac:dyDescent="0.45">
      <c r="A653" s="209" t="s">
        <v>1234</v>
      </c>
      <c r="B653" s="209" t="s">
        <v>1235</v>
      </c>
      <c r="C653" s="209" t="s">
        <v>1281</v>
      </c>
      <c r="D653" s="209" t="s">
        <v>806</v>
      </c>
      <c r="E653" s="209" t="s">
        <v>1302</v>
      </c>
      <c r="F653" s="209" t="s">
        <v>1303</v>
      </c>
      <c r="G653" s="209" t="s">
        <v>799</v>
      </c>
      <c r="H653" s="209" t="s">
        <v>800</v>
      </c>
      <c r="I653" s="209" t="s">
        <v>497</v>
      </c>
      <c r="J653" s="210">
        <v>23619000</v>
      </c>
      <c r="K653" s="210">
        <v>0</v>
      </c>
      <c r="L653" s="210">
        <v>23770000</v>
      </c>
      <c r="M653" s="210">
        <v>0</v>
      </c>
      <c r="N653" s="232">
        <v>47389000</v>
      </c>
      <c r="O653" s="210">
        <v>0</v>
      </c>
      <c r="P653" s="264" t="s">
        <v>1621</v>
      </c>
      <c r="Q653" s="256">
        <f>SUM(L594:L655)</f>
        <v>8681115574</v>
      </c>
    </row>
    <row r="654" spans="1:17" x14ac:dyDescent="0.45">
      <c r="A654" s="209" t="s">
        <v>1234</v>
      </c>
      <c r="B654" s="209" t="s">
        <v>1235</v>
      </c>
      <c r="C654" s="209" t="s">
        <v>1281</v>
      </c>
      <c r="D654" s="209" t="s">
        <v>806</v>
      </c>
      <c r="E654" s="209" t="s">
        <v>1302</v>
      </c>
      <c r="F654" s="209" t="s">
        <v>1303</v>
      </c>
      <c r="G654" s="209" t="s">
        <v>801</v>
      </c>
      <c r="H654" s="209" t="s">
        <v>802</v>
      </c>
      <c r="I654" s="209" t="s">
        <v>497</v>
      </c>
      <c r="J654" s="210">
        <v>500000</v>
      </c>
      <c r="K654" s="210">
        <v>0</v>
      </c>
      <c r="L654" s="210">
        <v>80000</v>
      </c>
      <c r="M654" s="210">
        <v>0</v>
      </c>
      <c r="N654" s="232">
        <v>580000</v>
      </c>
      <c r="O654" s="210">
        <v>0</v>
      </c>
      <c r="P654" s="264" t="s">
        <v>1621</v>
      </c>
      <c r="Q654" s="256">
        <f>Q653-M641-M638</f>
        <v>8656132674</v>
      </c>
    </row>
    <row r="655" spans="1:17" x14ac:dyDescent="0.45">
      <c r="A655" s="209" t="s">
        <v>1234</v>
      </c>
      <c r="B655" s="209" t="s">
        <v>1235</v>
      </c>
      <c r="C655" s="209" t="s">
        <v>1281</v>
      </c>
      <c r="D655" s="209" t="s">
        <v>806</v>
      </c>
      <c r="E655" s="209" t="s">
        <v>1302</v>
      </c>
      <c r="F655" s="209" t="s">
        <v>1303</v>
      </c>
      <c r="G655" s="209" t="s">
        <v>1294</v>
      </c>
      <c r="H655" s="209" t="s">
        <v>1295</v>
      </c>
      <c r="I655" s="209" t="s">
        <v>497</v>
      </c>
      <c r="J655" s="210">
        <v>0</v>
      </c>
      <c r="K655" s="210">
        <v>0</v>
      </c>
      <c r="L655" s="210">
        <v>4500000</v>
      </c>
      <c r="M655" s="210">
        <v>0</v>
      </c>
      <c r="N655" s="232">
        <v>4500000</v>
      </c>
      <c r="O655" s="210">
        <v>0</v>
      </c>
      <c r="P655" s="264" t="s">
        <v>1621</v>
      </c>
      <c r="Q655" s="208">
        <f>SUBTOTAL(9,L594:L655)</f>
        <v>8681115574</v>
      </c>
    </row>
    <row r="656" spans="1:17" x14ac:dyDescent="0.45">
      <c r="A656" s="209" t="s">
        <v>1234</v>
      </c>
      <c r="B656" s="209" t="s">
        <v>1235</v>
      </c>
      <c r="C656" s="209" t="s">
        <v>1304</v>
      </c>
      <c r="D656" s="209" t="s">
        <v>1305</v>
      </c>
      <c r="E656" s="209" t="s">
        <v>1306</v>
      </c>
      <c r="F656" s="209" t="s">
        <v>1307</v>
      </c>
      <c r="G656" s="209" t="s">
        <v>799</v>
      </c>
      <c r="H656" s="209" t="s">
        <v>800</v>
      </c>
      <c r="I656" s="209" t="s">
        <v>497</v>
      </c>
      <c r="J656" s="210">
        <v>0</v>
      </c>
      <c r="K656" s="210">
        <v>0</v>
      </c>
      <c r="L656" s="210">
        <v>98639645482</v>
      </c>
      <c r="M656" s="210">
        <v>98639645482</v>
      </c>
      <c r="N656" s="225">
        <v>0</v>
      </c>
      <c r="O656" s="210">
        <v>0</v>
      </c>
      <c r="P656" s="267" t="s">
        <v>1648</v>
      </c>
    </row>
    <row r="657" spans="1:16" x14ac:dyDescent="0.45">
      <c r="A657" s="209" t="s">
        <v>1234</v>
      </c>
      <c r="B657" s="209" t="s">
        <v>1235</v>
      </c>
      <c r="C657" s="209" t="s">
        <v>1304</v>
      </c>
      <c r="D657" s="209" t="s">
        <v>1305</v>
      </c>
      <c r="E657" s="209" t="s">
        <v>1306</v>
      </c>
      <c r="F657" s="209" t="s">
        <v>1307</v>
      </c>
      <c r="G657" s="209" t="s">
        <v>1308</v>
      </c>
      <c r="H657" s="209" t="s">
        <v>1309</v>
      </c>
      <c r="I657" s="209" t="s">
        <v>1587</v>
      </c>
      <c r="J657" s="210">
        <v>0</v>
      </c>
      <c r="K657" s="210">
        <v>0</v>
      </c>
      <c r="L657" s="210">
        <v>12860357563</v>
      </c>
      <c r="M657" s="210">
        <v>0</v>
      </c>
      <c r="N657" s="225">
        <v>12860357563</v>
      </c>
      <c r="O657" s="210">
        <v>0</v>
      </c>
      <c r="P657" s="267" t="s">
        <v>1648</v>
      </c>
    </row>
    <row r="658" spans="1:16" x14ac:dyDescent="0.45">
      <c r="A658" s="209" t="s">
        <v>1234</v>
      </c>
      <c r="B658" s="209" t="s">
        <v>1235</v>
      </c>
      <c r="C658" s="209" t="s">
        <v>1304</v>
      </c>
      <c r="D658" s="209" t="s">
        <v>1305</v>
      </c>
      <c r="E658" s="209" t="s">
        <v>1306</v>
      </c>
      <c r="F658" s="209" t="s">
        <v>1307</v>
      </c>
      <c r="G658" s="209" t="s">
        <v>1310</v>
      </c>
      <c r="H658" s="209" t="s">
        <v>1311</v>
      </c>
      <c r="I658" s="209" t="s">
        <v>1588</v>
      </c>
      <c r="J658" s="210">
        <v>0</v>
      </c>
      <c r="K658" s="210">
        <v>0</v>
      </c>
      <c r="L658" s="210">
        <v>11203962255</v>
      </c>
      <c r="M658" s="210">
        <v>0</v>
      </c>
      <c r="N658" s="225">
        <v>11203962255</v>
      </c>
      <c r="O658" s="210">
        <v>0</v>
      </c>
      <c r="P658" s="267" t="s">
        <v>1648</v>
      </c>
    </row>
    <row r="659" spans="1:16" x14ac:dyDescent="0.45">
      <c r="A659" s="209" t="s">
        <v>1234</v>
      </c>
      <c r="B659" s="209" t="s">
        <v>1235</v>
      </c>
      <c r="C659" s="209" t="s">
        <v>1304</v>
      </c>
      <c r="D659" s="209" t="s">
        <v>1305</v>
      </c>
      <c r="E659" s="209" t="s">
        <v>1306</v>
      </c>
      <c r="F659" s="209" t="s">
        <v>1307</v>
      </c>
      <c r="G659" s="209" t="s">
        <v>1312</v>
      </c>
      <c r="H659" s="209" t="s">
        <v>1313</v>
      </c>
      <c r="I659" s="209" t="s">
        <v>1589</v>
      </c>
      <c r="J659" s="210">
        <v>0</v>
      </c>
      <c r="K659" s="210">
        <v>0</v>
      </c>
      <c r="L659" s="210">
        <v>33632386554</v>
      </c>
      <c r="M659" s="210">
        <v>0</v>
      </c>
      <c r="N659" s="225">
        <v>33632386554</v>
      </c>
      <c r="O659" s="210">
        <v>0</v>
      </c>
      <c r="P659" s="267" t="s">
        <v>1648</v>
      </c>
    </row>
    <row r="660" spans="1:16" x14ac:dyDescent="0.45">
      <c r="A660" s="209" t="s">
        <v>1234</v>
      </c>
      <c r="B660" s="209" t="s">
        <v>1235</v>
      </c>
      <c r="C660" s="209" t="s">
        <v>1304</v>
      </c>
      <c r="D660" s="209" t="s">
        <v>1305</v>
      </c>
      <c r="E660" s="209" t="s">
        <v>1306</v>
      </c>
      <c r="F660" s="209" t="s">
        <v>1307</v>
      </c>
      <c r="G660" s="209" t="s">
        <v>1314</v>
      </c>
      <c r="H660" s="209" t="s">
        <v>1315</v>
      </c>
      <c r="I660" s="209" t="s">
        <v>1590</v>
      </c>
      <c r="J660" s="210">
        <v>0</v>
      </c>
      <c r="K660" s="210">
        <v>0</v>
      </c>
      <c r="L660" s="210">
        <v>10850361003</v>
      </c>
      <c r="M660" s="210">
        <v>0</v>
      </c>
      <c r="N660" s="225">
        <v>10850361003</v>
      </c>
      <c r="O660" s="210">
        <v>0</v>
      </c>
      <c r="P660" s="267" t="s">
        <v>1648</v>
      </c>
    </row>
    <row r="661" spans="1:16" x14ac:dyDescent="0.45">
      <c r="A661" s="209" t="s">
        <v>1234</v>
      </c>
      <c r="B661" s="209" t="s">
        <v>1235</v>
      </c>
      <c r="C661" s="209" t="s">
        <v>1304</v>
      </c>
      <c r="D661" s="209" t="s">
        <v>1305</v>
      </c>
      <c r="E661" s="209" t="s">
        <v>1306</v>
      </c>
      <c r="F661" s="209" t="s">
        <v>1307</v>
      </c>
      <c r="G661" s="209" t="s">
        <v>1316</v>
      </c>
      <c r="H661" s="209" t="s">
        <v>1317</v>
      </c>
      <c r="I661" s="209" t="s">
        <v>1590</v>
      </c>
      <c r="J661" s="210">
        <v>0</v>
      </c>
      <c r="K661" s="210">
        <v>0</v>
      </c>
      <c r="L661" s="210">
        <v>1972792909</v>
      </c>
      <c r="M661" s="210">
        <v>0</v>
      </c>
      <c r="N661" s="225">
        <v>1972792909</v>
      </c>
      <c r="O661" s="210">
        <v>0</v>
      </c>
      <c r="P661" s="267" t="s">
        <v>1648</v>
      </c>
    </row>
    <row r="662" spans="1:16" x14ac:dyDescent="0.45">
      <c r="A662" s="209" t="s">
        <v>1234</v>
      </c>
      <c r="B662" s="209" t="s">
        <v>1235</v>
      </c>
      <c r="C662" s="209" t="s">
        <v>1304</v>
      </c>
      <c r="D662" s="209" t="s">
        <v>1305</v>
      </c>
      <c r="E662" s="209" t="s">
        <v>1306</v>
      </c>
      <c r="F662" s="209" t="s">
        <v>1307</v>
      </c>
      <c r="G662" s="209" t="s">
        <v>1318</v>
      </c>
      <c r="H662" s="209" t="s">
        <v>1319</v>
      </c>
      <c r="I662" s="209" t="s">
        <v>1591</v>
      </c>
      <c r="J662" s="210">
        <v>0</v>
      </c>
      <c r="K662" s="210">
        <v>0</v>
      </c>
      <c r="L662" s="210">
        <v>15213946823</v>
      </c>
      <c r="M662" s="210">
        <v>0</v>
      </c>
      <c r="N662" s="225">
        <v>15213946823</v>
      </c>
      <c r="O662" s="210">
        <v>0</v>
      </c>
      <c r="P662" s="267" t="s">
        <v>1648</v>
      </c>
    </row>
    <row r="663" spans="1:16" x14ac:dyDescent="0.45">
      <c r="A663" s="209" t="s">
        <v>1234</v>
      </c>
      <c r="B663" s="209" t="s">
        <v>1235</v>
      </c>
      <c r="C663" s="209" t="s">
        <v>1304</v>
      </c>
      <c r="D663" s="209" t="s">
        <v>1305</v>
      </c>
      <c r="E663" s="209" t="s">
        <v>1306</v>
      </c>
      <c r="F663" s="209" t="s">
        <v>1307</v>
      </c>
      <c r="G663" s="209" t="s">
        <v>1320</v>
      </c>
      <c r="H663" s="209" t="s">
        <v>1321</v>
      </c>
      <c r="I663" s="209" t="s">
        <v>1592</v>
      </c>
      <c r="J663" s="210">
        <v>0</v>
      </c>
      <c r="K663" s="210">
        <v>0</v>
      </c>
      <c r="L663" s="210">
        <v>2902016955</v>
      </c>
      <c r="M663" s="210">
        <v>2902016955</v>
      </c>
      <c r="N663" s="225">
        <v>0</v>
      </c>
      <c r="O663" s="210">
        <v>0</v>
      </c>
      <c r="P663" s="267" t="s">
        <v>1648</v>
      </c>
    </row>
    <row r="664" spans="1:16" x14ac:dyDescent="0.45">
      <c r="A664" s="209" t="s">
        <v>1234</v>
      </c>
      <c r="B664" s="209" t="s">
        <v>1235</v>
      </c>
      <c r="C664" s="209" t="s">
        <v>1304</v>
      </c>
      <c r="D664" s="209" t="s">
        <v>1305</v>
      </c>
      <c r="E664" s="209" t="s">
        <v>1306</v>
      </c>
      <c r="F664" s="209" t="s">
        <v>1307</v>
      </c>
      <c r="G664" s="209" t="s">
        <v>1322</v>
      </c>
      <c r="H664" s="209" t="s">
        <v>1323</v>
      </c>
      <c r="I664" s="209" t="s">
        <v>1593</v>
      </c>
      <c r="J664" s="210">
        <v>0</v>
      </c>
      <c r="K664" s="210">
        <v>0</v>
      </c>
      <c r="L664" s="210">
        <v>3945585819</v>
      </c>
      <c r="M664" s="210">
        <v>0</v>
      </c>
      <c r="N664" s="225">
        <v>3945585819</v>
      </c>
      <c r="O664" s="210">
        <v>0</v>
      </c>
      <c r="P664" s="267" t="s">
        <v>1648</v>
      </c>
    </row>
    <row r="665" spans="1:16" x14ac:dyDescent="0.45">
      <c r="A665" s="209" t="s">
        <v>1234</v>
      </c>
      <c r="B665" s="209" t="s">
        <v>1235</v>
      </c>
      <c r="C665" s="209" t="s">
        <v>1304</v>
      </c>
      <c r="D665" s="209" t="s">
        <v>1305</v>
      </c>
      <c r="E665" s="209" t="s">
        <v>1306</v>
      </c>
      <c r="F665" s="209" t="s">
        <v>1307</v>
      </c>
      <c r="G665" s="209" t="s">
        <v>1324</v>
      </c>
      <c r="H665" s="209" t="s">
        <v>1325</v>
      </c>
      <c r="I665" s="209" t="s">
        <v>1594</v>
      </c>
      <c r="J665" s="210">
        <v>0</v>
      </c>
      <c r="K665" s="210">
        <v>0</v>
      </c>
      <c r="L665" s="210">
        <v>3945585819</v>
      </c>
      <c r="M665" s="210">
        <v>0</v>
      </c>
      <c r="N665" s="225">
        <v>3945585819</v>
      </c>
      <c r="O665" s="210">
        <v>0</v>
      </c>
      <c r="P665" s="267" t="s">
        <v>1648</v>
      </c>
    </row>
    <row r="666" spans="1:16" x14ac:dyDescent="0.45">
      <c r="A666" s="209" t="s">
        <v>1234</v>
      </c>
      <c r="B666" s="209" t="s">
        <v>1235</v>
      </c>
      <c r="C666" s="209" t="s">
        <v>1304</v>
      </c>
      <c r="D666" s="209" t="s">
        <v>1305</v>
      </c>
      <c r="E666" s="209" t="s">
        <v>1306</v>
      </c>
      <c r="F666" s="209" t="s">
        <v>1307</v>
      </c>
      <c r="G666" s="209" t="s">
        <v>811</v>
      </c>
      <c r="H666" s="209" t="s">
        <v>812</v>
      </c>
      <c r="I666" s="209" t="s">
        <v>497</v>
      </c>
      <c r="J666" s="210">
        <v>0</v>
      </c>
      <c r="K666" s="210">
        <v>0</v>
      </c>
      <c r="L666" s="210">
        <v>20753635096</v>
      </c>
      <c r="M666" s="210">
        <v>0</v>
      </c>
      <c r="N666" s="225">
        <v>20753635096</v>
      </c>
      <c r="O666" s="210">
        <v>0</v>
      </c>
      <c r="P666" s="267" t="s">
        <v>1648</v>
      </c>
    </row>
    <row r="667" spans="1:16" x14ac:dyDescent="0.45">
      <c r="A667" s="209" t="s">
        <v>1234</v>
      </c>
      <c r="B667" s="209" t="s">
        <v>1235</v>
      </c>
      <c r="C667" s="209" t="s">
        <v>1304</v>
      </c>
      <c r="D667" s="209" t="s">
        <v>1305</v>
      </c>
      <c r="E667" s="209" t="s">
        <v>1306</v>
      </c>
      <c r="F667" s="209" t="s">
        <v>1307</v>
      </c>
      <c r="G667" s="209" t="s">
        <v>1326</v>
      </c>
      <c r="H667" s="209" t="s">
        <v>1327</v>
      </c>
      <c r="I667" s="209" t="s">
        <v>497</v>
      </c>
      <c r="J667" s="210">
        <v>0</v>
      </c>
      <c r="K667" s="210">
        <v>0</v>
      </c>
      <c r="L667" s="210">
        <v>179145071400</v>
      </c>
      <c r="M667" s="210">
        <v>0</v>
      </c>
      <c r="N667" s="225">
        <v>179145071400</v>
      </c>
      <c r="O667" s="210">
        <v>0</v>
      </c>
      <c r="P667" s="267" t="s">
        <v>1648</v>
      </c>
    </row>
    <row r="668" spans="1:16" x14ac:dyDescent="0.45">
      <c r="A668" s="209" t="s">
        <v>1234</v>
      </c>
      <c r="B668" s="209" t="s">
        <v>1235</v>
      </c>
      <c r="C668" s="209" t="s">
        <v>1304</v>
      </c>
      <c r="D668" s="209" t="s">
        <v>1305</v>
      </c>
      <c r="E668" s="209" t="s">
        <v>1328</v>
      </c>
      <c r="F668" s="209" t="s">
        <v>1329</v>
      </c>
      <c r="G668" s="209" t="s">
        <v>799</v>
      </c>
      <c r="H668" s="209" t="s">
        <v>800</v>
      </c>
      <c r="I668" s="209" t="s">
        <v>497</v>
      </c>
      <c r="J668" s="210">
        <v>0</v>
      </c>
      <c r="K668" s="210">
        <v>0</v>
      </c>
      <c r="L668" s="210">
        <v>27366713220</v>
      </c>
      <c r="M668" s="210">
        <v>27366713220</v>
      </c>
      <c r="N668" s="225">
        <v>0</v>
      </c>
      <c r="O668" s="210">
        <v>0</v>
      </c>
      <c r="P668" s="267" t="s">
        <v>1648</v>
      </c>
    </row>
    <row r="669" spans="1:16" x14ac:dyDescent="0.45">
      <c r="A669" s="209" t="s">
        <v>1234</v>
      </c>
      <c r="B669" s="209" t="s">
        <v>1235</v>
      </c>
      <c r="C669" s="209" t="s">
        <v>1304</v>
      </c>
      <c r="D669" s="209" t="s">
        <v>1305</v>
      </c>
      <c r="E669" s="209" t="s">
        <v>1328</v>
      </c>
      <c r="F669" s="209" t="s">
        <v>1329</v>
      </c>
      <c r="G669" s="209" t="s">
        <v>1308</v>
      </c>
      <c r="H669" s="209" t="s">
        <v>1309</v>
      </c>
      <c r="I669" s="209" t="s">
        <v>1587</v>
      </c>
      <c r="J669" s="210">
        <v>0</v>
      </c>
      <c r="K669" s="210">
        <v>0</v>
      </c>
      <c r="L669" s="210">
        <v>486084215904</v>
      </c>
      <c r="M669" s="210">
        <v>0</v>
      </c>
      <c r="N669" s="225">
        <v>486084215904</v>
      </c>
      <c r="O669" s="210">
        <v>0</v>
      </c>
      <c r="P669" s="267" t="s">
        <v>1648</v>
      </c>
    </row>
    <row r="670" spans="1:16" x14ac:dyDescent="0.45">
      <c r="A670" s="209" t="s">
        <v>1234</v>
      </c>
      <c r="B670" s="209" t="s">
        <v>1235</v>
      </c>
      <c r="C670" s="209" t="s">
        <v>1304</v>
      </c>
      <c r="D670" s="209" t="s">
        <v>1305</v>
      </c>
      <c r="E670" s="209" t="s">
        <v>1328</v>
      </c>
      <c r="F670" s="209" t="s">
        <v>1329</v>
      </c>
      <c r="G670" s="209" t="s">
        <v>1310</v>
      </c>
      <c r="H670" s="209" t="s">
        <v>1311</v>
      </c>
      <c r="I670" s="209" t="s">
        <v>1588</v>
      </c>
      <c r="J670" s="210">
        <v>0</v>
      </c>
      <c r="K670" s="210">
        <v>0</v>
      </c>
      <c r="L670" s="210">
        <v>468839692764</v>
      </c>
      <c r="M670" s="210">
        <v>0</v>
      </c>
      <c r="N670" s="225">
        <v>468839692764</v>
      </c>
      <c r="O670" s="210">
        <v>0</v>
      </c>
      <c r="P670" s="267" t="s">
        <v>1648</v>
      </c>
    </row>
    <row r="671" spans="1:16" x14ac:dyDescent="0.45">
      <c r="A671" s="209" t="s">
        <v>1234</v>
      </c>
      <c r="B671" s="209" t="s">
        <v>1235</v>
      </c>
      <c r="C671" s="209" t="s">
        <v>1304</v>
      </c>
      <c r="D671" s="209" t="s">
        <v>1305</v>
      </c>
      <c r="E671" s="209" t="s">
        <v>1328</v>
      </c>
      <c r="F671" s="209" t="s">
        <v>1329</v>
      </c>
      <c r="G671" s="209" t="s">
        <v>1312</v>
      </c>
      <c r="H671" s="209" t="s">
        <v>1313</v>
      </c>
      <c r="I671" s="209" t="s">
        <v>1589</v>
      </c>
      <c r="J671" s="210">
        <v>0</v>
      </c>
      <c r="K671" s="210">
        <v>0</v>
      </c>
      <c r="L671" s="210">
        <v>433555102420</v>
      </c>
      <c r="M671" s="210">
        <v>0</v>
      </c>
      <c r="N671" s="225">
        <v>433555102420</v>
      </c>
      <c r="O671" s="210">
        <v>0</v>
      </c>
      <c r="P671" s="267" t="s">
        <v>1648</v>
      </c>
    </row>
    <row r="672" spans="1:16" x14ac:dyDescent="0.45">
      <c r="A672" s="209" t="s">
        <v>1234</v>
      </c>
      <c r="B672" s="209" t="s">
        <v>1235</v>
      </c>
      <c r="C672" s="209" t="s">
        <v>1304</v>
      </c>
      <c r="D672" s="209" t="s">
        <v>1305</v>
      </c>
      <c r="E672" s="209" t="s">
        <v>1328</v>
      </c>
      <c r="F672" s="209" t="s">
        <v>1329</v>
      </c>
      <c r="G672" s="209" t="s">
        <v>1320</v>
      </c>
      <c r="H672" s="209" t="s">
        <v>1321</v>
      </c>
      <c r="I672" s="209" t="s">
        <v>1592</v>
      </c>
      <c r="J672" s="210">
        <v>0</v>
      </c>
      <c r="K672" s="210">
        <v>0</v>
      </c>
      <c r="L672" s="210">
        <v>12410939600</v>
      </c>
      <c r="M672" s="210">
        <v>12410939600</v>
      </c>
      <c r="N672" s="225">
        <v>0</v>
      </c>
      <c r="O672" s="210">
        <v>0</v>
      </c>
      <c r="P672" s="267" t="s">
        <v>1648</v>
      </c>
    </row>
    <row r="673" spans="1:16" x14ac:dyDescent="0.45">
      <c r="A673" s="209" t="s">
        <v>1234</v>
      </c>
      <c r="B673" s="209" t="s">
        <v>1235</v>
      </c>
      <c r="C673" s="209" t="s">
        <v>1304</v>
      </c>
      <c r="D673" s="209" t="s">
        <v>1305</v>
      </c>
      <c r="E673" s="209" t="s">
        <v>1328</v>
      </c>
      <c r="F673" s="209" t="s">
        <v>1329</v>
      </c>
      <c r="G673" s="209" t="s">
        <v>811</v>
      </c>
      <c r="H673" s="209" t="s">
        <v>812</v>
      </c>
      <c r="I673" s="209" t="s">
        <v>497</v>
      </c>
      <c r="J673" s="210">
        <v>0</v>
      </c>
      <c r="K673" s="210">
        <v>0</v>
      </c>
      <c r="L673" s="210">
        <v>736022500</v>
      </c>
      <c r="M673" s="210">
        <v>0</v>
      </c>
      <c r="N673" s="225">
        <v>736022500</v>
      </c>
      <c r="O673" s="210">
        <v>0</v>
      </c>
      <c r="P673" s="267" t="s">
        <v>1648</v>
      </c>
    </row>
    <row r="674" spans="1:16" x14ac:dyDescent="0.45">
      <c r="A674" s="209" t="s">
        <v>1234</v>
      </c>
      <c r="B674" s="209" t="s">
        <v>1235</v>
      </c>
      <c r="C674" s="209" t="s">
        <v>1304</v>
      </c>
      <c r="D674" s="209" t="s">
        <v>1305</v>
      </c>
      <c r="E674" s="209" t="s">
        <v>1330</v>
      </c>
      <c r="F674" s="261" t="s">
        <v>1331</v>
      </c>
      <c r="G674" s="261" t="s">
        <v>799</v>
      </c>
      <c r="H674" s="261" t="s">
        <v>800</v>
      </c>
      <c r="I674" s="261" t="s">
        <v>497</v>
      </c>
      <c r="J674" s="228">
        <v>0</v>
      </c>
      <c r="K674" s="228">
        <v>0</v>
      </c>
      <c r="L674" s="228">
        <v>411857042463</v>
      </c>
      <c r="M674" s="228">
        <v>411857042463</v>
      </c>
      <c r="N674" s="225">
        <v>0</v>
      </c>
      <c r="O674" s="210">
        <v>0</v>
      </c>
      <c r="P674" s="267" t="s">
        <v>1648</v>
      </c>
    </row>
    <row r="675" spans="1:16" x14ac:dyDescent="0.45">
      <c r="A675" s="209" t="s">
        <v>1234</v>
      </c>
      <c r="B675" s="209" t="s">
        <v>1235</v>
      </c>
      <c r="C675" s="209" t="s">
        <v>1304</v>
      </c>
      <c r="D675" s="209" t="s">
        <v>1305</v>
      </c>
      <c r="E675" s="209" t="s">
        <v>1330</v>
      </c>
      <c r="F675" s="261" t="s">
        <v>1331</v>
      </c>
      <c r="G675" s="261" t="s">
        <v>1308</v>
      </c>
      <c r="H675" s="261" t="s">
        <v>1309</v>
      </c>
      <c r="I675" s="261" t="s">
        <v>1587</v>
      </c>
      <c r="J675" s="228">
        <v>0</v>
      </c>
      <c r="K675" s="228">
        <v>0</v>
      </c>
      <c r="L675" s="228">
        <v>5680653516060</v>
      </c>
      <c r="M675" s="228">
        <v>597566077845</v>
      </c>
      <c r="N675" s="225">
        <v>5083087438215</v>
      </c>
      <c r="O675" s="210">
        <v>0</v>
      </c>
      <c r="P675" s="267" t="s">
        <v>1648</v>
      </c>
    </row>
    <row r="676" spans="1:16" x14ac:dyDescent="0.45">
      <c r="A676" s="209" t="s">
        <v>1234</v>
      </c>
      <c r="B676" s="209" t="s">
        <v>1235</v>
      </c>
      <c r="C676" s="209" t="s">
        <v>1304</v>
      </c>
      <c r="D676" s="209" t="s">
        <v>1305</v>
      </c>
      <c r="E676" s="209" t="s">
        <v>1330</v>
      </c>
      <c r="F676" s="261" t="s">
        <v>1331</v>
      </c>
      <c r="G676" s="261" t="s">
        <v>1310</v>
      </c>
      <c r="H676" s="261" t="s">
        <v>1311</v>
      </c>
      <c r="I676" s="261" t="s">
        <v>1588</v>
      </c>
      <c r="J676" s="228">
        <v>0</v>
      </c>
      <c r="K676" s="228">
        <v>0</v>
      </c>
      <c r="L676" s="228">
        <v>2361247456750</v>
      </c>
      <c r="M676" s="228">
        <v>397728933023</v>
      </c>
      <c r="N676" s="225">
        <v>1963518523727</v>
      </c>
      <c r="O676" s="210">
        <v>0</v>
      </c>
      <c r="P676" s="267" t="s">
        <v>1648</v>
      </c>
    </row>
    <row r="677" spans="1:16" x14ac:dyDescent="0.45">
      <c r="A677" s="209" t="s">
        <v>1234</v>
      </c>
      <c r="B677" s="209" t="s">
        <v>1235</v>
      </c>
      <c r="C677" s="209" t="s">
        <v>1304</v>
      </c>
      <c r="D677" s="209" t="s">
        <v>1305</v>
      </c>
      <c r="E677" s="209" t="s">
        <v>1330</v>
      </c>
      <c r="F677" s="261" t="s">
        <v>1331</v>
      </c>
      <c r="G677" s="261" t="s">
        <v>1312</v>
      </c>
      <c r="H677" s="261" t="s">
        <v>1313</v>
      </c>
      <c r="I677" s="261" t="s">
        <v>1589</v>
      </c>
      <c r="J677" s="228">
        <v>0</v>
      </c>
      <c r="K677" s="228">
        <v>0</v>
      </c>
      <c r="L677" s="228">
        <v>1211450174588</v>
      </c>
      <c r="M677" s="228">
        <v>0</v>
      </c>
      <c r="N677" s="225">
        <v>1211450174588</v>
      </c>
      <c r="O677" s="210">
        <v>0</v>
      </c>
      <c r="P677" s="267" t="s">
        <v>1648</v>
      </c>
    </row>
    <row r="678" spans="1:16" x14ac:dyDescent="0.45">
      <c r="A678" s="209" t="s">
        <v>1234</v>
      </c>
      <c r="B678" s="209" t="s">
        <v>1235</v>
      </c>
      <c r="C678" s="209" t="s">
        <v>1304</v>
      </c>
      <c r="D678" s="209" t="s">
        <v>1305</v>
      </c>
      <c r="E678" s="209" t="s">
        <v>1330</v>
      </c>
      <c r="F678" s="261" t="s">
        <v>1331</v>
      </c>
      <c r="G678" s="261" t="s">
        <v>1314</v>
      </c>
      <c r="H678" s="261" t="s">
        <v>1315</v>
      </c>
      <c r="I678" s="261" t="s">
        <v>1590</v>
      </c>
      <c r="J678" s="228">
        <v>0</v>
      </c>
      <c r="K678" s="228">
        <v>0</v>
      </c>
      <c r="L678" s="228">
        <v>20592852124</v>
      </c>
      <c r="M678" s="228">
        <v>0</v>
      </c>
      <c r="N678" s="225">
        <v>20592852124</v>
      </c>
      <c r="O678" s="210">
        <v>0</v>
      </c>
      <c r="P678" s="267" t="s">
        <v>1648</v>
      </c>
    </row>
    <row r="679" spans="1:16" x14ac:dyDescent="0.45">
      <c r="A679" s="209" t="s">
        <v>1234</v>
      </c>
      <c r="B679" s="209" t="s">
        <v>1235</v>
      </c>
      <c r="C679" s="209" t="s">
        <v>1304</v>
      </c>
      <c r="D679" s="209" t="s">
        <v>1305</v>
      </c>
      <c r="E679" s="209" t="s">
        <v>1330</v>
      </c>
      <c r="F679" s="261" t="s">
        <v>1331</v>
      </c>
      <c r="G679" s="261" t="s">
        <v>1316</v>
      </c>
      <c r="H679" s="261" t="s">
        <v>1317</v>
      </c>
      <c r="I679" s="261" t="s">
        <v>1590</v>
      </c>
      <c r="J679" s="228">
        <v>0</v>
      </c>
      <c r="K679" s="228">
        <v>0</v>
      </c>
      <c r="L679" s="228">
        <v>4118570425</v>
      </c>
      <c r="M679" s="228">
        <v>0</v>
      </c>
      <c r="N679" s="225">
        <v>4118570425</v>
      </c>
      <c r="O679" s="210">
        <v>0</v>
      </c>
      <c r="P679" s="267" t="s">
        <v>1648</v>
      </c>
    </row>
    <row r="680" spans="1:16" x14ac:dyDescent="0.45">
      <c r="A680" s="209" t="s">
        <v>1234</v>
      </c>
      <c r="B680" s="209" t="s">
        <v>1235</v>
      </c>
      <c r="C680" s="209" t="s">
        <v>1304</v>
      </c>
      <c r="D680" s="209" t="s">
        <v>1305</v>
      </c>
      <c r="E680" s="209" t="s">
        <v>1330</v>
      </c>
      <c r="F680" s="261" t="s">
        <v>1331</v>
      </c>
      <c r="G680" s="261" t="s">
        <v>1318</v>
      </c>
      <c r="H680" s="261" t="s">
        <v>1319</v>
      </c>
      <c r="I680" s="261" t="s">
        <v>1591</v>
      </c>
      <c r="J680" s="228">
        <v>0</v>
      </c>
      <c r="K680" s="228">
        <v>0</v>
      </c>
      <c r="L680" s="228">
        <v>52370044941</v>
      </c>
      <c r="M680" s="228">
        <v>0</v>
      </c>
      <c r="N680" s="225">
        <v>52370044941</v>
      </c>
      <c r="O680" s="210">
        <v>0</v>
      </c>
      <c r="P680" s="267" t="s">
        <v>1648</v>
      </c>
    </row>
    <row r="681" spans="1:16" x14ac:dyDescent="0.45">
      <c r="A681" s="209" t="s">
        <v>1234</v>
      </c>
      <c r="B681" s="209" t="s">
        <v>1235</v>
      </c>
      <c r="C681" s="209" t="s">
        <v>1304</v>
      </c>
      <c r="D681" s="209" t="s">
        <v>1305</v>
      </c>
      <c r="E681" s="209" t="s">
        <v>1330</v>
      </c>
      <c r="F681" s="261" t="s">
        <v>1331</v>
      </c>
      <c r="G681" s="261" t="s">
        <v>1320</v>
      </c>
      <c r="H681" s="261" t="s">
        <v>1321</v>
      </c>
      <c r="I681" s="261" t="s">
        <v>1592</v>
      </c>
      <c r="J681" s="228">
        <v>0</v>
      </c>
      <c r="K681" s="228">
        <v>0</v>
      </c>
      <c r="L681" s="228">
        <v>6795498295</v>
      </c>
      <c r="M681" s="228">
        <v>6795498295</v>
      </c>
      <c r="N681" s="225">
        <v>0</v>
      </c>
      <c r="O681" s="210">
        <v>0</v>
      </c>
      <c r="P681" s="267" t="s">
        <v>1648</v>
      </c>
    </row>
    <row r="682" spans="1:16" x14ac:dyDescent="0.45">
      <c r="A682" s="209" t="s">
        <v>1234</v>
      </c>
      <c r="B682" s="209" t="s">
        <v>1235</v>
      </c>
      <c r="C682" s="209" t="s">
        <v>1304</v>
      </c>
      <c r="D682" s="209" t="s">
        <v>1305</v>
      </c>
      <c r="E682" s="209" t="s">
        <v>1330</v>
      </c>
      <c r="F682" s="261" t="s">
        <v>1331</v>
      </c>
      <c r="G682" s="261" t="s">
        <v>1322</v>
      </c>
      <c r="H682" s="261" t="s">
        <v>1323</v>
      </c>
      <c r="I682" s="261" t="s">
        <v>1593</v>
      </c>
      <c r="J682" s="228">
        <v>0</v>
      </c>
      <c r="K682" s="228">
        <v>0</v>
      </c>
      <c r="L682" s="228">
        <v>8237140849</v>
      </c>
      <c r="M682" s="228">
        <v>0</v>
      </c>
      <c r="N682" s="225">
        <v>8237140849</v>
      </c>
      <c r="O682" s="210">
        <v>0</v>
      </c>
      <c r="P682" s="267" t="s">
        <v>1648</v>
      </c>
    </row>
    <row r="683" spans="1:16" x14ac:dyDescent="0.45">
      <c r="A683" s="209" t="s">
        <v>1234</v>
      </c>
      <c r="B683" s="209" t="s">
        <v>1235</v>
      </c>
      <c r="C683" s="209" t="s">
        <v>1304</v>
      </c>
      <c r="D683" s="209" t="s">
        <v>1305</v>
      </c>
      <c r="E683" s="209" t="s">
        <v>1330</v>
      </c>
      <c r="F683" s="261" t="s">
        <v>1331</v>
      </c>
      <c r="G683" s="261" t="s">
        <v>1324</v>
      </c>
      <c r="H683" s="261" t="s">
        <v>1325</v>
      </c>
      <c r="I683" s="261" t="s">
        <v>1594</v>
      </c>
      <c r="J683" s="228">
        <v>0</v>
      </c>
      <c r="K683" s="228">
        <v>0</v>
      </c>
      <c r="L683" s="228">
        <v>8237140849</v>
      </c>
      <c r="M683" s="228">
        <v>0</v>
      </c>
      <c r="N683" s="225">
        <v>8237140849</v>
      </c>
      <c r="O683" s="210">
        <v>0</v>
      </c>
      <c r="P683" s="267" t="s">
        <v>1648</v>
      </c>
    </row>
    <row r="684" spans="1:16" x14ac:dyDescent="0.45">
      <c r="A684" s="209" t="s">
        <v>1234</v>
      </c>
      <c r="B684" s="209" t="s">
        <v>1235</v>
      </c>
      <c r="C684" s="209" t="s">
        <v>1304</v>
      </c>
      <c r="D684" s="209" t="s">
        <v>1305</v>
      </c>
      <c r="E684" s="209" t="s">
        <v>1330</v>
      </c>
      <c r="F684" s="261" t="s">
        <v>1331</v>
      </c>
      <c r="G684" s="261" t="s">
        <v>811</v>
      </c>
      <c r="H684" s="261" t="s">
        <v>812</v>
      </c>
      <c r="I684" s="261" t="s">
        <v>497</v>
      </c>
      <c r="J684" s="228">
        <v>0</v>
      </c>
      <c r="K684" s="228">
        <v>0</v>
      </c>
      <c r="L684" s="228">
        <v>53155378581</v>
      </c>
      <c r="M684" s="228">
        <v>0</v>
      </c>
      <c r="N684" s="225">
        <v>53155378581</v>
      </c>
      <c r="O684" s="210">
        <v>0</v>
      </c>
      <c r="P684" s="267" t="s">
        <v>1648</v>
      </c>
    </row>
    <row r="685" spans="1:16" x14ac:dyDescent="0.45">
      <c r="A685" s="209" t="s">
        <v>1234</v>
      </c>
      <c r="B685" s="209" t="s">
        <v>1235</v>
      </c>
      <c r="C685" s="209" t="s">
        <v>1304</v>
      </c>
      <c r="D685" s="209" t="s">
        <v>1305</v>
      </c>
      <c r="E685" s="209" t="s">
        <v>1330</v>
      </c>
      <c r="F685" s="261" t="s">
        <v>1331</v>
      </c>
      <c r="G685" s="261" t="s">
        <v>1326</v>
      </c>
      <c r="H685" s="261" t="s">
        <v>1327</v>
      </c>
      <c r="I685" s="261" t="s">
        <v>497</v>
      </c>
      <c r="J685" s="228">
        <v>0</v>
      </c>
      <c r="K685" s="228">
        <v>0</v>
      </c>
      <c r="L685" s="228">
        <v>7806235422</v>
      </c>
      <c r="M685" s="228">
        <v>0</v>
      </c>
      <c r="N685" s="225">
        <v>7806235422</v>
      </c>
      <c r="O685" s="210">
        <v>0</v>
      </c>
      <c r="P685" s="267" t="s">
        <v>1648</v>
      </c>
    </row>
    <row r="686" spans="1:16" x14ac:dyDescent="0.45">
      <c r="A686" s="209" t="s">
        <v>1234</v>
      </c>
      <c r="B686" s="209" t="s">
        <v>1235</v>
      </c>
      <c r="C686" s="209" t="s">
        <v>1304</v>
      </c>
      <c r="D686" s="209" t="s">
        <v>1305</v>
      </c>
      <c r="E686" s="209" t="s">
        <v>1332</v>
      </c>
      <c r="F686" s="209" t="s">
        <v>1333</v>
      </c>
      <c r="G686" s="209" t="s">
        <v>1308</v>
      </c>
      <c r="H686" s="209" t="s">
        <v>1309</v>
      </c>
      <c r="I686" s="209" t="s">
        <v>1587</v>
      </c>
      <c r="J686" s="210">
        <v>0</v>
      </c>
      <c r="K686" s="210">
        <v>0</v>
      </c>
      <c r="L686" s="210">
        <v>10168448489</v>
      </c>
      <c r="M686" s="210">
        <v>0</v>
      </c>
      <c r="N686" s="225">
        <v>10168448489</v>
      </c>
      <c r="O686" s="210">
        <v>0</v>
      </c>
      <c r="P686" s="267" t="s">
        <v>1648</v>
      </c>
    </row>
    <row r="687" spans="1:16" x14ac:dyDescent="0.45">
      <c r="A687" s="209" t="s">
        <v>1234</v>
      </c>
      <c r="B687" s="209" t="s">
        <v>1235</v>
      </c>
      <c r="C687" s="209" t="s">
        <v>1304</v>
      </c>
      <c r="D687" s="209" t="s">
        <v>1305</v>
      </c>
      <c r="E687" s="209" t="s">
        <v>1332</v>
      </c>
      <c r="F687" s="209" t="s">
        <v>1333</v>
      </c>
      <c r="G687" s="209" t="s">
        <v>1310</v>
      </c>
      <c r="H687" s="209" t="s">
        <v>1311</v>
      </c>
      <c r="I687" s="209" t="s">
        <v>1588</v>
      </c>
      <c r="J687" s="210">
        <v>0</v>
      </c>
      <c r="K687" s="210">
        <v>0</v>
      </c>
      <c r="L687" s="210">
        <v>10803417100</v>
      </c>
      <c r="M687" s="210">
        <v>0</v>
      </c>
      <c r="N687" s="225">
        <v>10803417100</v>
      </c>
      <c r="O687" s="210">
        <v>0</v>
      </c>
      <c r="P687" s="267" t="s">
        <v>1648</v>
      </c>
    </row>
    <row r="688" spans="1:16" x14ac:dyDescent="0.45">
      <c r="A688" s="209" t="s">
        <v>1234</v>
      </c>
      <c r="B688" s="209" t="s">
        <v>1235</v>
      </c>
      <c r="C688" s="209" t="s">
        <v>1304</v>
      </c>
      <c r="D688" s="209" t="s">
        <v>1305</v>
      </c>
      <c r="E688" s="209" t="s">
        <v>1332</v>
      </c>
      <c r="F688" s="209" t="s">
        <v>1333</v>
      </c>
      <c r="G688" s="209" t="s">
        <v>1312</v>
      </c>
      <c r="H688" s="209" t="s">
        <v>1313</v>
      </c>
      <c r="I688" s="209" t="s">
        <v>1589</v>
      </c>
      <c r="J688" s="210">
        <v>0</v>
      </c>
      <c r="K688" s="210">
        <v>0</v>
      </c>
      <c r="L688" s="210">
        <v>32139445290</v>
      </c>
      <c r="M688" s="210">
        <v>0</v>
      </c>
      <c r="N688" s="225">
        <v>32139445290</v>
      </c>
      <c r="O688" s="210">
        <v>0</v>
      </c>
      <c r="P688" s="267" t="s">
        <v>1648</v>
      </c>
    </row>
    <row r="689" spans="1:17" x14ac:dyDescent="0.45">
      <c r="A689" s="209" t="s">
        <v>1234</v>
      </c>
      <c r="B689" s="209" t="s">
        <v>1235</v>
      </c>
      <c r="C689" s="209" t="s">
        <v>1304</v>
      </c>
      <c r="D689" s="209" t="s">
        <v>1305</v>
      </c>
      <c r="E689" s="209" t="s">
        <v>1332</v>
      </c>
      <c r="F689" s="209" t="s">
        <v>1333</v>
      </c>
      <c r="G689" s="209" t="s">
        <v>1318</v>
      </c>
      <c r="H689" s="209" t="s">
        <v>1319</v>
      </c>
      <c r="I689" s="209" t="s">
        <v>1591</v>
      </c>
      <c r="J689" s="210">
        <v>0</v>
      </c>
      <c r="K689" s="210">
        <v>0</v>
      </c>
      <c r="L689" s="210">
        <v>191242480</v>
      </c>
      <c r="M689" s="210">
        <v>0</v>
      </c>
      <c r="N689" s="225">
        <v>191242480</v>
      </c>
      <c r="O689" s="210">
        <v>0</v>
      </c>
      <c r="P689" s="267" t="s">
        <v>1648</v>
      </c>
    </row>
    <row r="690" spans="1:17" x14ac:dyDescent="0.45">
      <c r="A690" s="209" t="s">
        <v>1234</v>
      </c>
      <c r="B690" s="209" t="s">
        <v>1235</v>
      </c>
      <c r="C690" s="209" t="s">
        <v>1304</v>
      </c>
      <c r="D690" s="209" t="s">
        <v>1305</v>
      </c>
      <c r="E690" s="209" t="s">
        <v>1332</v>
      </c>
      <c r="F690" s="209" t="s">
        <v>1333</v>
      </c>
      <c r="G690" s="209" t="s">
        <v>1320</v>
      </c>
      <c r="H690" s="209" t="s">
        <v>1321</v>
      </c>
      <c r="I690" s="209" t="s">
        <v>1592</v>
      </c>
      <c r="J690" s="210">
        <v>0</v>
      </c>
      <c r="K690" s="210">
        <v>0</v>
      </c>
      <c r="L690" s="210">
        <v>3187829930</v>
      </c>
      <c r="M690" s="210">
        <v>3187829930</v>
      </c>
      <c r="N690" s="225">
        <v>0</v>
      </c>
      <c r="O690" s="210">
        <v>0</v>
      </c>
      <c r="P690" s="267" t="s">
        <v>1648</v>
      </c>
    </row>
    <row r="691" spans="1:17" x14ac:dyDescent="0.45">
      <c r="A691" s="209" t="s">
        <v>1234</v>
      </c>
      <c r="B691" s="209" t="s">
        <v>1235</v>
      </c>
      <c r="C691" s="209" t="s">
        <v>1304</v>
      </c>
      <c r="D691" s="209" t="s">
        <v>1305</v>
      </c>
      <c r="E691" s="209" t="s">
        <v>1332</v>
      </c>
      <c r="F691" s="209" t="s">
        <v>1333</v>
      </c>
      <c r="G691" s="209" t="s">
        <v>811</v>
      </c>
      <c r="H691" s="209" t="s">
        <v>812</v>
      </c>
      <c r="I691" s="209" t="s">
        <v>497</v>
      </c>
      <c r="J691" s="210">
        <v>0</v>
      </c>
      <c r="K691" s="210">
        <v>0</v>
      </c>
      <c r="L691" s="210">
        <v>60482240</v>
      </c>
      <c r="M691" s="210">
        <v>0</v>
      </c>
      <c r="N691" s="225">
        <v>60482240</v>
      </c>
      <c r="O691" s="210">
        <v>0</v>
      </c>
      <c r="P691" s="267" t="s">
        <v>1648</v>
      </c>
    </row>
    <row r="692" spans="1:17" x14ac:dyDescent="0.45">
      <c r="A692" s="209" t="s">
        <v>1234</v>
      </c>
      <c r="B692" s="209" t="s">
        <v>1235</v>
      </c>
      <c r="C692" s="209" t="s">
        <v>1304</v>
      </c>
      <c r="D692" s="209" t="s">
        <v>1305</v>
      </c>
      <c r="E692" s="209" t="s">
        <v>1607</v>
      </c>
      <c r="F692" s="209" t="s">
        <v>1608</v>
      </c>
      <c r="G692" s="209" t="s">
        <v>1320</v>
      </c>
      <c r="H692" s="209" t="s">
        <v>1321</v>
      </c>
      <c r="I692" s="209" t="s">
        <v>1592</v>
      </c>
      <c r="J692" s="210">
        <v>0</v>
      </c>
      <c r="K692" s="210">
        <v>0</v>
      </c>
      <c r="L692" s="210">
        <v>13127907905</v>
      </c>
      <c r="M692" s="210">
        <v>13127907905</v>
      </c>
      <c r="N692" s="225">
        <v>0</v>
      </c>
      <c r="O692" s="210">
        <v>0</v>
      </c>
      <c r="P692" s="267" t="s">
        <v>1648</v>
      </c>
    </row>
    <row r="693" spans="1:17" x14ac:dyDescent="0.45">
      <c r="A693" s="209" t="s">
        <v>1234</v>
      </c>
      <c r="B693" s="209" t="s">
        <v>1235</v>
      </c>
      <c r="C693" s="209" t="s">
        <v>1304</v>
      </c>
      <c r="D693" s="209" t="s">
        <v>1305</v>
      </c>
      <c r="E693" s="209" t="s">
        <v>1334</v>
      </c>
      <c r="F693" s="209" t="s">
        <v>1335</v>
      </c>
      <c r="G693" s="209" t="s">
        <v>1308</v>
      </c>
      <c r="H693" s="209" t="s">
        <v>1309</v>
      </c>
      <c r="I693" s="209" t="s">
        <v>1587</v>
      </c>
      <c r="J693" s="210">
        <v>0</v>
      </c>
      <c r="K693" s="210">
        <v>0</v>
      </c>
      <c r="L693" s="210">
        <v>408791069191</v>
      </c>
      <c r="M693" s="210">
        <v>0</v>
      </c>
      <c r="N693" s="225">
        <v>408791069191</v>
      </c>
      <c r="O693" s="210">
        <v>0</v>
      </c>
      <c r="P693" s="267" t="s">
        <v>1648</v>
      </c>
    </row>
    <row r="694" spans="1:17" x14ac:dyDescent="0.45">
      <c r="A694" s="209" t="s">
        <v>1234</v>
      </c>
      <c r="B694" s="209" t="s">
        <v>1235</v>
      </c>
      <c r="C694" s="209" t="s">
        <v>1304</v>
      </c>
      <c r="D694" s="209" t="s">
        <v>1305</v>
      </c>
      <c r="E694" s="209" t="s">
        <v>1334</v>
      </c>
      <c r="F694" s="209" t="s">
        <v>1335</v>
      </c>
      <c r="G694" s="209" t="s">
        <v>1310</v>
      </c>
      <c r="H694" s="209" t="s">
        <v>1311</v>
      </c>
      <c r="I694" s="209" t="s">
        <v>1588</v>
      </c>
      <c r="J694" s="210">
        <v>0</v>
      </c>
      <c r="K694" s="210">
        <v>0</v>
      </c>
      <c r="L694" s="210">
        <v>348767390813</v>
      </c>
      <c r="M694" s="210">
        <v>0</v>
      </c>
      <c r="N694" s="225">
        <v>348767390813</v>
      </c>
      <c r="O694" s="210">
        <v>0</v>
      </c>
      <c r="P694" s="267" t="s">
        <v>1648</v>
      </c>
    </row>
    <row r="695" spans="1:17" x14ac:dyDescent="0.45">
      <c r="A695" s="209" t="s">
        <v>1234</v>
      </c>
      <c r="B695" s="209" t="s">
        <v>1235</v>
      </c>
      <c r="C695" s="209" t="s">
        <v>1304</v>
      </c>
      <c r="D695" s="209" t="s">
        <v>1305</v>
      </c>
      <c r="E695" s="209" t="s">
        <v>1334</v>
      </c>
      <c r="F695" s="209" t="s">
        <v>1335</v>
      </c>
      <c r="G695" s="209" t="s">
        <v>1320</v>
      </c>
      <c r="H695" s="209" t="s">
        <v>1321</v>
      </c>
      <c r="I695" s="209" t="s">
        <v>1592</v>
      </c>
      <c r="J695" s="210">
        <v>0</v>
      </c>
      <c r="K695" s="210">
        <v>0</v>
      </c>
      <c r="L695" s="210">
        <v>77063000</v>
      </c>
      <c r="M695" s="210">
        <v>77063000</v>
      </c>
      <c r="N695" s="225">
        <v>0</v>
      </c>
      <c r="O695" s="210">
        <v>0</v>
      </c>
      <c r="P695" s="267" t="s">
        <v>1648</v>
      </c>
      <c r="Q695" s="262">
        <f>SUBTOTAL(9,N656:N696)</f>
        <v>10913013714153</v>
      </c>
    </row>
    <row r="696" spans="1:17" x14ac:dyDescent="0.45">
      <c r="A696" s="209" t="s">
        <v>1234</v>
      </c>
      <c r="B696" s="209" t="s">
        <v>1235</v>
      </c>
      <c r="C696" s="209" t="s">
        <v>1304</v>
      </c>
      <c r="D696" s="209" t="s">
        <v>1305</v>
      </c>
      <c r="E696" s="209" t="s">
        <v>1334</v>
      </c>
      <c r="F696" s="209" t="s">
        <v>1335</v>
      </c>
      <c r="G696" s="209" t="s">
        <v>1336</v>
      </c>
      <c r="H696" s="209" t="s">
        <v>1337</v>
      </c>
      <c r="I696" s="209" t="s">
        <v>1595</v>
      </c>
      <c r="J696" s="210">
        <v>0</v>
      </c>
      <c r="K696" s="210">
        <v>0</v>
      </c>
      <c r="L696" s="210">
        <v>6780000000</v>
      </c>
      <c r="M696" s="210">
        <v>0</v>
      </c>
      <c r="N696" s="225">
        <v>6780000000</v>
      </c>
      <c r="O696" s="210">
        <v>0</v>
      </c>
      <c r="P696" s="267" t="s">
        <v>1648</v>
      </c>
    </row>
    <row r="697" spans="1:17" x14ac:dyDescent="0.45">
      <c r="A697" s="209" t="s">
        <v>1234</v>
      </c>
      <c r="B697" s="209" t="s">
        <v>1235</v>
      </c>
      <c r="C697" s="209" t="s">
        <v>1338</v>
      </c>
      <c r="D697" s="209" t="s">
        <v>810</v>
      </c>
      <c r="E697" s="209" t="s">
        <v>1355</v>
      </c>
      <c r="F697" s="209" t="s">
        <v>1356</v>
      </c>
      <c r="G697" s="209" t="s">
        <v>791</v>
      </c>
      <c r="H697" s="209" t="s">
        <v>792</v>
      </c>
      <c r="I697" s="209" t="s">
        <v>497</v>
      </c>
      <c r="J697" s="210">
        <v>0</v>
      </c>
      <c r="K697" s="210">
        <v>0</v>
      </c>
      <c r="L697" s="210">
        <v>36604000</v>
      </c>
      <c r="M697" s="210">
        <v>0</v>
      </c>
      <c r="N697" s="227">
        <v>36604000</v>
      </c>
      <c r="O697" s="210">
        <v>0</v>
      </c>
      <c r="P697" s="268" t="s">
        <v>1649</v>
      </c>
      <c r="Q697" s="256">
        <f>SUM(L697:L705)</f>
        <v>389053000</v>
      </c>
    </row>
    <row r="698" spans="1:17" x14ac:dyDescent="0.45">
      <c r="A698" s="209" t="s">
        <v>1234</v>
      </c>
      <c r="B698" s="209" t="s">
        <v>1235</v>
      </c>
      <c r="C698" s="209" t="s">
        <v>1338</v>
      </c>
      <c r="D698" s="209" t="s">
        <v>810</v>
      </c>
      <c r="E698" s="209" t="s">
        <v>1355</v>
      </c>
      <c r="F698" s="209" t="s">
        <v>1356</v>
      </c>
      <c r="G698" s="209" t="s">
        <v>793</v>
      </c>
      <c r="H698" s="209" t="s">
        <v>794</v>
      </c>
      <c r="I698" s="209" t="s">
        <v>497</v>
      </c>
      <c r="J698" s="210">
        <v>0</v>
      </c>
      <c r="K698" s="210">
        <v>0</v>
      </c>
      <c r="L698" s="210">
        <v>44039000</v>
      </c>
      <c r="M698" s="210">
        <v>0</v>
      </c>
      <c r="N698" s="227">
        <v>44039000</v>
      </c>
      <c r="O698" s="210">
        <v>0</v>
      </c>
      <c r="P698" s="268" t="s">
        <v>1649</v>
      </c>
    </row>
    <row r="699" spans="1:17" x14ac:dyDescent="0.45">
      <c r="A699" s="209" t="s">
        <v>1234</v>
      </c>
      <c r="B699" s="209" t="s">
        <v>1235</v>
      </c>
      <c r="C699" s="209" t="s">
        <v>1338</v>
      </c>
      <c r="D699" s="209" t="s">
        <v>810</v>
      </c>
      <c r="E699" s="209" t="s">
        <v>1355</v>
      </c>
      <c r="F699" s="209" t="s">
        <v>1356</v>
      </c>
      <c r="G699" s="209" t="s">
        <v>797</v>
      </c>
      <c r="H699" s="209" t="s">
        <v>798</v>
      </c>
      <c r="I699" s="209" t="s">
        <v>497</v>
      </c>
      <c r="J699" s="210">
        <v>0</v>
      </c>
      <c r="K699" s="210">
        <v>0</v>
      </c>
      <c r="L699" s="210">
        <v>36238000</v>
      </c>
      <c r="M699" s="210">
        <v>0</v>
      </c>
      <c r="N699" s="227">
        <v>36238000</v>
      </c>
      <c r="O699" s="210">
        <v>0</v>
      </c>
      <c r="P699" s="268" t="s">
        <v>1649</v>
      </c>
    </row>
    <row r="700" spans="1:17" x14ac:dyDescent="0.45">
      <c r="A700" s="209" t="s">
        <v>1234</v>
      </c>
      <c r="B700" s="209" t="s">
        <v>1235</v>
      </c>
      <c r="C700" s="209" t="s">
        <v>1338</v>
      </c>
      <c r="D700" s="209" t="s">
        <v>810</v>
      </c>
      <c r="E700" s="209" t="s">
        <v>1355</v>
      </c>
      <c r="F700" s="209" t="s">
        <v>1356</v>
      </c>
      <c r="G700" s="209" t="s">
        <v>799</v>
      </c>
      <c r="H700" s="209" t="s">
        <v>800</v>
      </c>
      <c r="I700" s="209" t="s">
        <v>497</v>
      </c>
      <c r="J700" s="210">
        <v>0</v>
      </c>
      <c r="K700" s="210">
        <v>0</v>
      </c>
      <c r="L700" s="210">
        <v>118847000</v>
      </c>
      <c r="M700" s="210">
        <v>0</v>
      </c>
      <c r="N700" s="227">
        <v>118847000</v>
      </c>
      <c r="O700" s="210">
        <v>0</v>
      </c>
      <c r="P700" s="268" t="s">
        <v>1649</v>
      </c>
    </row>
    <row r="701" spans="1:17" x14ac:dyDescent="0.45">
      <c r="A701" s="209" t="s">
        <v>1234</v>
      </c>
      <c r="B701" s="209" t="s">
        <v>1235</v>
      </c>
      <c r="C701" s="209" t="s">
        <v>1338</v>
      </c>
      <c r="D701" s="209" t="s">
        <v>810</v>
      </c>
      <c r="E701" s="209" t="s">
        <v>1355</v>
      </c>
      <c r="F701" s="209" t="s">
        <v>1356</v>
      </c>
      <c r="G701" s="209" t="s">
        <v>801</v>
      </c>
      <c r="H701" s="209" t="s">
        <v>802</v>
      </c>
      <c r="I701" s="209" t="s">
        <v>497</v>
      </c>
      <c r="J701" s="210">
        <v>0</v>
      </c>
      <c r="K701" s="210">
        <v>0</v>
      </c>
      <c r="L701" s="210">
        <v>31098000</v>
      </c>
      <c r="M701" s="210">
        <v>0</v>
      </c>
      <c r="N701" s="227">
        <v>31098000</v>
      </c>
      <c r="O701" s="210">
        <v>0</v>
      </c>
      <c r="P701" s="268" t="s">
        <v>1649</v>
      </c>
    </row>
    <row r="702" spans="1:17" x14ac:dyDescent="0.45">
      <c r="A702" s="209" t="s">
        <v>1234</v>
      </c>
      <c r="B702" s="209" t="s">
        <v>1235</v>
      </c>
      <c r="C702" s="209" t="s">
        <v>1338</v>
      </c>
      <c r="D702" s="209" t="s">
        <v>810</v>
      </c>
      <c r="E702" s="209" t="s">
        <v>1355</v>
      </c>
      <c r="F702" s="209" t="s">
        <v>1356</v>
      </c>
      <c r="G702" s="209" t="s">
        <v>803</v>
      </c>
      <c r="H702" s="209" t="s">
        <v>804</v>
      </c>
      <c r="I702" s="209" t="s">
        <v>497</v>
      </c>
      <c r="J702" s="210">
        <v>0</v>
      </c>
      <c r="K702" s="210">
        <v>0</v>
      </c>
      <c r="L702" s="210">
        <v>25098000</v>
      </c>
      <c r="M702" s="210">
        <v>0</v>
      </c>
      <c r="N702" s="227">
        <v>25098000</v>
      </c>
      <c r="O702" s="210">
        <v>0</v>
      </c>
      <c r="P702" s="268" t="s">
        <v>1649</v>
      </c>
      <c r="Q702" s="262">
        <f>SUBTOTAL(9,L697:L756)</f>
        <v>1131928155377</v>
      </c>
    </row>
    <row r="703" spans="1:17" x14ac:dyDescent="0.45">
      <c r="A703" s="209" t="s">
        <v>1234</v>
      </c>
      <c r="B703" s="209" t="s">
        <v>1235</v>
      </c>
      <c r="C703" s="209" t="s">
        <v>1338</v>
      </c>
      <c r="D703" s="209" t="s">
        <v>810</v>
      </c>
      <c r="E703" s="209" t="s">
        <v>1357</v>
      </c>
      <c r="F703" s="209" t="s">
        <v>1358</v>
      </c>
      <c r="G703" s="209" t="s">
        <v>793</v>
      </c>
      <c r="H703" s="209" t="s">
        <v>794</v>
      </c>
      <c r="I703" s="209" t="s">
        <v>497</v>
      </c>
      <c r="J703" s="210">
        <v>0</v>
      </c>
      <c r="K703" s="210">
        <v>0</v>
      </c>
      <c r="L703" s="210">
        <v>63549000</v>
      </c>
      <c r="M703" s="210">
        <v>0</v>
      </c>
      <c r="N703" s="227">
        <v>63549000</v>
      </c>
      <c r="O703" s="210">
        <v>0</v>
      </c>
      <c r="P703" s="268" t="s">
        <v>1649</v>
      </c>
      <c r="Q703" s="262">
        <f>Q702-M708-M716-M734-M741</f>
        <v>1119421694065</v>
      </c>
    </row>
    <row r="704" spans="1:17" x14ac:dyDescent="0.45">
      <c r="A704" s="209" t="s">
        <v>1234</v>
      </c>
      <c r="B704" s="209" t="s">
        <v>1235</v>
      </c>
      <c r="C704" s="209" t="s">
        <v>1338</v>
      </c>
      <c r="D704" s="209" t="s">
        <v>810</v>
      </c>
      <c r="E704" s="209" t="s">
        <v>1359</v>
      </c>
      <c r="F704" s="209" t="s">
        <v>1360</v>
      </c>
      <c r="G704" s="209" t="s">
        <v>793</v>
      </c>
      <c r="H704" s="209" t="s">
        <v>794</v>
      </c>
      <c r="I704" s="209" t="s">
        <v>497</v>
      </c>
      <c r="J704" s="210">
        <v>0</v>
      </c>
      <c r="K704" s="210">
        <v>0</v>
      </c>
      <c r="L704" s="210">
        <v>30443000</v>
      </c>
      <c r="M704" s="210">
        <v>0</v>
      </c>
      <c r="N704" s="227">
        <v>30443000</v>
      </c>
      <c r="O704" s="210">
        <v>0</v>
      </c>
      <c r="P704" s="268" t="s">
        <v>1649</v>
      </c>
      <c r="Q704" s="262">
        <v>1121656819143</v>
      </c>
    </row>
    <row r="705" spans="1:18" x14ac:dyDescent="0.45">
      <c r="A705" s="209" t="s">
        <v>1234</v>
      </c>
      <c r="B705" s="209" t="s">
        <v>1235</v>
      </c>
      <c r="C705" s="209" t="s">
        <v>1338</v>
      </c>
      <c r="D705" s="209" t="s">
        <v>810</v>
      </c>
      <c r="E705" s="209" t="s">
        <v>1359</v>
      </c>
      <c r="F705" s="209" t="s">
        <v>1360</v>
      </c>
      <c r="G705" s="209" t="s">
        <v>799</v>
      </c>
      <c r="H705" s="209" t="s">
        <v>800</v>
      </c>
      <c r="I705" s="209" t="s">
        <v>497</v>
      </c>
      <c r="J705" s="210">
        <v>0</v>
      </c>
      <c r="K705" s="210">
        <v>0</v>
      </c>
      <c r="L705" s="210">
        <v>3137000</v>
      </c>
      <c r="M705" s="210">
        <v>0</v>
      </c>
      <c r="N705" s="227">
        <v>3137000</v>
      </c>
      <c r="O705" s="210">
        <v>0</v>
      </c>
      <c r="P705" s="268" t="s">
        <v>1649</v>
      </c>
      <c r="Q705" s="271">
        <f>Q703-Q704</f>
        <v>-2235125078</v>
      </c>
    </row>
    <row r="706" spans="1:18" x14ac:dyDescent="0.45">
      <c r="A706" s="209" t="s">
        <v>1234</v>
      </c>
      <c r="B706" s="209" t="s">
        <v>1235</v>
      </c>
      <c r="C706" s="209" t="s">
        <v>1338</v>
      </c>
      <c r="D706" s="209" t="s">
        <v>810</v>
      </c>
      <c r="E706" s="209" t="s">
        <v>1339</v>
      </c>
      <c r="F706" s="209" t="s">
        <v>1340</v>
      </c>
      <c r="G706" s="209" t="s">
        <v>791</v>
      </c>
      <c r="H706" s="209" t="s">
        <v>792</v>
      </c>
      <c r="I706" s="209" t="s">
        <v>497</v>
      </c>
      <c r="J706" s="210">
        <v>0</v>
      </c>
      <c r="K706" s="210">
        <v>0</v>
      </c>
      <c r="L706" s="210">
        <v>327000000</v>
      </c>
      <c r="M706" s="210">
        <v>0</v>
      </c>
      <c r="N706" s="226">
        <v>327000000</v>
      </c>
      <c r="O706" s="210">
        <v>0</v>
      </c>
      <c r="P706" s="269" t="s">
        <v>1650</v>
      </c>
      <c r="R706" s="256">
        <f>SUM(L706:L721)-M708-M716</f>
        <v>895209913790</v>
      </c>
    </row>
    <row r="707" spans="1:18" x14ac:dyDescent="0.45">
      <c r="A707" s="209" t="s">
        <v>1234</v>
      </c>
      <c r="B707" s="209" t="s">
        <v>1235</v>
      </c>
      <c r="C707" s="209" t="s">
        <v>1338</v>
      </c>
      <c r="D707" s="209" t="s">
        <v>810</v>
      </c>
      <c r="E707" s="209" t="s">
        <v>1339</v>
      </c>
      <c r="F707" s="209" t="s">
        <v>1340</v>
      </c>
      <c r="G707" s="209" t="s">
        <v>797</v>
      </c>
      <c r="H707" s="209" t="s">
        <v>798</v>
      </c>
      <c r="I707" s="209" t="s">
        <v>497</v>
      </c>
      <c r="J707" s="210">
        <v>0</v>
      </c>
      <c r="K707" s="210">
        <v>0</v>
      </c>
      <c r="L707" s="210">
        <v>11299500</v>
      </c>
      <c r="M707" s="210">
        <v>0</v>
      </c>
      <c r="N707" s="226">
        <v>11299500</v>
      </c>
      <c r="O707" s="210">
        <v>0</v>
      </c>
      <c r="P707" s="269" t="s">
        <v>1650</v>
      </c>
    </row>
    <row r="708" spans="1:18" x14ac:dyDescent="0.45">
      <c r="A708" s="209" t="s">
        <v>1234</v>
      </c>
      <c r="B708" s="209" t="s">
        <v>1235</v>
      </c>
      <c r="C708" s="209" t="s">
        <v>1338</v>
      </c>
      <c r="D708" s="209" t="s">
        <v>810</v>
      </c>
      <c r="E708" s="209" t="s">
        <v>1339</v>
      </c>
      <c r="F708" s="209" t="s">
        <v>1340</v>
      </c>
      <c r="G708" s="209" t="s">
        <v>799</v>
      </c>
      <c r="H708" s="209" t="s">
        <v>800</v>
      </c>
      <c r="I708" s="209" t="s">
        <v>497</v>
      </c>
      <c r="J708" s="210">
        <v>0</v>
      </c>
      <c r="K708" s="210">
        <v>0</v>
      </c>
      <c r="L708" s="210">
        <v>110020715984</v>
      </c>
      <c r="M708" s="210">
        <v>332450000</v>
      </c>
      <c r="N708" s="226">
        <v>109688265984</v>
      </c>
      <c r="O708" s="210">
        <v>0</v>
      </c>
      <c r="P708" s="269" t="s">
        <v>1650</v>
      </c>
    </row>
    <row r="709" spans="1:18" x14ac:dyDescent="0.45">
      <c r="A709" s="209" t="s">
        <v>1234</v>
      </c>
      <c r="B709" s="209" t="s">
        <v>1235</v>
      </c>
      <c r="C709" s="209" t="s">
        <v>1338</v>
      </c>
      <c r="D709" s="209" t="s">
        <v>810</v>
      </c>
      <c r="E709" s="209" t="s">
        <v>1339</v>
      </c>
      <c r="F709" s="209" t="s">
        <v>1340</v>
      </c>
      <c r="G709" s="209" t="s">
        <v>801</v>
      </c>
      <c r="H709" s="209" t="s">
        <v>802</v>
      </c>
      <c r="I709" s="209" t="s">
        <v>497</v>
      </c>
      <c r="J709" s="210">
        <v>0</v>
      </c>
      <c r="K709" s="210">
        <v>0</v>
      </c>
      <c r="L709" s="210">
        <v>28639905120</v>
      </c>
      <c r="M709" s="210">
        <v>0</v>
      </c>
      <c r="N709" s="226">
        <v>28639905120</v>
      </c>
      <c r="O709" s="210">
        <v>0</v>
      </c>
      <c r="P709" s="269" t="s">
        <v>1650</v>
      </c>
    </row>
    <row r="710" spans="1:18" x14ac:dyDescent="0.45">
      <c r="A710" s="209" t="s">
        <v>1234</v>
      </c>
      <c r="B710" s="209" t="s">
        <v>1235</v>
      </c>
      <c r="C710" s="209" t="s">
        <v>1338</v>
      </c>
      <c r="D710" s="209" t="s">
        <v>810</v>
      </c>
      <c r="E710" s="209" t="s">
        <v>1339</v>
      </c>
      <c r="F710" s="209" t="s">
        <v>1340</v>
      </c>
      <c r="G710" s="209" t="s">
        <v>1308</v>
      </c>
      <c r="H710" s="209" t="s">
        <v>1309</v>
      </c>
      <c r="I710" s="209" t="s">
        <v>1587</v>
      </c>
      <c r="J710" s="210">
        <v>0</v>
      </c>
      <c r="K710" s="210">
        <v>0</v>
      </c>
      <c r="L710" s="210">
        <v>55756785153</v>
      </c>
      <c r="M710" s="210">
        <v>0</v>
      </c>
      <c r="N710" s="226">
        <v>55756785153</v>
      </c>
      <c r="O710" s="210">
        <v>0</v>
      </c>
      <c r="P710" s="269" t="s">
        <v>1650</v>
      </c>
    </row>
    <row r="711" spans="1:18" x14ac:dyDescent="0.45">
      <c r="A711" s="209" t="s">
        <v>1234</v>
      </c>
      <c r="B711" s="209" t="s">
        <v>1235</v>
      </c>
      <c r="C711" s="209" t="s">
        <v>1338</v>
      </c>
      <c r="D711" s="209" t="s">
        <v>810</v>
      </c>
      <c r="E711" s="209" t="s">
        <v>1339</v>
      </c>
      <c r="F711" s="209" t="s">
        <v>1340</v>
      </c>
      <c r="G711" s="209" t="s">
        <v>1310</v>
      </c>
      <c r="H711" s="209" t="s">
        <v>1311</v>
      </c>
      <c r="I711" s="209" t="s">
        <v>1588</v>
      </c>
      <c r="J711" s="210">
        <v>0</v>
      </c>
      <c r="K711" s="210">
        <v>0</v>
      </c>
      <c r="L711" s="210">
        <v>52803128888</v>
      </c>
      <c r="M711" s="210">
        <v>0</v>
      </c>
      <c r="N711" s="226">
        <v>52803128888</v>
      </c>
      <c r="O711" s="210">
        <v>0</v>
      </c>
      <c r="P711" s="269" t="s">
        <v>1650</v>
      </c>
    </row>
    <row r="712" spans="1:18" x14ac:dyDescent="0.45">
      <c r="A712" s="209" t="s">
        <v>1234</v>
      </c>
      <c r="B712" s="209" t="s">
        <v>1235</v>
      </c>
      <c r="C712" s="209" t="s">
        <v>1338</v>
      </c>
      <c r="D712" s="209" t="s">
        <v>810</v>
      </c>
      <c r="E712" s="209" t="s">
        <v>1339</v>
      </c>
      <c r="F712" s="209" t="s">
        <v>1340</v>
      </c>
      <c r="G712" s="209" t="s">
        <v>1312</v>
      </c>
      <c r="H712" s="209" t="s">
        <v>1313</v>
      </c>
      <c r="I712" s="209" t="s">
        <v>1589</v>
      </c>
      <c r="J712" s="210">
        <v>0</v>
      </c>
      <c r="K712" s="210">
        <v>0</v>
      </c>
      <c r="L712" s="210">
        <v>381218957198</v>
      </c>
      <c r="M712" s="210">
        <v>0</v>
      </c>
      <c r="N712" s="226">
        <v>381218957198</v>
      </c>
      <c r="O712" s="210">
        <v>0</v>
      </c>
      <c r="P712" s="269" t="s">
        <v>1650</v>
      </c>
    </row>
    <row r="713" spans="1:18" x14ac:dyDescent="0.45">
      <c r="A713" s="209" t="s">
        <v>1234</v>
      </c>
      <c r="B713" s="209" t="s">
        <v>1235</v>
      </c>
      <c r="C713" s="209" t="s">
        <v>1338</v>
      </c>
      <c r="D713" s="209" t="s">
        <v>810</v>
      </c>
      <c r="E713" s="209" t="s">
        <v>1339</v>
      </c>
      <c r="F713" s="209" t="s">
        <v>1340</v>
      </c>
      <c r="G713" s="209" t="s">
        <v>1314</v>
      </c>
      <c r="H713" s="209" t="s">
        <v>1315</v>
      </c>
      <c r="I713" s="209" t="s">
        <v>1590</v>
      </c>
      <c r="J713" s="210">
        <v>0</v>
      </c>
      <c r="K713" s="210">
        <v>0</v>
      </c>
      <c r="L713" s="210">
        <v>58968115239</v>
      </c>
      <c r="M713" s="210">
        <v>0</v>
      </c>
      <c r="N713" s="226">
        <v>58968115239</v>
      </c>
      <c r="O713" s="210">
        <v>0</v>
      </c>
      <c r="P713" s="269" t="s">
        <v>1650</v>
      </c>
    </row>
    <row r="714" spans="1:18" x14ac:dyDescent="0.45">
      <c r="A714" s="209" t="s">
        <v>1234</v>
      </c>
      <c r="B714" s="209" t="s">
        <v>1235</v>
      </c>
      <c r="C714" s="209" t="s">
        <v>1338</v>
      </c>
      <c r="D714" s="209" t="s">
        <v>810</v>
      </c>
      <c r="E714" s="209" t="s">
        <v>1339</v>
      </c>
      <c r="F714" s="209" t="s">
        <v>1340</v>
      </c>
      <c r="G714" s="209" t="s">
        <v>1316</v>
      </c>
      <c r="H714" s="209" t="s">
        <v>1317</v>
      </c>
      <c r="I714" s="209" t="s">
        <v>1590</v>
      </c>
      <c r="J714" s="210">
        <v>0</v>
      </c>
      <c r="K714" s="210">
        <v>0</v>
      </c>
      <c r="L714" s="210">
        <v>16109269926</v>
      </c>
      <c r="M714" s="210">
        <v>0</v>
      </c>
      <c r="N714" s="226">
        <v>16109269926</v>
      </c>
      <c r="O714" s="210">
        <v>0</v>
      </c>
      <c r="P714" s="269" t="s">
        <v>1650</v>
      </c>
      <c r="Q714" s="262">
        <f>SUBTOTAL(9,L706:L747)</f>
        <v>1085270231553</v>
      </c>
    </row>
    <row r="715" spans="1:18" x14ac:dyDescent="0.45">
      <c r="A715" s="209" t="s">
        <v>1234</v>
      </c>
      <c r="B715" s="209" t="s">
        <v>1235</v>
      </c>
      <c r="C715" s="209" t="s">
        <v>1338</v>
      </c>
      <c r="D715" s="209" t="s">
        <v>810</v>
      </c>
      <c r="E715" s="209" t="s">
        <v>1339</v>
      </c>
      <c r="F715" s="209" t="s">
        <v>1340</v>
      </c>
      <c r="G715" s="209" t="s">
        <v>1318</v>
      </c>
      <c r="H715" s="209" t="s">
        <v>1319</v>
      </c>
      <c r="I715" s="209" t="s">
        <v>1591</v>
      </c>
      <c r="J715" s="210">
        <v>0</v>
      </c>
      <c r="K715" s="210">
        <v>0</v>
      </c>
      <c r="L715" s="210">
        <v>85829798794</v>
      </c>
      <c r="M715" s="210">
        <v>0</v>
      </c>
      <c r="N715" s="226">
        <v>85829798794</v>
      </c>
      <c r="O715" s="210">
        <v>0</v>
      </c>
      <c r="P715" s="269" t="s">
        <v>1650</v>
      </c>
      <c r="Q715" s="262">
        <f>Q714-M708-M716</f>
        <v>1073012673981</v>
      </c>
    </row>
    <row r="716" spans="1:18" x14ac:dyDescent="0.45">
      <c r="A716" s="209" t="s">
        <v>1234</v>
      </c>
      <c r="B716" s="209" t="s">
        <v>1235</v>
      </c>
      <c r="C716" s="209" t="s">
        <v>1338</v>
      </c>
      <c r="D716" s="209" t="s">
        <v>810</v>
      </c>
      <c r="E716" s="209" t="s">
        <v>1339</v>
      </c>
      <c r="F716" s="209" t="s">
        <v>1340</v>
      </c>
      <c r="G716" s="209" t="s">
        <v>1320</v>
      </c>
      <c r="H716" s="209" t="s">
        <v>1321</v>
      </c>
      <c r="I716" s="209" t="s">
        <v>1592</v>
      </c>
      <c r="J716" s="210">
        <v>0</v>
      </c>
      <c r="K716" s="210">
        <v>0</v>
      </c>
      <c r="L716" s="210">
        <v>11925107572</v>
      </c>
      <c r="M716" s="210">
        <v>11925107572</v>
      </c>
      <c r="N716" s="226">
        <v>0</v>
      </c>
      <c r="O716" s="210">
        <v>0</v>
      </c>
      <c r="P716" s="269" t="s">
        <v>1650</v>
      </c>
    </row>
    <row r="717" spans="1:18" x14ac:dyDescent="0.45">
      <c r="A717" s="209" t="s">
        <v>1234</v>
      </c>
      <c r="B717" s="209" t="s">
        <v>1235</v>
      </c>
      <c r="C717" s="209" t="s">
        <v>1338</v>
      </c>
      <c r="D717" s="209" t="s">
        <v>810</v>
      </c>
      <c r="E717" s="209" t="s">
        <v>1339</v>
      </c>
      <c r="F717" s="209" t="s">
        <v>1340</v>
      </c>
      <c r="G717" s="209" t="s">
        <v>1322</v>
      </c>
      <c r="H717" s="209" t="s">
        <v>1323</v>
      </c>
      <c r="I717" s="209" t="s">
        <v>1593</v>
      </c>
      <c r="J717" s="210">
        <v>0</v>
      </c>
      <c r="K717" s="210">
        <v>0</v>
      </c>
      <c r="L717" s="210">
        <v>18258048190</v>
      </c>
      <c r="M717" s="210">
        <v>0</v>
      </c>
      <c r="N717" s="226">
        <v>18258048190</v>
      </c>
      <c r="O717" s="210">
        <v>0</v>
      </c>
      <c r="P717" s="269" t="s">
        <v>1650</v>
      </c>
    </row>
    <row r="718" spans="1:18" x14ac:dyDescent="0.45">
      <c r="A718" s="209" t="s">
        <v>1234</v>
      </c>
      <c r="B718" s="209" t="s">
        <v>1235</v>
      </c>
      <c r="C718" s="209" t="s">
        <v>1338</v>
      </c>
      <c r="D718" s="209" t="s">
        <v>810</v>
      </c>
      <c r="E718" s="209" t="s">
        <v>1339</v>
      </c>
      <c r="F718" s="209" t="s">
        <v>1340</v>
      </c>
      <c r="G718" s="209" t="s">
        <v>1324</v>
      </c>
      <c r="H718" s="209" t="s">
        <v>1325</v>
      </c>
      <c r="I718" s="209" t="s">
        <v>1594</v>
      </c>
      <c r="J718" s="210">
        <v>0</v>
      </c>
      <c r="K718" s="210">
        <v>0</v>
      </c>
      <c r="L718" s="210">
        <v>48014960588</v>
      </c>
      <c r="M718" s="210">
        <v>0</v>
      </c>
      <c r="N718" s="226">
        <v>48014960588</v>
      </c>
      <c r="O718" s="210">
        <v>0</v>
      </c>
      <c r="P718" s="269" t="s">
        <v>1650</v>
      </c>
    </row>
    <row r="719" spans="1:18" x14ac:dyDescent="0.45">
      <c r="A719" s="209" t="s">
        <v>1234</v>
      </c>
      <c r="B719" s="209" t="s">
        <v>1235</v>
      </c>
      <c r="C719" s="209" t="s">
        <v>1338</v>
      </c>
      <c r="D719" s="209" t="s">
        <v>810</v>
      </c>
      <c r="E719" s="209" t="s">
        <v>1339</v>
      </c>
      <c r="F719" s="209" t="s">
        <v>1340</v>
      </c>
      <c r="G719" s="209" t="s">
        <v>1336</v>
      </c>
      <c r="H719" s="209" t="s">
        <v>1337</v>
      </c>
      <c r="I719" s="209" t="s">
        <v>1595</v>
      </c>
      <c r="J719" s="210">
        <v>0</v>
      </c>
      <c r="K719" s="210">
        <v>0</v>
      </c>
      <c r="L719" s="210">
        <v>19942399532</v>
      </c>
      <c r="M719" s="210">
        <v>0</v>
      </c>
      <c r="N719" s="226">
        <v>19942399532</v>
      </c>
      <c r="O719" s="210">
        <v>0</v>
      </c>
      <c r="P719" s="269" t="s">
        <v>1650</v>
      </c>
    </row>
    <row r="720" spans="1:18" x14ac:dyDescent="0.45">
      <c r="A720" s="209" t="s">
        <v>1234</v>
      </c>
      <c r="B720" s="209" t="s">
        <v>1235</v>
      </c>
      <c r="C720" s="209" t="s">
        <v>1338</v>
      </c>
      <c r="D720" s="209" t="s">
        <v>810</v>
      </c>
      <c r="E720" s="209" t="s">
        <v>1339</v>
      </c>
      <c r="F720" s="209" t="s">
        <v>1340</v>
      </c>
      <c r="G720" s="209" t="s">
        <v>811</v>
      </c>
      <c r="H720" s="209" t="s">
        <v>812</v>
      </c>
      <c r="I720" s="209" t="s">
        <v>497</v>
      </c>
      <c r="J720" s="210">
        <v>0</v>
      </c>
      <c r="K720" s="210">
        <v>0</v>
      </c>
      <c r="L720" s="210">
        <v>15512568447</v>
      </c>
      <c r="M720" s="210">
        <v>0</v>
      </c>
      <c r="N720" s="226">
        <v>15512568447</v>
      </c>
      <c r="O720" s="210">
        <v>0</v>
      </c>
      <c r="P720" s="269" t="s">
        <v>1650</v>
      </c>
    </row>
    <row r="721" spans="1:18" x14ac:dyDescent="0.45">
      <c r="A721" s="209" t="s">
        <v>1234</v>
      </c>
      <c r="B721" s="209" t="s">
        <v>1235</v>
      </c>
      <c r="C721" s="209" t="s">
        <v>1338</v>
      </c>
      <c r="D721" s="209" t="s">
        <v>810</v>
      </c>
      <c r="E721" s="209" t="s">
        <v>1339</v>
      </c>
      <c r="F721" s="209" t="s">
        <v>1340</v>
      </c>
      <c r="G721" s="209" t="s">
        <v>1326</v>
      </c>
      <c r="H721" s="209" t="s">
        <v>1327</v>
      </c>
      <c r="I721" s="209" t="s">
        <v>497</v>
      </c>
      <c r="J721" s="210">
        <v>0</v>
      </c>
      <c r="K721" s="210">
        <v>0</v>
      </c>
      <c r="L721" s="210">
        <v>4129411231</v>
      </c>
      <c r="M721" s="210">
        <v>0</v>
      </c>
      <c r="N721" s="226">
        <v>4129411231</v>
      </c>
      <c r="O721" s="210">
        <v>0</v>
      </c>
      <c r="P721" s="269" t="s">
        <v>1650</v>
      </c>
    </row>
    <row r="722" spans="1:18" x14ac:dyDescent="0.45">
      <c r="A722" s="209" t="s">
        <v>1234</v>
      </c>
      <c r="B722" s="209" t="s">
        <v>1235</v>
      </c>
      <c r="C722" s="209" t="s">
        <v>1338</v>
      </c>
      <c r="D722" s="209" t="s">
        <v>810</v>
      </c>
      <c r="E722" s="209" t="s">
        <v>1341</v>
      </c>
      <c r="F722" s="209" t="s">
        <v>1342</v>
      </c>
      <c r="G722" s="209" t="s">
        <v>793</v>
      </c>
      <c r="H722" s="209" t="s">
        <v>794</v>
      </c>
      <c r="I722" s="209" t="s">
        <v>497</v>
      </c>
      <c r="J722" s="210">
        <v>0</v>
      </c>
      <c r="K722" s="210">
        <v>0</v>
      </c>
      <c r="L722" s="210">
        <v>1500000</v>
      </c>
      <c r="M722" s="210">
        <v>0</v>
      </c>
      <c r="N722" s="227">
        <v>1500000</v>
      </c>
      <c r="O722" s="210">
        <v>0</v>
      </c>
      <c r="P722" s="268" t="s">
        <v>1649</v>
      </c>
      <c r="Q722" s="256">
        <f>SUM(L722:L727)</f>
        <v>6173207639</v>
      </c>
    </row>
    <row r="723" spans="1:18" x14ac:dyDescent="0.45">
      <c r="A723" s="209" t="s">
        <v>1234</v>
      </c>
      <c r="B723" s="209" t="s">
        <v>1235</v>
      </c>
      <c r="C723" s="209" t="s">
        <v>1338</v>
      </c>
      <c r="D723" s="209" t="s">
        <v>810</v>
      </c>
      <c r="E723" s="209" t="s">
        <v>1341</v>
      </c>
      <c r="F723" s="209" t="s">
        <v>1342</v>
      </c>
      <c r="G723" s="209" t="s">
        <v>797</v>
      </c>
      <c r="H723" s="209" t="s">
        <v>798</v>
      </c>
      <c r="I723" s="209" t="s">
        <v>497</v>
      </c>
      <c r="J723" s="210">
        <v>0</v>
      </c>
      <c r="K723" s="210">
        <v>0</v>
      </c>
      <c r="L723" s="210">
        <v>6037461360</v>
      </c>
      <c r="M723" s="210">
        <v>0</v>
      </c>
      <c r="N723" s="227">
        <v>6037461360</v>
      </c>
      <c r="O723" s="210">
        <v>0</v>
      </c>
      <c r="P723" s="268" t="s">
        <v>1649</v>
      </c>
    </row>
    <row r="724" spans="1:18" x14ac:dyDescent="0.45">
      <c r="A724" s="209" t="s">
        <v>1234</v>
      </c>
      <c r="B724" s="209" t="s">
        <v>1235</v>
      </c>
      <c r="C724" s="209" t="s">
        <v>1338</v>
      </c>
      <c r="D724" s="209" t="s">
        <v>810</v>
      </c>
      <c r="E724" s="209" t="s">
        <v>1341</v>
      </c>
      <c r="F724" s="209" t="s">
        <v>1342</v>
      </c>
      <c r="G724" s="209" t="s">
        <v>799</v>
      </c>
      <c r="H724" s="209" t="s">
        <v>800</v>
      </c>
      <c r="I724" s="209" t="s">
        <v>497</v>
      </c>
      <c r="J724" s="210">
        <v>0</v>
      </c>
      <c r="K724" s="210">
        <v>0</v>
      </c>
      <c r="L724" s="210">
        <v>9204805</v>
      </c>
      <c r="M724" s="210">
        <v>0</v>
      </c>
      <c r="N724" s="227">
        <v>9204805</v>
      </c>
      <c r="O724" s="210">
        <v>0</v>
      </c>
      <c r="P724" s="268" t="s">
        <v>1649</v>
      </c>
    </row>
    <row r="725" spans="1:18" x14ac:dyDescent="0.45">
      <c r="A725" s="209" t="s">
        <v>1234</v>
      </c>
      <c r="B725" s="209" t="s">
        <v>1235</v>
      </c>
      <c r="C725" s="209" t="s">
        <v>1338</v>
      </c>
      <c r="D725" s="209" t="s">
        <v>810</v>
      </c>
      <c r="E725" s="209" t="s">
        <v>1361</v>
      </c>
      <c r="F725" s="209" t="s">
        <v>1362</v>
      </c>
      <c r="G725" s="209" t="s">
        <v>799</v>
      </c>
      <c r="H725" s="209" t="s">
        <v>800</v>
      </c>
      <c r="I725" s="209" t="s">
        <v>497</v>
      </c>
      <c r="J725" s="210">
        <v>0</v>
      </c>
      <c r="K725" s="210">
        <v>0</v>
      </c>
      <c r="L725" s="210">
        <v>26319294</v>
      </c>
      <c r="M725" s="210">
        <v>0</v>
      </c>
      <c r="N725" s="227">
        <v>26319294</v>
      </c>
      <c r="O725" s="210">
        <v>0</v>
      </c>
      <c r="P725" s="268" t="s">
        <v>1649</v>
      </c>
    </row>
    <row r="726" spans="1:18" x14ac:dyDescent="0.45">
      <c r="A726" s="209" t="s">
        <v>1234</v>
      </c>
      <c r="B726" s="209" t="s">
        <v>1235</v>
      </c>
      <c r="C726" s="209" t="s">
        <v>1338</v>
      </c>
      <c r="D726" s="209" t="s">
        <v>810</v>
      </c>
      <c r="E726" s="209" t="s">
        <v>1343</v>
      </c>
      <c r="F726" s="209" t="s">
        <v>1344</v>
      </c>
      <c r="G726" s="209" t="s">
        <v>793</v>
      </c>
      <c r="H726" s="209" t="s">
        <v>794</v>
      </c>
      <c r="I726" s="209" t="s">
        <v>497</v>
      </c>
      <c r="J726" s="210">
        <v>14589650</v>
      </c>
      <c r="K726" s="210">
        <v>0</v>
      </c>
      <c r="L726" s="210">
        <v>53602000</v>
      </c>
      <c r="M726" s="210">
        <v>0</v>
      </c>
      <c r="N726" s="232">
        <v>68191650</v>
      </c>
      <c r="O726" s="210">
        <v>0</v>
      </c>
      <c r="P726" s="268" t="s">
        <v>1649</v>
      </c>
    </row>
    <row r="727" spans="1:18" x14ac:dyDescent="0.45">
      <c r="A727" s="209" t="s">
        <v>1234</v>
      </c>
      <c r="B727" s="209" t="s">
        <v>1235</v>
      </c>
      <c r="C727" s="209" t="s">
        <v>1338</v>
      </c>
      <c r="D727" s="209" t="s">
        <v>810</v>
      </c>
      <c r="E727" s="209" t="s">
        <v>1373</v>
      </c>
      <c r="F727" s="209" t="s">
        <v>1374</v>
      </c>
      <c r="G727" s="209" t="s">
        <v>797</v>
      </c>
      <c r="H727" s="209" t="s">
        <v>798</v>
      </c>
      <c r="I727" s="209" t="s">
        <v>497</v>
      </c>
      <c r="J727" s="210">
        <v>0</v>
      </c>
      <c r="K727" s="210">
        <v>0</v>
      </c>
      <c r="L727" s="210">
        <v>45120180</v>
      </c>
      <c r="M727" s="210">
        <v>0</v>
      </c>
      <c r="N727" s="216">
        <v>45120180</v>
      </c>
      <c r="O727" s="210">
        <v>0</v>
      </c>
      <c r="P727" s="268" t="s">
        <v>1649</v>
      </c>
    </row>
    <row r="728" spans="1:18" x14ac:dyDescent="0.45">
      <c r="A728" s="209" t="s">
        <v>1234</v>
      </c>
      <c r="B728" s="209" t="s">
        <v>1235</v>
      </c>
      <c r="C728" s="209" t="s">
        <v>1338</v>
      </c>
      <c r="D728" s="209" t="s">
        <v>810</v>
      </c>
      <c r="E728" s="209" t="s">
        <v>1365</v>
      </c>
      <c r="F728" s="209" t="s">
        <v>1366</v>
      </c>
      <c r="G728" s="209" t="s">
        <v>799</v>
      </c>
      <c r="H728" s="209" t="s">
        <v>800</v>
      </c>
      <c r="I728" s="209" t="s">
        <v>497</v>
      </c>
      <c r="J728" s="210">
        <v>0</v>
      </c>
      <c r="K728" s="210">
        <v>0</v>
      </c>
      <c r="L728" s="210">
        <v>30000000</v>
      </c>
      <c r="M728" s="210">
        <v>0</v>
      </c>
      <c r="N728" s="226">
        <v>30000000</v>
      </c>
      <c r="O728" s="210">
        <v>0</v>
      </c>
      <c r="P728" s="269" t="s">
        <v>1650</v>
      </c>
      <c r="R728" s="256">
        <f>SUM(N728:N729)</f>
        <v>736012700</v>
      </c>
    </row>
    <row r="729" spans="1:18" x14ac:dyDescent="0.45">
      <c r="A729" s="209" t="s">
        <v>1234</v>
      </c>
      <c r="B729" s="209" t="s">
        <v>1235</v>
      </c>
      <c r="C729" s="209" t="s">
        <v>1338</v>
      </c>
      <c r="D729" s="209" t="s">
        <v>810</v>
      </c>
      <c r="E729" s="209" t="s">
        <v>1365</v>
      </c>
      <c r="F729" s="209" t="s">
        <v>1366</v>
      </c>
      <c r="G729" s="209" t="s">
        <v>801</v>
      </c>
      <c r="H729" s="209" t="s">
        <v>802</v>
      </c>
      <c r="I729" s="209" t="s">
        <v>497</v>
      </c>
      <c r="J729" s="210">
        <v>0</v>
      </c>
      <c r="K729" s="210">
        <v>0</v>
      </c>
      <c r="L729" s="210">
        <v>706012700</v>
      </c>
      <c r="M729" s="210">
        <v>0</v>
      </c>
      <c r="N729" s="226">
        <v>706012700</v>
      </c>
      <c r="O729" s="210">
        <v>0</v>
      </c>
      <c r="P729" s="269" t="s">
        <v>1650</v>
      </c>
    </row>
    <row r="730" spans="1:18" x14ac:dyDescent="0.45">
      <c r="A730" s="209" t="s">
        <v>1234</v>
      </c>
      <c r="B730" s="209" t="s">
        <v>1235</v>
      </c>
      <c r="C730" s="209" t="s">
        <v>1338</v>
      </c>
      <c r="D730" s="209" t="s">
        <v>810</v>
      </c>
      <c r="E730" s="209" t="s">
        <v>1363</v>
      </c>
      <c r="F730" s="209" t="s">
        <v>1364</v>
      </c>
      <c r="G730" s="209" t="s">
        <v>799</v>
      </c>
      <c r="H730" s="209" t="s">
        <v>800</v>
      </c>
      <c r="I730" s="209" t="s">
        <v>497</v>
      </c>
      <c r="J730" s="210">
        <v>0</v>
      </c>
      <c r="K730" s="210">
        <v>0</v>
      </c>
      <c r="L730" s="210">
        <v>14303053051</v>
      </c>
      <c r="M730" s="210">
        <v>0</v>
      </c>
      <c r="N730" s="216">
        <v>14303053051</v>
      </c>
      <c r="O730" s="210">
        <v>0</v>
      </c>
      <c r="P730" s="268" t="s">
        <v>1649</v>
      </c>
      <c r="Q730" s="256">
        <f>SUM(L730:L741)-M734-M741</f>
        <v>34227756661</v>
      </c>
    </row>
    <row r="731" spans="1:18" x14ac:dyDescent="0.45">
      <c r="A731" s="209" t="s">
        <v>1234</v>
      </c>
      <c r="B731" s="209" t="s">
        <v>1235</v>
      </c>
      <c r="C731" s="209" t="s">
        <v>1338</v>
      </c>
      <c r="D731" s="209" t="s">
        <v>810</v>
      </c>
      <c r="E731" s="209" t="s">
        <v>1347</v>
      </c>
      <c r="F731" s="209" t="s">
        <v>1348</v>
      </c>
      <c r="G731" s="209" t="s">
        <v>793</v>
      </c>
      <c r="H731" s="209" t="s">
        <v>794</v>
      </c>
      <c r="I731" s="209" t="s">
        <v>497</v>
      </c>
      <c r="J731" s="210">
        <v>0</v>
      </c>
      <c r="K731" s="210">
        <v>0</v>
      </c>
      <c r="L731" s="210">
        <v>11900000000</v>
      </c>
      <c r="M731" s="210">
        <v>0</v>
      </c>
      <c r="N731" s="216">
        <v>11900000000</v>
      </c>
      <c r="O731" s="210">
        <v>0</v>
      </c>
      <c r="P731" s="268" t="s">
        <v>1649</v>
      </c>
    </row>
    <row r="732" spans="1:18" x14ac:dyDescent="0.45">
      <c r="A732" s="209" t="s">
        <v>1234</v>
      </c>
      <c r="B732" s="209" t="s">
        <v>1235</v>
      </c>
      <c r="C732" s="209" t="s">
        <v>1338</v>
      </c>
      <c r="D732" s="209" t="s">
        <v>810</v>
      </c>
      <c r="E732" s="209" t="s">
        <v>1347</v>
      </c>
      <c r="F732" s="209" t="s">
        <v>1348</v>
      </c>
      <c r="G732" s="209" t="s">
        <v>799</v>
      </c>
      <c r="H732" s="209" t="s">
        <v>800</v>
      </c>
      <c r="I732" s="209" t="s">
        <v>497</v>
      </c>
      <c r="J732" s="210">
        <v>0</v>
      </c>
      <c r="K732" s="210">
        <v>0</v>
      </c>
      <c r="L732" s="210">
        <v>165000000</v>
      </c>
      <c r="M732" s="210">
        <v>0</v>
      </c>
      <c r="N732" s="216">
        <v>165000000</v>
      </c>
      <c r="O732" s="210">
        <v>0</v>
      </c>
      <c r="P732" s="268" t="s">
        <v>1649</v>
      </c>
    </row>
    <row r="733" spans="1:18" x14ac:dyDescent="0.45">
      <c r="A733" s="209" t="s">
        <v>1234</v>
      </c>
      <c r="B733" s="209" t="s">
        <v>1235</v>
      </c>
      <c r="C733" s="209" t="s">
        <v>1338</v>
      </c>
      <c r="D733" s="209" t="s">
        <v>810</v>
      </c>
      <c r="E733" s="209" t="s">
        <v>1349</v>
      </c>
      <c r="F733" s="209" t="s">
        <v>1350</v>
      </c>
      <c r="G733" s="209" t="s">
        <v>791</v>
      </c>
      <c r="H733" s="209" t="s">
        <v>792</v>
      </c>
      <c r="I733" s="209" t="s">
        <v>497</v>
      </c>
      <c r="J733" s="210">
        <v>21854000</v>
      </c>
      <c r="K733" s="210">
        <v>0</v>
      </c>
      <c r="L733" s="210">
        <v>2430375000</v>
      </c>
      <c r="M733" s="210">
        <v>0</v>
      </c>
      <c r="N733" s="232">
        <v>2452229000</v>
      </c>
      <c r="O733" s="210">
        <v>0</v>
      </c>
      <c r="P733" s="268" t="s">
        <v>1649</v>
      </c>
    </row>
    <row r="734" spans="1:18" x14ac:dyDescent="0.45">
      <c r="A734" s="209" t="s">
        <v>1234</v>
      </c>
      <c r="B734" s="209" t="s">
        <v>1235</v>
      </c>
      <c r="C734" s="209" t="s">
        <v>1338</v>
      </c>
      <c r="D734" s="209" t="s">
        <v>810</v>
      </c>
      <c r="E734" s="209" t="s">
        <v>1349</v>
      </c>
      <c r="F734" s="209" t="s">
        <v>1350</v>
      </c>
      <c r="G734" s="209" t="s">
        <v>793</v>
      </c>
      <c r="H734" s="209" t="s">
        <v>794</v>
      </c>
      <c r="I734" s="209" t="s">
        <v>497</v>
      </c>
      <c r="J734" s="210">
        <v>1237032095</v>
      </c>
      <c r="K734" s="210">
        <v>0</v>
      </c>
      <c r="L734" s="210">
        <v>5302876350</v>
      </c>
      <c r="M734" s="210">
        <v>224203740</v>
      </c>
      <c r="N734" s="232">
        <v>6315704705</v>
      </c>
      <c r="O734" s="210">
        <v>0</v>
      </c>
      <c r="P734" s="268" t="s">
        <v>1649</v>
      </c>
    </row>
    <row r="735" spans="1:18" x14ac:dyDescent="0.45">
      <c r="A735" s="209" t="s">
        <v>1234</v>
      </c>
      <c r="B735" s="209" t="s">
        <v>1235</v>
      </c>
      <c r="C735" s="209" t="s">
        <v>1338</v>
      </c>
      <c r="D735" s="209" t="s">
        <v>810</v>
      </c>
      <c r="E735" s="209" t="s">
        <v>1349</v>
      </c>
      <c r="F735" s="209" t="s">
        <v>1350</v>
      </c>
      <c r="G735" s="209" t="s">
        <v>795</v>
      </c>
      <c r="H735" s="209" t="s">
        <v>796</v>
      </c>
      <c r="I735" s="209" t="s">
        <v>497</v>
      </c>
      <c r="J735" s="210">
        <v>540000</v>
      </c>
      <c r="K735" s="210">
        <v>0</v>
      </c>
      <c r="L735" s="210">
        <v>18990000</v>
      </c>
      <c r="M735" s="210">
        <v>0</v>
      </c>
      <c r="N735" s="232">
        <v>19530000</v>
      </c>
      <c r="O735" s="210">
        <v>0</v>
      </c>
      <c r="P735" s="268" t="s">
        <v>1649</v>
      </c>
    </row>
    <row r="736" spans="1:18" x14ac:dyDescent="0.45">
      <c r="A736" s="209" t="s">
        <v>1234</v>
      </c>
      <c r="B736" s="209" t="s">
        <v>1235</v>
      </c>
      <c r="C736" s="209" t="s">
        <v>1338</v>
      </c>
      <c r="D736" s="209" t="s">
        <v>810</v>
      </c>
      <c r="E736" s="209" t="s">
        <v>1349</v>
      </c>
      <c r="F736" s="209" t="s">
        <v>1350</v>
      </c>
      <c r="G736" s="209" t="s">
        <v>797</v>
      </c>
      <c r="H736" s="209" t="s">
        <v>798</v>
      </c>
      <c r="I736" s="209" t="s">
        <v>497</v>
      </c>
      <c r="J736" s="210">
        <v>84820000</v>
      </c>
      <c r="K736" s="210">
        <v>0</v>
      </c>
      <c r="L736" s="210">
        <v>96611000</v>
      </c>
      <c r="M736" s="210">
        <v>0</v>
      </c>
      <c r="N736" s="232">
        <v>181431000</v>
      </c>
      <c r="O736" s="210">
        <v>0</v>
      </c>
      <c r="P736" s="268" t="s">
        <v>1649</v>
      </c>
    </row>
    <row r="737" spans="1:18" x14ac:dyDescent="0.45">
      <c r="A737" s="209" t="s">
        <v>1234</v>
      </c>
      <c r="B737" s="209" t="s">
        <v>1235</v>
      </c>
      <c r="C737" s="209" t="s">
        <v>1338</v>
      </c>
      <c r="D737" s="209" t="s">
        <v>810</v>
      </c>
      <c r="E737" s="209" t="s">
        <v>1349</v>
      </c>
      <c r="F737" s="209" t="s">
        <v>1350</v>
      </c>
      <c r="G737" s="209" t="s">
        <v>799</v>
      </c>
      <c r="H737" s="209" t="s">
        <v>800</v>
      </c>
      <c r="I737" s="209" t="s">
        <v>497</v>
      </c>
      <c r="J737" s="210">
        <v>852314333</v>
      </c>
      <c r="K737" s="210">
        <v>0</v>
      </c>
      <c r="L737" s="210">
        <v>197260000</v>
      </c>
      <c r="M737" s="210">
        <v>0</v>
      </c>
      <c r="N737" s="232">
        <v>1049574333</v>
      </c>
      <c r="O737" s="210">
        <v>0</v>
      </c>
      <c r="P737" s="268" t="s">
        <v>1649</v>
      </c>
    </row>
    <row r="738" spans="1:18" x14ac:dyDescent="0.45">
      <c r="A738" s="209" t="s">
        <v>1234</v>
      </c>
      <c r="B738" s="209" t="s">
        <v>1235</v>
      </c>
      <c r="C738" s="209" t="s">
        <v>1338</v>
      </c>
      <c r="D738" s="209" t="s">
        <v>810</v>
      </c>
      <c r="E738" s="209" t="s">
        <v>1349</v>
      </c>
      <c r="F738" s="209" t="s">
        <v>1350</v>
      </c>
      <c r="G738" s="209" t="s">
        <v>801</v>
      </c>
      <c r="H738" s="209" t="s">
        <v>802</v>
      </c>
      <c r="I738" s="209" t="s">
        <v>497</v>
      </c>
      <c r="J738" s="210">
        <v>7135000</v>
      </c>
      <c r="K738" s="210">
        <v>0</v>
      </c>
      <c r="L738" s="210">
        <v>9298000</v>
      </c>
      <c r="M738" s="210">
        <v>0</v>
      </c>
      <c r="N738" s="232">
        <v>16433000</v>
      </c>
      <c r="O738" s="210">
        <v>0</v>
      </c>
      <c r="P738" s="268" t="s">
        <v>1649</v>
      </c>
    </row>
    <row r="739" spans="1:18" x14ac:dyDescent="0.45">
      <c r="A739" s="209" t="s">
        <v>1234</v>
      </c>
      <c r="B739" s="209" t="s">
        <v>1235</v>
      </c>
      <c r="C739" s="209" t="s">
        <v>1338</v>
      </c>
      <c r="D739" s="209" t="s">
        <v>810</v>
      </c>
      <c r="E739" s="209" t="s">
        <v>1349</v>
      </c>
      <c r="F739" s="209" t="s">
        <v>1350</v>
      </c>
      <c r="G739" s="209" t="s">
        <v>803</v>
      </c>
      <c r="H739" s="209" t="s">
        <v>804</v>
      </c>
      <c r="I739" s="209" t="s">
        <v>497</v>
      </c>
      <c r="J739" s="210">
        <v>16840000</v>
      </c>
      <c r="K739" s="210">
        <v>0</v>
      </c>
      <c r="L739" s="210">
        <v>26997000</v>
      </c>
      <c r="M739" s="210">
        <v>0</v>
      </c>
      <c r="N739" s="232">
        <v>43837000</v>
      </c>
      <c r="O739" s="210">
        <v>0</v>
      </c>
      <c r="P739" s="268" t="s">
        <v>1649</v>
      </c>
      <c r="Q739" s="262">
        <f>SUBTOTAL(9,L697:L756)</f>
        <v>1131928155377</v>
      </c>
    </row>
    <row r="740" spans="1:18" x14ac:dyDescent="0.45">
      <c r="A740" s="209" t="s">
        <v>1234</v>
      </c>
      <c r="B740" s="209" t="s">
        <v>1235</v>
      </c>
      <c r="C740" s="209" t="s">
        <v>1338</v>
      </c>
      <c r="D740" s="209" t="s">
        <v>810</v>
      </c>
      <c r="E740" s="209" t="s">
        <v>1349</v>
      </c>
      <c r="F740" s="209" t="s">
        <v>1350</v>
      </c>
      <c r="G740" s="209" t="s">
        <v>1294</v>
      </c>
      <c r="H740" s="209" t="s">
        <v>1295</v>
      </c>
      <c r="I740" s="209" t="s">
        <v>497</v>
      </c>
      <c r="J740" s="210">
        <v>0</v>
      </c>
      <c r="K740" s="210">
        <v>0</v>
      </c>
      <c r="L740" s="210">
        <v>1500000</v>
      </c>
      <c r="M740" s="210">
        <v>0</v>
      </c>
      <c r="N740" s="232">
        <v>1500000</v>
      </c>
      <c r="O740" s="210">
        <v>0</v>
      </c>
      <c r="P740" s="268" t="s">
        <v>1649</v>
      </c>
      <c r="Q740" s="262">
        <f>Q739-M734-M741</f>
        <v>1131679251637</v>
      </c>
    </row>
    <row r="741" spans="1:18" x14ac:dyDescent="0.45">
      <c r="A741" s="209" t="s">
        <v>1234</v>
      </c>
      <c r="B741" s="209" t="s">
        <v>1235</v>
      </c>
      <c r="C741" s="209" t="s">
        <v>1338</v>
      </c>
      <c r="D741" s="209" t="s">
        <v>810</v>
      </c>
      <c r="E741" s="209" t="s">
        <v>1349</v>
      </c>
      <c r="F741" s="209" t="s">
        <v>1350</v>
      </c>
      <c r="G741" s="209" t="s">
        <v>1320</v>
      </c>
      <c r="H741" s="209" t="s">
        <v>1321</v>
      </c>
      <c r="I741" s="209" t="s">
        <v>1592</v>
      </c>
      <c r="J741" s="210">
        <v>0</v>
      </c>
      <c r="K741" s="210">
        <v>0</v>
      </c>
      <c r="L741" s="210">
        <v>24700000</v>
      </c>
      <c r="M741" s="210">
        <v>24700000</v>
      </c>
      <c r="N741" s="232">
        <v>0</v>
      </c>
      <c r="O741" s="210">
        <v>0</v>
      </c>
      <c r="P741" s="268" t="s">
        <v>1649</v>
      </c>
    </row>
    <row r="742" spans="1:18" x14ac:dyDescent="0.45">
      <c r="A742" s="209" t="s">
        <v>1234</v>
      </c>
      <c r="B742" s="209" t="s">
        <v>1235</v>
      </c>
      <c r="C742" s="209" t="s">
        <v>1338</v>
      </c>
      <c r="D742" s="209" t="s">
        <v>810</v>
      </c>
      <c r="E742" s="209" t="s">
        <v>1369</v>
      </c>
      <c r="F742" s="209" t="s">
        <v>1370</v>
      </c>
      <c r="G742" s="209" t="s">
        <v>801</v>
      </c>
      <c r="H742" s="209" t="s">
        <v>802</v>
      </c>
      <c r="I742" s="209" t="s">
        <v>497</v>
      </c>
      <c r="J742" s="210">
        <v>0</v>
      </c>
      <c r="K742" s="210">
        <v>0</v>
      </c>
      <c r="L742" s="210">
        <v>1751838748</v>
      </c>
      <c r="M742" s="210">
        <v>0</v>
      </c>
      <c r="N742" s="226">
        <v>1751838748</v>
      </c>
      <c r="O742" s="210">
        <v>0</v>
      </c>
      <c r="P742" s="269" t="s">
        <v>1650</v>
      </c>
      <c r="R742" s="256">
        <f>SUM(L742)</f>
        <v>1751838748</v>
      </c>
    </row>
    <row r="743" spans="1:18" x14ac:dyDescent="0.45">
      <c r="A743" s="209" t="s">
        <v>1234</v>
      </c>
      <c r="B743" s="209" t="s">
        <v>1235</v>
      </c>
      <c r="C743" s="209" t="s">
        <v>1338</v>
      </c>
      <c r="D743" s="209" t="s">
        <v>810</v>
      </c>
      <c r="E743" s="209" t="s">
        <v>1345</v>
      </c>
      <c r="F743" s="209" t="s">
        <v>1346</v>
      </c>
      <c r="G743" s="209" t="s">
        <v>791</v>
      </c>
      <c r="H743" s="209" t="s">
        <v>792</v>
      </c>
      <c r="I743" s="209" t="s">
        <v>497</v>
      </c>
      <c r="J743" s="210">
        <v>0</v>
      </c>
      <c r="K743" s="210">
        <v>0</v>
      </c>
      <c r="L743" s="210">
        <v>1871000</v>
      </c>
      <c r="M743" s="210">
        <v>0</v>
      </c>
      <c r="N743" s="227">
        <v>1871000</v>
      </c>
      <c r="O743" s="210">
        <v>0</v>
      </c>
      <c r="P743" s="268" t="s">
        <v>1649</v>
      </c>
      <c r="Q743" s="256">
        <f>SUM(L743:L744)</f>
        <v>127804026733</v>
      </c>
    </row>
    <row r="744" spans="1:18" x14ac:dyDescent="0.45">
      <c r="A744" s="209" t="s">
        <v>1234</v>
      </c>
      <c r="B744" s="209" t="s">
        <v>1235</v>
      </c>
      <c r="C744" s="209" t="s">
        <v>1338</v>
      </c>
      <c r="D744" s="209" t="s">
        <v>810</v>
      </c>
      <c r="E744" s="209" t="s">
        <v>1367</v>
      </c>
      <c r="F744" s="209" t="s">
        <v>1368</v>
      </c>
      <c r="G744" s="209" t="s">
        <v>797</v>
      </c>
      <c r="H744" s="209" t="s">
        <v>798</v>
      </c>
      <c r="I744" s="209" t="s">
        <v>497</v>
      </c>
      <c r="J744" s="210">
        <v>0</v>
      </c>
      <c r="K744" s="210">
        <v>0</v>
      </c>
      <c r="L744" s="210">
        <v>127802155733</v>
      </c>
      <c r="M744" s="210">
        <v>0</v>
      </c>
      <c r="N744" s="211">
        <v>127802155733</v>
      </c>
      <c r="O744" s="210">
        <v>0</v>
      </c>
      <c r="P744" s="268" t="s">
        <v>1649</v>
      </c>
    </row>
    <row r="745" spans="1:18" x14ac:dyDescent="0.45">
      <c r="A745" s="209" t="s">
        <v>1234</v>
      </c>
      <c r="B745" s="209" t="s">
        <v>1235</v>
      </c>
      <c r="C745" s="209" t="s">
        <v>1338</v>
      </c>
      <c r="D745" s="209" t="s">
        <v>810</v>
      </c>
      <c r="E745" s="209" t="s">
        <v>1351</v>
      </c>
      <c r="F745" s="209" t="s">
        <v>1352</v>
      </c>
      <c r="G745" s="209" t="s">
        <v>797</v>
      </c>
      <c r="H745" s="209" t="s">
        <v>798</v>
      </c>
      <c r="I745" s="209" t="s">
        <v>497</v>
      </c>
      <c r="J745" s="210">
        <v>0</v>
      </c>
      <c r="K745" s="210">
        <v>0</v>
      </c>
      <c r="L745" s="210">
        <v>224758333</v>
      </c>
      <c r="M745" s="210">
        <v>0</v>
      </c>
      <c r="N745" s="226">
        <v>224758333</v>
      </c>
      <c r="O745" s="210">
        <v>0</v>
      </c>
      <c r="P745" s="269" t="s">
        <v>1650</v>
      </c>
      <c r="R745" s="256">
        <f>SUM(L745:L747)</f>
        <v>6861013970</v>
      </c>
    </row>
    <row r="746" spans="1:18" x14ac:dyDescent="0.45">
      <c r="A746" s="209" t="s">
        <v>1234</v>
      </c>
      <c r="B746" s="209" t="s">
        <v>1235</v>
      </c>
      <c r="C746" s="209" t="s">
        <v>1338</v>
      </c>
      <c r="D746" s="209" t="s">
        <v>810</v>
      </c>
      <c r="E746" s="209" t="s">
        <v>1351</v>
      </c>
      <c r="F746" s="209" t="s">
        <v>1352</v>
      </c>
      <c r="G746" s="209" t="s">
        <v>799</v>
      </c>
      <c r="H746" s="209" t="s">
        <v>800</v>
      </c>
      <c r="I746" s="209" t="s">
        <v>497</v>
      </c>
      <c r="J746" s="210">
        <v>0</v>
      </c>
      <c r="K746" s="210">
        <v>0</v>
      </c>
      <c r="L746" s="210">
        <v>6055733956</v>
      </c>
      <c r="M746" s="210">
        <v>0</v>
      </c>
      <c r="N746" s="226">
        <v>6055733956</v>
      </c>
      <c r="O746" s="210">
        <v>0</v>
      </c>
      <c r="P746" s="269" t="s">
        <v>1650</v>
      </c>
    </row>
    <row r="747" spans="1:18" x14ac:dyDescent="0.45">
      <c r="A747" s="209" t="s">
        <v>1234</v>
      </c>
      <c r="B747" s="209" t="s">
        <v>1235</v>
      </c>
      <c r="C747" s="209" t="s">
        <v>1338</v>
      </c>
      <c r="D747" s="209" t="s">
        <v>810</v>
      </c>
      <c r="E747" s="209" t="s">
        <v>1351</v>
      </c>
      <c r="F747" s="209" t="s">
        <v>1352</v>
      </c>
      <c r="G747" s="209" t="s">
        <v>801</v>
      </c>
      <c r="H747" s="209" t="s">
        <v>802</v>
      </c>
      <c r="I747" s="209" t="s">
        <v>497</v>
      </c>
      <c r="J747" s="210">
        <v>0</v>
      </c>
      <c r="K747" s="210">
        <v>0</v>
      </c>
      <c r="L747" s="210">
        <v>580521681</v>
      </c>
      <c r="M747" s="210">
        <v>0</v>
      </c>
      <c r="N747" s="226">
        <v>580521681</v>
      </c>
      <c r="O747" s="210">
        <v>0</v>
      </c>
      <c r="P747" s="269" t="s">
        <v>1650</v>
      </c>
    </row>
    <row r="748" spans="1:18" x14ac:dyDescent="0.45">
      <c r="A748" s="209" t="s">
        <v>1234</v>
      </c>
      <c r="B748" s="209" t="s">
        <v>1235</v>
      </c>
      <c r="C748" s="209" t="s">
        <v>1338</v>
      </c>
      <c r="D748" s="209" t="s">
        <v>810</v>
      </c>
      <c r="E748" s="209" t="s">
        <v>1353</v>
      </c>
      <c r="F748" s="209" t="s">
        <v>1354</v>
      </c>
      <c r="G748" s="209" t="s">
        <v>791</v>
      </c>
      <c r="H748" s="209" t="s">
        <v>792</v>
      </c>
      <c r="I748" s="209" t="s">
        <v>497</v>
      </c>
      <c r="J748" s="210">
        <v>0</v>
      </c>
      <c r="K748" s="210">
        <v>0</v>
      </c>
      <c r="L748" s="210">
        <v>890000</v>
      </c>
      <c r="M748" s="210">
        <v>0</v>
      </c>
      <c r="N748" s="211">
        <v>890000</v>
      </c>
      <c r="O748" s="210">
        <v>0</v>
      </c>
      <c r="P748" s="268" t="s">
        <v>1649</v>
      </c>
      <c r="Q748" s="256">
        <f>SUM(L748:L756)</f>
        <v>46268870824</v>
      </c>
    </row>
    <row r="749" spans="1:18" x14ac:dyDescent="0.45">
      <c r="A749" s="209" t="s">
        <v>1234</v>
      </c>
      <c r="B749" s="209" t="s">
        <v>1235</v>
      </c>
      <c r="C749" s="209" t="s">
        <v>1338</v>
      </c>
      <c r="D749" s="209" t="s">
        <v>810</v>
      </c>
      <c r="E749" s="209" t="s">
        <v>1353</v>
      </c>
      <c r="F749" s="209" t="s">
        <v>1354</v>
      </c>
      <c r="G749" s="209" t="s">
        <v>793</v>
      </c>
      <c r="H749" s="209" t="s">
        <v>794</v>
      </c>
      <c r="I749" s="209" t="s">
        <v>497</v>
      </c>
      <c r="J749" s="210">
        <v>0</v>
      </c>
      <c r="K749" s="210">
        <v>0</v>
      </c>
      <c r="L749" s="210">
        <v>138075000</v>
      </c>
      <c r="M749" s="210">
        <v>0</v>
      </c>
      <c r="N749" s="211">
        <v>138075000</v>
      </c>
      <c r="O749" s="210">
        <v>0</v>
      </c>
      <c r="P749" s="268" t="s">
        <v>1649</v>
      </c>
      <c r="Q749" s="256">
        <f>Q748+Q743+Q730+Q722+Q697</f>
        <v>214862914857</v>
      </c>
      <c r="R749" s="256">
        <f>R745+R742+R728+R706</f>
        <v>904558779208</v>
      </c>
    </row>
    <row r="750" spans="1:18" x14ac:dyDescent="0.45">
      <c r="A750" s="209" t="s">
        <v>1234</v>
      </c>
      <c r="B750" s="209" t="s">
        <v>1235</v>
      </c>
      <c r="C750" s="209" t="s">
        <v>1338</v>
      </c>
      <c r="D750" s="209" t="s">
        <v>810</v>
      </c>
      <c r="E750" s="209" t="s">
        <v>1353</v>
      </c>
      <c r="F750" s="209" t="s">
        <v>1354</v>
      </c>
      <c r="G750" s="209" t="s">
        <v>797</v>
      </c>
      <c r="H750" s="209" t="s">
        <v>798</v>
      </c>
      <c r="I750" s="209" t="s">
        <v>497</v>
      </c>
      <c r="J750" s="210">
        <v>0</v>
      </c>
      <c r="K750" s="210">
        <v>0</v>
      </c>
      <c r="L750" s="210">
        <v>38620000</v>
      </c>
      <c r="M750" s="210">
        <v>0</v>
      </c>
      <c r="N750" s="211">
        <v>38620000</v>
      </c>
      <c r="O750" s="210">
        <v>0</v>
      </c>
      <c r="P750" s="268" t="s">
        <v>1649</v>
      </c>
    </row>
    <row r="751" spans="1:18" x14ac:dyDescent="0.45">
      <c r="A751" s="209" t="s">
        <v>1234</v>
      </c>
      <c r="B751" s="209" t="s">
        <v>1235</v>
      </c>
      <c r="C751" s="209" t="s">
        <v>1338</v>
      </c>
      <c r="D751" s="209" t="s">
        <v>810</v>
      </c>
      <c r="E751" s="209" t="s">
        <v>1353</v>
      </c>
      <c r="F751" s="209" t="s">
        <v>1354</v>
      </c>
      <c r="G751" s="209" t="s">
        <v>799</v>
      </c>
      <c r="H751" s="209" t="s">
        <v>800</v>
      </c>
      <c r="I751" s="209" t="s">
        <v>497</v>
      </c>
      <c r="J751" s="210">
        <v>0</v>
      </c>
      <c r="K751" s="210">
        <v>0</v>
      </c>
      <c r="L751" s="210">
        <v>11340000</v>
      </c>
      <c r="M751" s="210">
        <v>0</v>
      </c>
      <c r="N751" s="211">
        <v>11340000</v>
      </c>
      <c r="O751" s="210">
        <v>0</v>
      </c>
      <c r="P751" s="268" t="s">
        <v>1649</v>
      </c>
    </row>
    <row r="752" spans="1:18" x14ac:dyDescent="0.45">
      <c r="A752" s="209" t="s">
        <v>1234</v>
      </c>
      <c r="B752" s="209" t="s">
        <v>1235</v>
      </c>
      <c r="C752" s="209" t="s">
        <v>1338</v>
      </c>
      <c r="D752" s="209" t="s">
        <v>810</v>
      </c>
      <c r="E752" s="209" t="s">
        <v>1353</v>
      </c>
      <c r="F752" s="209" t="s">
        <v>1354</v>
      </c>
      <c r="G752" s="209" t="s">
        <v>801</v>
      </c>
      <c r="H752" s="209" t="s">
        <v>802</v>
      </c>
      <c r="I752" s="209" t="s">
        <v>497</v>
      </c>
      <c r="J752" s="210">
        <v>0</v>
      </c>
      <c r="K752" s="210">
        <v>0</v>
      </c>
      <c r="L752" s="210">
        <v>900000</v>
      </c>
      <c r="M752" s="210">
        <v>0</v>
      </c>
      <c r="N752" s="211">
        <v>900000</v>
      </c>
      <c r="O752" s="210">
        <v>0</v>
      </c>
      <c r="P752" s="268" t="s">
        <v>1649</v>
      </c>
    </row>
    <row r="753" spans="1:17" x14ac:dyDescent="0.45">
      <c r="A753" s="209" t="s">
        <v>1234</v>
      </c>
      <c r="B753" s="209" t="s">
        <v>1235</v>
      </c>
      <c r="C753" s="209" t="s">
        <v>1338</v>
      </c>
      <c r="D753" s="209" t="s">
        <v>810</v>
      </c>
      <c r="E753" s="209" t="s">
        <v>1353</v>
      </c>
      <c r="F753" s="209" t="s">
        <v>1354</v>
      </c>
      <c r="G753" s="209" t="s">
        <v>1294</v>
      </c>
      <c r="H753" s="209" t="s">
        <v>1295</v>
      </c>
      <c r="I753" s="209" t="s">
        <v>497</v>
      </c>
      <c r="J753" s="210">
        <v>0</v>
      </c>
      <c r="K753" s="210">
        <v>0</v>
      </c>
      <c r="L753" s="210">
        <v>390000</v>
      </c>
      <c r="M753" s="210">
        <v>0</v>
      </c>
      <c r="N753" s="211">
        <v>390000</v>
      </c>
      <c r="O753" s="210">
        <v>0</v>
      </c>
      <c r="P753" s="268" t="s">
        <v>1649</v>
      </c>
    </row>
    <row r="754" spans="1:17" x14ac:dyDescent="0.45">
      <c r="A754" s="209" t="s">
        <v>1234</v>
      </c>
      <c r="B754" s="209" t="s">
        <v>1235</v>
      </c>
      <c r="C754" s="209" t="s">
        <v>1338</v>
      </c>
      <c r="D754" s="209" t="s">
        <v>810</v>
      </c>
      <c r="E754" s="209" t="s">
        <v>1371</v>
      </c>
      <c r="F754" s="209" t="s">
        <v>1372</v>
      </c>
      <c r="G754" s="209" t="s">
        <v>797</v>
      </c>
      <c r="H754" s="209" t="s">
        <v>798</v>
      </c>
      <c r="I754" s="209" t="s">
        <v>497</v>
      </c>
      <c r="J754" s="210">
        <v>0</v>
      </c>
      <c r="K754" s="210">
        <v>0</v>
      </c>
      <c r="L754" s="210">
        <v>42528750824</v>
      </c>
      <c r="M754" s="210">
        <v>0</v>
      </c>
      <c r="N754" s="211">
        <v>42528750824</v>
      </c>
      <c r="O754" s="210">
        <v>0</v>
      </c>
      <c r="P754" s="268" t="s">
        <v>1649</v>
      </c>
    </row>
    <row r="755" spans="1:17" x14ac:dyDescent="0.45">
      <c r="A755" s="209" t="s">
        <v>1234</v>
      </c>
      <c r="B755" s="209" t="s">
        <v>1235</v>
      </c>
      <c r="C755" s="209" t="s">
        <v>1338</v>
      </c>
      <c r="D755" s="209" t="s">
        <v>810</v>
      </c>
      <c r="E755" s="209" t="s">
        <v>1371</v>
      </c>
      <c r="F755" s="209" t="s">
        <v>1372</v>
      </c>
      <c r="G755" s="209" t="s">
        <v>799</v>
      </c>
      <c r="H755" s="209" t="s">
        <v>800</v>
      </c>
      <c r="I755" s="209" t="s">
        <v>497</v>
      </c>
      <c r="J755" s="210">
        <v>0</v>
      </c>
      <c r="K755" s="210">
        <v>0</v>
      </c>
      <c r="L755" s="210">
        <v>31500000</v>
      </c>
      <c r="M755" s="210">
        <v>0</v>
      </c>
      <c r="N755" s="211">
        <v>31500000</v>
      </c>
      <c r="O755" s="210">
        <v>0</v>
      </c>
      <c r="P755" s="268" t="s">
        <v>1649</v>
      </c>
    </row>
    <row r="756" spans="1:17" x14ac:dyDescent="0.45">
      <c r="A756" s="209" t="s">
        <v>1234</v>
      </c>
      <c r="B756" s="209" t="s">
        <v>1235</v>
      </c>
      <c r="C756" s="209" t="s">
        <v>1338</v>
      </c>
      <c r="D756" s="209" t="s">
        <v>810</v>
      </c>
      <c r="E756" s="209" t="s">
        <v>1371</v>
      </c>
      <c r="F756" s="209" t="s">
        <v>1372</v>
      </c>
      <c r="G756" s="209" t="s">
        <v>1312</v>
      </c>
      <c r="H756" s="209" t="s">
        <v>1313</v>
      </c>
      <c r="I756" s="209" t="s">
        <v>1589</v>
      </c>
      <c r="J756" s="210">
        <v>0</v>
      </c>
      <c r="K756" s="210">
        <v>0</v>
      </c>
      <c r="L756" s="228">
        <v>3518405000</v>
      </c>
      <c r="M756" s="210">
        <v>0</v>
      </c>
      <c r="N756" s="211">
        <v>3518405000</v>
      </c>
      <c r="O756" s="210">
        <v>0</v>
      </c>
      <c r="P756" s="268" t="s">
        <v>1649</v>
      </c>
    </row>
    <row r="757" spans="1:17" x14ac:dyDescent="0.45">
      <c r="A757" s="209" t="s">
        <v>1234</v>
      </c>
      <c r="B757" s="209" t="s">
        <v>1235</v>
      </c>
      <c r="C757" s="209" t="s">
        <v>1375</v>
      </c>
      <c r="D757" s="209" t="s">
        <v>344</v>
      </c>
      <c r="E757" s="209" t="s">
        <v>1376</v>
      </c>
      <c r="F757" s="209" t="s">
        <v>1377</v>
      </c>
      <c r="G757" s="209" t="s">
        <v>791</v>
      </c>
      <c r="H757" s="209" t="s">
        <v>792</v>
      </c>
      <c r="I757" s="209" t="s">
        <v>497</v>
      </c>
      <c r="J757" s="210">
        <v>1504905311</v>
      </c>
      <c r="K757" s="210">
        <v>0</v>
      </c>
      <c r="L757" s="228">
        <v>1586011000</v>
      </c>
      <c r="M757" s="210">
        <v>0</v>
      </c>
      <c r="N757" s="233">
        <v>3090916311</v>
      </c>
      <c r="O757" s="210">
        <v>0</v>
      </c>
      <c r="P757" s="270" t="s">
        <v>1622</v>
      </c>
      <c r="Q757" s="256">
        <f>L757+L758+L759+L760+L761+L762+L763+L764+L765+L766-M764</f>
        <v>551603813770</v>
      </c>
    </row>
    <row r="758" spans="1:17" x14ac:dyDescent="0.45">
      <c r="A758" s="209" t="s">
        <v>1234</v>
      </c>
      <c r="B758" s="209" t="s">
        <v>1235</v>
      </c>
      <c r="C758" s="209" t="s">
        <v>1375</v>
      </c>
      <c r="D758" s="209" t="s">
        <v>344</v>
      </c>
      <c r="E758" s="209" t="s">
        <v>1376</v>
      </c>
      <c r="F758" s="209" t="s">
        <v>1377</v>
      </c>
      <c r="G758" s="209" t="s">
        <v>797</v>
      </c>
      <c r="H758" s="209" t="s">
        <v>798</v>
      </c>
      <c r="I758" s="209" t="s">
        <v>497</v>
      </c>
      <c r="J758" s="210">
        <v>0</v>
      </c>
      <c r="K758" s="210">
        <v>0</v>
      </c>
      <c r="L758" s="228">
        <v>160000</v>
      </c>
      <c r="M758" s="210">
        <v>0</v>
      </c>
      <c r="N758" s="233">
        <v>160000</v>
      </c>
      <c r="O758" s="210">
        <v>0</v>
      </c>
      <c r="P758" s="270" t="s">
        <v>1622</v>
      </c>
    </row>
    <row r="759" spans="1:17" x14ac:dyDescent="0.45">
      <c r="A759" s="209" t="s">
        <v>1234</v>
      </c>
      <c r="B759" s="209" t="s">
        <v>1235</v>
      </c>
      <c r="C759" s="209" t="s">
        <v>1375</v>
      </c>
      <c r="D759" s="209" t="s">
        <v>344</v>
      </c>
      <c r="E759" s="209" t="s">
        <v>1378</v>
      </c>
      <c r="F759" s="209" t="s">
        <v>1379</v>
      </c>
      <c r="G759" s="209" t="s">
        <v>791</v>
      </c>
      <c r="H759" s="209" t="s">
        <v>792</v>
      </c>
      <c r="I759" s="209" t="s">
        <v>497</v>
      </c>
      <c r="J759" s="210">
        <v>955041449</v>
      </c>
      <c r="K759" s="210">
        <v>10602463</v>
      </c>
      <c r="L759" s="228">
        <v>34172811</v>
      </c>
      <c r="M759" s="210">
        <v>0</v>
      </c>
      <c r="N759" s="233">
        <v>978611797</v>
      </c>
      <c r="O759" s="210">
        <v>0</v>
      </c>
      <c r="P759" s="270" t="s">
        <v>1622</v>
      </c>
    </row>
    <row r="760" spans="1:17" x14ac:dyDescent="0.45">
      <c r="A760" s="209" t="s">
        <v>1234</v>
      </c>
      <c r="B760" s="209" t="s">
        <v>1235</v>
      </c>
      <c r="C760" s="209" t="s">
        <v>1375</v>
      </c>
      <c r="D760" s="209" t="s">
        <v>344</v>
      </c>
      <c r="E760" s="209" t="s">
        <v>1378</v>
      </c>
      <c r="F760" s="209" t="s">
        <v>1379</v>
      </c>
      <c r="G760" s="209" t="s">
        <v>793</v>
      </c>
      <c r="H760" s="209" t="s">
        <v>794</v>
      </c>
      <c r="I760" s="209" t="s">
        <v>497</v>
      </c>
      <c r="J760" s="210">
        <v>0</v>
      </c>
      <c r="K760" s="210">
        <v>0</v>
      </c>
      <c r="L760" s="228">
        <v>696200</v>
      </c>
      <c r="M760" s="210">
        <v>0</v>
      </c>
      <c r="N760" s="233">
        <v>696200</v>
      </c>
      <c r="O760" s="210">
        <v>0</v>
      </c>
      <c r="P760" s="270" t="s">
        <v>1622</v>
      </c>
    </row>
    <row r="761" spans="1:17" x14ac:dyDescent="0.45">
      <c r="A761" s="209" t="s">
        <v>1234</v>
      </c>
      <c r="B761" s="209" t="s">
        <v>1235</v>
      </c>
      <c r="C761" s="209" t="s">
        <v>1375</v>
      </c>
      <c r="D761" s="209" t="s">
        <v>344</v>
      </c>
      <c r="E761" s="209" t="s">
        <v>1378</v>
      </c>
      <c r="F761" s="209" t="s">
        <v>1379</v>
      </c>
      <c r="G761" s="209" t="s">
        <v>799</v>
      </c>
      <c r="H761" s="209" t="s">
        <v>800</v>
      </c>
      <c r="I761" s="209" t="s">
        <v>497</v>
      </c>
      <c r="J761" s="210">
        <v>97500</v>
      </c>
      <c r="K761" s="210">
        <v>0</v>
      </c>
      <c r="L761" s="228">
        <v>17250</v>
      </c>
      <c r="M761" s="210">
        <v>0</v>
      </c>
      <c r="N761" s="233">
        <v>114750</v>
      </c>
      <c r="O761" s="210">
        <v>0</v>
      </c>
      <c r="P761" s="270" t="s">
        <v>1622</v>
      </c>
    </row>
    <row r="762" spans="1:17" x14ac:dyDescent="0.45">
      <c r="A762" s="209" t="s">
        <v>1234</v>
      </c>
      <c r="B762" s="209" t="s">
        <v>1235</v>
      </c>
      <c r="C762" s="209" t="s">
        <v>1375</v>
      </c>
      <c r="D762" s="209" t="s">
        <v>344</v>
      </c>
      <c r="E762" s="209" t="s">
        <v>1378</v>
      </c>
      <c r="F762" s="209" t="s">
        <v>1379</v>
      </c>
      <c r="G762" s="209" t="s">
        <v>1312</v>
      </c>
      <c r="H762" s="209" t="s">
        <v>1313</v>
      </c>
      <c r="I762" s="209" t="s">
        <v>1589</v>
      </c>
      <c r="J762" s="210">
        <v>0</v>
      </c>
      <c r="K762" s="210">
        <v>0</v>
      </c>
      <c r="L762" s="228">
        <v>900000</v>
      </c>
      <c r="M762" s="210">
        <v>0</v>
      </c>
      <c r="N762" s="233">
        <v>900000</v>
      </c>
      <c r="O762" s="210">
        <v>0</v>
      </c>
      <c r="P762" s="270" t="s">
        <v>1622</v>
      </c>
    </row>
    <row r="763" spans="1:17" x14ac:dyDescent="0.45">
      <c r="A763" s="209" t="s">
        <v>1234</v>
      </c>
      <c r="B763" s="209" t="s">
        <v>1235</v>
      </c>
      <c r="C763" s="209" t="s">
        <v>1375</v>
      </c>
      <c r="D763" s="209" t="s">
        <v>344</v>
      </c>
      <c r="E763" s="209" t="s">
        <v>1380</v>
      </c>
      <c r="F763" s="209" t="s">
        <v>1381</v>
      </c>
      <c r="G763" s="209" t="s">
        <v>791</v>
      </c>
      <c r="H763" s="209" t="s">
        <v>792</v>
      </c>
      <c r="I763" s="209" t="s">
        <v>497</v>
      </c>
      <c r="J763" s="210">
        <v>0</v>
      </c>
      <c r="K763" s="210">
        <v>0</v>
      </c>
      <c r="L763" s="228">
        <v>388140928544</v>
      </c>
      <c r="M763" s="210">
        <v>0</v>
      </c>
      <c r="N763" s="233">
        <v>388140928544</v>
      </c>
      <c r="O763" s="210">
        <v>0</v>
      </c>
      <c r="P763" s="270" t="s">
        <v>1622</v>
      </c>
    </row>
    <row r="764" spans="1:17" x14ac:dyDescent="0.45">
      <c r="A764" s="209" t="s">
        <v>1234</v>
      </c>
      <c r="B764" s="209" t="s">
        <v>1235</v>
      </c>
      <c r="C764" s="209" t="s">
        <v>1375</v>
      </c>
      <c r="D764" s="209" t="s">
        <v>344</v>
      </c>
      <c r="E764" s="209" t="s">
        <v>1384</v>
      </c>
      <c r="F764" s="209" t="s">
        <v>1385</v>
      </c>
      <c r="G764" s="209" t="s">
        <v>791</v>
      </c>
      <c r="H764" s="209" t="s">
        <v>792</v>
      </c>
      <c r="I764" s="209" t="s">
        <v>497</v>
      </c>
      <c r="J764" s="210">
        <v>0</v>
      </c>
      <c r="K764" s="210">
        <v>0</v>
      </c>
      <c r="L764" s="210">
        <v>1304562235</v>
      </c>
      <c r="M764" s="210">
        <v>174522280</v>
      </c>
      <c r="N764" s="233">
        <v>1130039955</v>
      </c>
      <c r="O764" s="210">
        <v>0</v>
      </c>
      <c r="P764" s="270" t="s">
        <v>1622</v>
      </c>
      <c r="Q764" s="262">
        <f>SUBTOTAL(9,L757:L766)</f>
        <v>551778336050</v>
      </c>
    </row>
    <row r="765" spans="1:17" x14ac:dyDescent="0.45">
      <c r="A765" s="209" t="s">
        <v>1234</v>
      </c>
      <c r="B765" s="209" t="s">
        <v>1235</v>
      </c>
      <c r="C765" s="209" t="s">
        <v>1375</v>
      </c>
      <c r="D765" s="209" t="s">
        <v>344</v>
      </c>
      <c r="E765" s="209" t="s">
        <v>1386</v>
      </c>
      <c r="F765" s="209" t="s">
        <v>1387</v>
      </c>
      <c r="G765" s="209" t="s">
        <v>791</v>
      </c>
      <c r="H765" s="209" t="s">
        <v>792</v>
      </c>
      <c r="I765" s="209" t="s">
        <v>497</v>
      </c>
      <c r="J765" s="210">
        <v>0</v>
      </c>
      <c r="K765" s="210">
        <v>0</v>
      </c>
      <c r="L765" s="210">
        <v>43103031673</v>
      </c>
      <c r="M765" s="210">
        <v>0</v>
      </c>
      <c r="N765" s="233">
        <v>43103031673</v>
      </c>
      <c r="O765" s="210">
        <v>0</v>
      </c>
      <c r="P765" s="270" t="s">
        <v>1622</v>
      </c>
      <c r="Q765" s="262">
        <f>Q764-M764</f>
        <v>551603813770</v>
      </c>
    </row>
    <row r="766" spans="1:17" x14ac:dyDescent="0.45">
      <c r="A766" s="209" t="s">
        <v>1234</v>
      </c>
      <c r="B766" s="209" t="s">
        <v>1235</v>
      </c>
      <c r="C766" s="209" t="s">
        <v>1375</v>
      </c>
      <c r="D766" s="209" t="s">
        <v>344</v>
      </c>
      <c r="E766" s="209" t="s">
        <v>1382</v>
      </c>
      <c r="F766" s="209" t="s">
        <v>1383</v>
      </c>
      <c r="G766" s="209" t="s">
        <v>797</v>
      </c>
      <c r="H766" s="209" t="s">
        <v>798</v>
      </c>
      <c r="I766" s="209" t="s">
        <v>497</v>
      </c>
      <c r="J766" s="210">
        <v>0</v>
      </c>
      <c r="K766" s="210">
        <v>0</v>
      </c>
      <c r="L766" s="210">
        <v>117607856337</v>
      </c>
      <c r="M766" s="210">
        <v>0</v>
      </c>
      <c r="N766" s="233">
        <v>117607856337</v>
      </c>
      <c r="O766" s="210">
        <v>0</v>
      </c>
      <c r="P766" s="270" t="s">
        <v>1622</v>
      </c>
      <c r="Q766" s="208">
        <f>SUBTOTAL(9,J757:J766)</f>
        <v>2460044260</v>
      </c>
    </row>
    <row r="767" spans="1:17" x14ac:dyDescent="0.45">
      <c r="A767" s="209" t="s">
        <v>1234</v>
      </c>
      <c r="B767" s="209" t="s">
        <v>1235</v>
      </c>
      <c r="C767" s="209" t="s">
        <v>1388</v>
      </c>
      <c r="D767" s="209" t="s">
        <v>1389</v>
      </c>
      <c r="E767" s="209" t="s">
        <v>1390</v>
      </c>
      <c r="F767" s="209" t="s">
        <v>1391</v>
      </c>
      <c r="G767" s="209" t="s">
        <v>791</v>
      </c>
      <c r="H767" s="209" t="s">
        <v>792</v>
      </c>
      <c r="I767" s="209" t="s">
        <v>497</v>
      </c>
      <c r="J767" s="210">
        <v>0</v>
      </c>
      <c r="K767" s="210">
        <v>0</v>
      </c>
      <c r="L767" s="210">
        <v>544950000</v>
      </c>
      <c r="M767" s="210">
        <v>0</v>
      </c>
      <c r="N767" s="228">
        <v>544950000</v>
      </c>
      <c r="O767" s="210">
        <v>0</v>
      </c>
      <c r="P767" s="276" t="s">
        <v>1623</v>
      </c>
    </row>
    <row r="768" spans="1:17" x14ac:dyDescent="0.45">
      <c r="A768" s="209" t="s">
        <v>1234</v>
      </c>
      <c r="B768" s="209" t="s">
        <v>1235</v>
      </c>
      <c r="C768" s="209" t="s">
        <v>1388</v>
      </c>
      <c r="D768" s="209" t="s">
        <v>1389</v>
      </c>
      <c r="E768" s="209" t="s">
        <v>1392</v>
      </c>
      <c r="F768" s="209" t="s">
        <v>1393</v>
      </c>
      <c r="G768" s="209" t="s">
        <v>791</v>
      </c>
      <c r="H768" s="209" t="s">
        <v>792</v>
      </c>
      <c r="I768" s="209" t="s">
        <v>497</v>
      </c>
      <c r="J768" s="210">
        <v>0</v>
      </c>
      <c r="K768" s="210">
        <v>0</v>
      </c>
      <c r="L768" s="210">
        <v>78334800</v>
      </c>
      <c r="M768" s="210">
        <v>0</v>
      </c>
      <c r="N768" s="228">
        <v>78334800</v>
      </c>
      <c r="O768" s="210">
        <v>0</v>
      </c>
      <c r="P768" s="276" t="s">
        <v>1623</v>
      </c>
    </row>
    <row r="769" spans="1:17" x14ac:dyDescent="0.45">
      <c r="A769" s="209" t="s">
        <v>1234</v>
      </c>
      <c r="B769" s="209" t="s">
        <v>1235</v>
      </c>
      <c r="C769" s="209" t="s">
        <v>1388</v>
      </c>
      <c r="D769" s="209" t="s">
        <v>1389</v>
      </c>
      <c r="E769" s="209" t="s">
        <v>1392</v>
      </c>
      <c r="F769" s="209" t="s">
        <v>1393</v>
      </c>
      <c r="G769" s="209" t="s">
        <v>793</v>
      </c>
      <c r="H769" s="209" t="s">
        <v>794</v>
      </c>
      <c r="I769" s="209" t="s">
        <v>497</v>
      </c>
      <c r="J769" s="210">
        <v>0</v>
      </c>
      <c r="K769" s="210">
        <v>0</v>
      </c>
      <c r="L769" s="210">
        <v>51501675</v>
      </c>
      <c r="M769" s="210">
        <v>0</v>
      </c>
      <c r="N769" s="228">
        <v>51501675</v>
      </c>
      <c r="O769" s="210">
        <v>0</v>
      </c>
      <c r="P769" s="276" t="s">
        <v>1623</v>
      </c>
    </row>
    <row r="770" spans="1:17" x14ac:dyDescent="0.45">
      <c r="A770" s="209" t="s">
        <v>1234</v>
      </c>
      <c r="B770" s="209" t="s">
        <v>1235</v>
      </c>
      <c r="C770" s="209" t="s">
        <v>1388</v>
      </c>
      <c r="D770" s="209" t="s">
        <v>1389</v>
      </c>
      <c r="E770" s="209" t="s">
        <v>1392</v>
      </c>
      <c r="F770" s="209" t="s">
        <v>1393</v>
      </c>
      <c r="G770" s="209" t="s">
        <v>797</v>
      </c>
      <c r="H770" s="209" t="s">
        <v>798</v>
      </c>
      <c r="I770" s="209" t="s">
        <v>497</v>
      </c>
      <c r="J770" s="210">
        <v>0</v>
      </c>
      <c r="K770" s="210">
        <v>0</v>
      </c>
      <c r="L770" s="210">
        <v>440000</v>
      </c>
      <c r="M770" s="210">
        <v>0</v>
      </c>
      <c r="N770" s="228">
        <v>440000</v>
      </c>
      <c r="O770" s="210">
        <v>0</v>
      </c>
      <c r="P770" s="276" t="s">
        <v>1623</v>
      </c>
    </row>
    <row r="771" spans="1:17" x14ac:dyDescent="0.45">
      <c r="A771" s="209" t="s">
        <v>1394</v>
      </c>
      <c r="B771" s="209" t="s">
        <v>1395</v>
      </c>
      <c r="C771" s="209" t="s">
        <v>1396</v>
      </c>
      <c r="D771" s="209" t="s">
        <v>1397</v>
      </c>
      <c r="E771" s="209" t="s">
        <v>1398</v>
      </c>
      <c r="F771" s="209" t="s">
        <v>1399</v>
      </c>
      <c r="G771" s="209" t="s">
        <v>534</v>
      </c>
      <c r="H771" s="209" t="s">
        <v>535</v>
      </c>
      <c r="I771" s="209" t="s">
        <v>497</v>
      </c>
      <c r="J771" s="210">
        <v>300000000</v>
      </c>
      <c r="K771" s="210">
        <v>0</v>
      </c>
      <c r="L771" s="210">
        <v>0</v>
      </c>
      <c r="M771" s="210">
        <v>300000000</v>
      </c>
      <c r="N771" s="210">
        <v>0</v>
      </c>
      <c r="O771" s="210">
        <v>0</v>
      </c>
    </row>
    <row r="772" spans="1:17" x14ac:dyDescent="0.45">
      <c r="A772" s="209" t="s">
        <v>1394</v>
      </c>
      <c r="B772" s="209" t="s">
        <v>1395</v>
      </c>
      <c r="C772" s="209" t="s">
        <v>1396</v>
      </c>
      <c r="D772" s="209" t="s">
        <v>1397</v>
      </c>
      <c r="E772" s="209" t="s">
        <v>1398</v>
      </c>
      <c r="F772" s="209" t="s">
        <v>1399</v>
      </c>
      <c r="G772" s="209" t="s">
        <v>1400</v>
      </c>
      <c r="H772" s="209" t="s">
        <v>1401</v>
      </c>
      <c r="I772" s="209" t="s">
        <v>497</v>
      </c>
      <c r="J772" s="210">
        <v>200000000</v>
      </c>
      <c r="K772" s="210">
        <v>0</v>
      </c>
      <c r="L772" s="210">
        <v>0</v>
      </c>
      <c r="M772" s="210">
        <v>200000000</v>
      </c>
      <c r="N772" s="210">
        <v>0</v>
      </c>
      <c r="O772" s="210">
        <v>0</v>
      </c>
    </row>
    <row r="773" spans="1:17" x14ac:dyDescent="0.45">
      <c r="A773" s="209" t="s">
        <v>1394</v>
      </c>
      <c r="B773" s="209" t="s">
        <v>1395</v>
      </c>
      <c r="C773" s="209" t="s">
        <v>1396</v>
      </c>
      <c r="D773" s="209" t="s">
        <v>1397</v>
      </c>
      <c r="E773" s="209" t="s">
        <v>1398</v>
      </c>
      <c r="F773" s="209" t="s">
        <v>1399</v>
      </c>
      <c r="G773" s="209" t="s">
        <v>1402</v>
      </c>
      <c r="H773" s="209" t="s">
        <v>1403</v>
      </c>
      <c r="I773" s="209" t="s">
        <v>497</v>
      </c>
      <c r="J773" s="210">
        <v>100000000</v>
      </c>
      <c r="K773" s="210">
        <v>0</v>
      </c>
      <c r="L773" s="210">
        <v>0</v>
      </c>
      <c r="M773" s="210">
        <v>100000000</v>
      </c>
      <c r="N773" s="210">
        <v>0</v>
      </c>
      <c r="O773" s="210">
        <v>0</v>
      </c>
    </row>
    <row r="774" spans="1:17" x14ac:dyDescent="0.45">
      <c r="A774" s="209" t="s">
        <v>1394</v>
      </c>
      <c r="B774" s="209" t="s">
        <v>1395</v>
      </c>
      <c r="C774" s="209" t="s">
        <v>1396</v>
      </c>
      <c r="D774" s="209" t="s">
        <v>1397</v>
      </c>
      <c r="E774" s="209" t="s">
        <v>1398</v>
      </c>
      <c r="F774" s="209" t="s">
        <v>1399</v>
      </c>
      <c r="G774" s="209" t="s">
        <v>1404</v>
      </c>
      <c r="H774" s="209" t="s">
        <v>1405</v>
      </c>
      <c r="I774" s="209" t="s">
        <v>497</v>
      </c>
      <c r="J774" s="210">
        <v>100000000</v>
      </c>
      <c r="K774" s="210">
        <v>0</v>
      </c>
      <c r="L774" s="210">
        <v>0</v>
      </c>
      <c r="M774" s="210">
        <v>100000000</v>
      </c>
      <c r="N774" s="210">
        <v>0</v>
      </c>
      <c r="O774" s="210">
        <v>0</v>
      </c>
    </row>
    <row r="775" spans="1:17" x14ac:dyDescent="0.45">
      <c r="A775" s="209" t="s">
        <v>1394</v>
      </c>
      <c r="B775" s="209" t="s">
        <v>1395</v>
      </c>
      <c r="C775" s="209" t="s">
        <v>1396</v>
      </c>
      <c r="D775" s="209" t="s">
        <v>1397</v>
      </c>
      <c r="E775" s="209" t="s">
        <v>1398</v>
      </c>
      <c r="F775" s="209" t="s">
        <v>1399</v>
      </c>
      <c r="G775" s="209" t="s">
        <v>1406</v>
      </c>
      <c r="H775" s="209" t="s">
        <v>1407</v>
      </c>
      <c r="I775" s="209" t="s">
        <v>497</v>
      </c>
      <c r="J775" s="210">
        <v>300000000</v>
      </c>
      <c r="K775" s="210">
        <v>0</v>
      </c>
      <c r="L775" s="210">
        <v>0</v>
      </c>
      <c r="M775" s="210">
        <v>300000000</v>
      </c>
      <c r="N775" s="210">
        <v>0</v>
      </c>
      <c r="O775" s="210">
        <v>0</v>
      </c>
      <c r="Q775" s="256">
        <f>SUM(L536:L770)</f>
        <v>14199096850794</v>
      </c>
    </row>
    <row r="776" spans="1:17" x14ac:dyDescent="0.45">
      <c r="A776" s="209" t="s">
        <v>1394</v>
      </c>
      <c r="B776" s="209" t="s">
        <v>1395</v>
      </c>
      <c r="C776" s="209" t="s">
        <v>1396</v>
      </c>
      <c r="D776" s="209" t="s">
        <v>1397</v>
      </c>
      <c r="E776" s="209" t="s">
        <v>1398</v>
      </c>
      <c r="F776" s="209" t="s">
        <v>1399</v>
      </c>
      <c r="G776" s="209" t="s">
        <v>1408</v>
      </c>
      <c r="H776" s="209" t="s">
        <v>1409</v>
      </c>
      <c r="I776" s="209" t="s">
        <v>497</v>
      </c>
      <c r="J776" s="210">
        <v>300000000</v>
      </c>
      <c r="K776" s="210">
        <v>0</v>
      </c>
      <c r="L776" s="210">
        <v>0</v>
      </c>
      <c r="M776" s="210">
        <v>300000000</v>
      </c>
      <c r="N776" s="210">
        <v>0</v>
      </c>
      <c r="O776" s="210">
        <v>0</v>
      </c>
      <c r="Q776" s="256">
        <f>SUM(M536:M770)</f>
        <v>1585640810527</v>
      </c>
    </row>
    <row r="777" spans="1:17" x14ac:dyDescent="0.45">
      <c r="A777" s="209" t="s">
        <v>1394</v>
      </c>
      <c r="B777" s="209" t="s">
        <v>1395</v>
      </c>
      <c r="C777" s="209" t="s">
        <v>1396</v>
      </c>
      <c r="D777" s="209" t="s">
        <v>1397</v>
      </c>
      <c r="E777" s="209" t="s">
        <v>1398</v>
      </c>
      <c r="F777" s="209" t="s">
        <v>1399</v>
      </c>
      <c r="G777" s="209" t="s">
        <v>1410</v>
      </c>
      <c r="H777" s="209" t="s">
        <v>1411</v>
      </c>
      <c r="I777" s="209" t="s">
        <v>497</v>
      </c>
      <c r="J777" s="210">
        <v>200000000</v>
      </c>
      <c r="K777" s="210">
        <v>0</v>
      </c>
      <c r="L777" s="210">
        <v>0</v>
      </c>
      <c r="M777" s="210">
        <v>200000000</v>
      </c>
      <c r="N777" s="210">
        <v>0</v>
      </c>
      <c r="O777" s="210">
        <v>0</v>
      </c>
      <c r="Q777" s="256">
        <f>Q775-Q776</f>
        <v>12613456040267</v>
      </c>
    </row>
    <row r="778" spans="1:17" x14ac:dyDescent="0.45">
      <c r="A778" s="209" t="s">
        <v>1394</v>
      </c>
      <c r="B778" s="209" t="s">
        <v>1395</v>
      </c>
      <c r="C778" s="209" t="s">
        <v>1396</v>
      </c>
      <c r="D778" s="209" t="s">
        <v>1397</v>
      </c>
      <c r="E778" s="209" t="s">
        <v>1412</v>
      </c>
      <c r="F778" s="209" t="s">
        <v>1413</v>
      </c>
      <c r="G778" s="209" t="s">
        <v>701</v>
      </c>
      <c r="H778" s="209" t="s">
        <v>702</v>
      </c>
      <c r="I778" s="209" t="s">
        <v>1541</v>
      </c>
      <c r="J778" s="210">
        <v>652500000</v>
      </c>
      <c r="K778" s="210">
        <v>0</v>
      </c>
      <c r="L778" s="210">
        <v>0</v>
      </c>
      <c r="M778" s="210">
        <v>0</v>
      </c>
      <c r="N778" s="210">
        <v>652500000</v>
      </c>
      <c r="O778" s="210">
        <v>0</v>
      </c>
      <c r="Q778" s="256">
        <f>J145</f>
        <v>2812796517765</v>
      </c>
    </row>
    <row r="779" spans="1:17" x14ac:dyDescent="0.45">
      <c r="A779" s="209" t="s">
        <v>1394</v>
      </c>
      <c r="B779" s="209" t="s">
        <v>1395</v>
      </c>
      <c r="C779" s="209" t="s">
        <v>1396</v>
      </c>
      <c r="D779" s="209" t="s">
        <v>1397</v>
      </c>
      <c r="E779" s="209" t="s">
        <v>1412</v>
      </c>
      <c r="F779" s="209" t="s">
        <v>1413</v>
      </c>
      <c r="G779" s="209" t="s">
        <v>559</v>
      </c>
      <c r="H779" s="209" t="s">
        <v>281</v>
      </c>
      <c r="I779" s="209" t="s">
        <v>1520</v>
      </c>
      <c r="J779" s="210">
        <v>962727276</v>
      </c>
      <c r="K779" s="210">
        <v>0</v>
      </c>
      <c r="L779" s="210">
        <v>1088034226</v>
      </c>
      <c r="M779" s="210">
        <v>0</v>
      </c>
      <c r="N779" s="210">
        <v>2050761502</v>
      </c>
      <c r="O779" s="210">
        <v>0</v>
      </c>
      <c r="Q779" s="256">
        <f>Q777-Q778</f>
        <v>9800659522502</v>
      </c>
    </row>
    <row r="780" spans="1:17" x14ac:dyDescent="0.45">
      <c r="A780" s="209" t="s">
        <v>1394</v>
      </c>
      <c r="B780" s="209" t="s">
        <v>1395</v>
      </c>
      <c r="C780" s="209" t="s">
        <v>1396</v>
      </c>
      <c r="D780" s="209" t="s">
        <v>1397</v>
      </c>
      <c r="E780" s="209" t="s">
        <v>1412</v>
      </c>
      <c r="F780" s="209" t="s">
        <v>1413</v>
      </c>
      <c r="G780" s="209" t="s">
        <v>1418</v>
      </c>
      <c r="H780" s="209" t="s">
        <v>1419</v>
      </c>
      <c r="I780" s="209" t="s">
        <v>1596</v>
      </c>
      <c r="J780" s="210">
        <v>300475000</v>
      </c>
      <c r="K780" s="210">
        <v>0</v>
      </c>
      <c r="L780" s="210">
        <v>0</v>
      </c>
      <c r="M780" s="210">
        <v>0</v>
      </c>
      <c r="N780" s="210">
        <v>300475000</v>
      </c>
      <c r="O780" s="210">
        <v>0</v>
      </c>
      <c r="Q780" s="256">
        <v>500000000000</v>
      </c>
    </row>
    <row r="781" spans="1:17" x14ac:dyDescent="0.45">
      <c r="A781" s="209" t="s">
        <v>1394</v>
      </c>
      <c r="B781" s="209" t="s">
        <v>1395</v>
      </c>
      <c r="C781" s="209" t="s">
        <v>1396</v>
      </c>
      <c r="D781" s="209" t="s">
        <v>1397</v>
      </c>
      <c r="E781" s="209" t="s">
        <v>1412</v>
      </c>
      <c r="F781" s="209" t="s">
        <v>1413</v>
      </c>
      <c r="G781" s="209" t="s">
        <v>621</v>
      </c>
      <c r="H781" s="209" t="s">
        <v>187</v>
      </c>
      <c r="I781" s="209" t="s">
        <v>1525</v>
      </c>
      <c r="J781" s="210">
        <v>49940513065</v>
      </c>
      <c r="K781" s="210">
        <v>0</v>
      </c>
      <c r="L781" s="210">
        <v>489411213950</v>
      </c>
      <c r="M781" s="210">
        <v>0</v>
      </c>
      <c r="N781" s="210">
        <v>539351727015</v>
      </c>
      <c r="O781" s="210">
        <v>0</v>
      </c>
      <c r="Q781" s="256">
        <f>Q779-Q780</f>
        <v>9300659522502</v>
      </c>
    </row>
    <row r="782" spans="1:17" x14ac:dyDescent="0.45">
      <c r="A782" s="209" t="s">
        <v>1394</v>
      </c>
      <c r="B782" s="209" t="s">
        <v>1395</v>
      </c>
      <c r="C782" s="209" t="s">
        <v>1396</v>
      </c>
      <c r="D782" s="209" t="s">
        <v>1397</v>
      </c>
      <c r="E782" s="209" t="s">
        <v>1412</v>
      </c>
      <c r="F782" s="209" t="s">
        <v>1413</v>
      </c>
      <c r="G782" s="209" t="s">
        <v>856</v>
      </c>
      <c r="H782" s="209" t="s">
        <v>857</v>
      </c>
      <c r="I782" s="209" t="s">
        <v>1561</v>
      </c>
      <c r="J782" s="210">
        <v>295800000</v>
      </c>
      <c r="K782" s="210">
        <v>0</v>
      </c>
      <c r="L782" s="210">
        <v>0</v>
      </c>
      <c r="M782" s="210">
        <v>244800000</v>
      </c>
      <c r="N782" s="210">
        <v>51000000</v>
      </c>
      <c r="O782" s="210">
        <v>0</v>
      </c>
    </row>
    <row r="783" spans="1:17" x14ac:dyDescent="0.45">
      <c r="A783" s="209" t="s">
        <v>1394</v>
      </c>
      <c r="B783" s="209" t="s">
        <v>1395</v>
      </c>
      <c r="C783" s="209" t="s">
        <v>1396</v>
      </c>
      <c r="D783" s="209" t="s">
        <v>1397</v>
      </c>
      <c r="E783" s="209" t="s">
        <v>1412</v>
      </c>
      <c r="F783" s="209" t="s">
        <v>1413</v>
      </c>
      <c r="G783" s="209" t="s">
        <v>668</v>
      </c>
      <c r="H783" s="209" t="s">
        <v>669</v>
      </c>
      <c r="I783" s="209" t="s">
        <v>1539</v>
      </c>
      <c r="J783" s="210">
        <v>0</v>
      </c>
      <c r="K783" s="210">
        <v>0</v>
      </c>
      <c r="L783" s="210">
        <v>94812500000</v>
      </c>
      <c r="M783" s="210">
        <v>0</v>
      </c>
      <c r="N783" s="210">
        <v>94812500000</v>
      </c>
      <c r="O783" s="210">
        <v>0</v>
      </c>
    </row>
    <row r="784" spans="1:17" x14ac:dyDescent="0.45">
      <c r="A784" s="209" t="s">
        <v>1394</v>
      </c>
      <c r="B784" s="209" t="s">
        <v>1395</v>
      </c>
      <c r="C784" s="209" t="s">
        <v>1396</v>
      </c>
      <c r="D784" s="209" t="s">
        <v>1397</v>
      </c>
      <c r="E784" s="209" t="s">
        <v>1412</v>
      </c>
      <c r="F784" s="209" t="s">
        <v>1413</v>
      </c>
      <c r="G784" s="209" t="s">
        <v>1182</v>
      </c>
      <c r="H784" s="209" t="s">
        <v>1183</v>
      </c>
      <c r="I784" s="209" t="s">
        <v>1581</v>
      </c>
      <c r="J784" s="210">
        <v>110000000</v>
      </c>
      <c r="K784" s="210">
        <v>0</v>
      </c>
      <c r="L784" s="210">
        <v>0</v>
      </c>
      <c r="M784" s="210">
        <v>0</v>
      </c>
      <c r="N784" s="210">
        <v>110000000</v>
      </c>
      <c r="O784" s="210">
        <v>0</v>
      </c>
    </row>
    <row r="785" spans="1:15" x14ac:dyDescent="0.45">
      <c r="A785" s="209" t="s">
        <v>1394</v>
      </c>
      <c r="B785" s="209" t="s">
        <v>1395</v>
      </c>
      <c r="C785" s="209" t="s">
        <v>1396</v>
      </c>
      <c r="D785" s="209" t="s">
        <v>1397</v>
      </c>
      <c r="E785" s="209" t="s">
        <v>1412</v>
      </c>
      <c r="F785" s="209" t="s">
        <v>1413</v>
      </c>
      <c r="G785" s="209" t="s">
        <v>636</v>
      </c>
      <c r="H785" s="209" t="s">
        <v>637</v>
      </c>
      <c r="I785" s="209" t="s">
        <v>1530</v>
      </c>
      <c r="J785" s="210">
        <v>2907977400</v>
      </c>
      <c r="K785" s="210">
        <v>0</v>
      </c>
      <c r="L785" s="210">
        <v>27563257800</v>
      </c>
      <c r="M785" s="210">
        <v>1622388900</v>
      </c>
      <c r="N785" s="210">
        <v>28848846300</v>
      </c>
      <c r="O785" s="210">
        <v>0</v>
      </c>
    </row>
    <row r="786" spans="1:15" x14ac:dyDescent="0.45">
      <c r="A786" s="209" t="s">
        <v>1394</v>
      </c>
      <c r="B786" s="209" t="s">
        <v>1395</v>
      </c>
      <c r="C786" s="209" t="s">
        <v>1396</v>
      </c>
      <c r="D786" s="209" t="s">
        <v>1397</v>
      </c>
      <c r="E786" s="209" t="s">
        <v>1412</v>
      </c>
      <c r="F786" s="209" t="s">
        <v>1413</v>
      </c>
      <c r="G786" s="209" t="s">
        <v>638</v>
      </c>
      <c r="H786" s="209" t="s">
        <v>639</v>
      </c>
      <c r="I786" s="209" t="s">
        <v>1531</v>
      </c>
      <c r="J786" s="210">
        <v>600000000</v>
      </c>
      <c r="K786" s="210">
        <v>0</v>
      </c>
      <c r="L786" s="210">
        <v>0</v>
      </c>
      <c r="M786" s="210">
        <v>0</v>
      </c>
      <c r="N786" s="210">
        <v>600000000</v>
      </c>
      <c r="O786" s="210">
        <v>0</v>
      </c>
    </row>
    <row r="787" spans="1:15" x14ac:dyDescent="0.45">
      <c r="A787" s="209" t="s">
        <v>1394</v>
      </c>
      <c r="B787" s="209" t="s">
        <v>1395</v>
      </c>
      <c r="C787" s="209" t="s">
        <v>1396</v>
      </c>
      <c r="D787" s="209" t="s">
        <v>1397</v>
      </c>
      <c r="E787" s="209" t="s">
        <v>1412</v>
      </c>
      <c r="F787" s="209" t="s">
        <v>1413</v>
      </c>
      <c r="G787" s="209" t="s">
        <v>640</v>
      </c>
      <c r="H787" s="209" t="s">
        <v>641</v>
      </c>
      <c r="I787" s="209" t="s">
        <v>1532</v>
      </c>
      <c r="J787" s="210">
        <v>4200000000</v>
      </c>
      <c r="K787" s="210">
        <v>0</v>
      </c>
      <c r="L787" s="210">
        <v>0</v>
      </c>
      <c r="M787" s="210">
        <v>0</v>
      </c>
      <c r="N787" s="210">
        <v>4200000000</v>
      </c>
      <c r="O787" s="210">
        <v>0</v>
      </c>
    </row>
    <row r="788" spans="1:15" x14ac:dyDescent="0.45">
      <c r="A788" s="209" t="s">
        <v>1394</v>
      </c>
      <c r="B788" s="209" t="s">
        <v>1395</v>
      </c>
      <c r="C788" s="209" t="s">
        <v>1396</v>
      </c>
      <c r="D788" s="209" t="s">
        <v>1397</v>
      </c>
      <c r="E788" s="209" t="s">
        <v>1412</v>
      </c>
      <c r="F788" s="209" t="s">
        <v>1413</v>
      </c>
      <c r="G788" s="209" t="s">
        <v>866</v>
      </c>
      <c r="H788" s="209" t="s">
        <v>867</v>
      </c>
      <c r="I788" s="209" t="s">
        <v>1566</v>
      </c>
      <c r="J788" s="210">
        <v>10120893800</v>
      </c>
      <c r="K788" s="210">
        <v>0</v>
      </c>
      <c r="L788" s="210">
        <v>0</v>
      </c>
      <c r="M788" s="210">
        <v>0</v>
      </c>
      <c r="N788" s="210">
        <v>10120893800</v>
      </c>
      <c r="O788" s="210">
        <v>0</v>
      </c>
    </row>
    <row r="789" spans="1:15" x14ac:dyDescent="0.45">
      <c r="A789" s="209" t="s">
        <v>1394</v>
      </c>
      <c r="B789" s="209" t="s">
        <v>1395</v>
      </c>
      <c r="C789" s="209" t="s">
        <v>1396</v>
      </c>
      <c r="D789" s="209" t="s">
        <v>1397</v>
      </c>
      <c r="E789" s="209" t="s">
        <v>1412</v>
      </c>
      <c r="F789" s="209" t="s">
        <v>1413</v>
      </c>
      <c r="G789" s="209" t="s">
        <v>642</v>
      </c>
      <c r="H789" s="209" t="s">
        <v>643</v>
      </c>
      <c r="I789" s="209" t="s">
        <v>1533</v>
      </c>
      <c r="J789" s="210">
        <v>34650000000</v>
      </c>
      <c r="K789" s="210">
        <v>0</v>
      </c>
      <c r="L789" s="210">
        <v>0</v>
      </c>
      <c r="M789" s="210">
        <v>24850000000</v>
      </c>
      <c r="N789" s="210">
        <v>9800000000</v>
      </c>
      <c r="O789" s="210">
        <v>0</v>
      </c>
    </row>
    <row r="790" spans="1:15" x14ac:dyDescent="0.45">
      <c r="A790" s="209" t="s">
        <v>1394</v>
      </c>
      <c r="B790" s="209" t="s">
        <v>1395</v>
      </c>
      <c r="C790" s="209" t="s">
        <v>1396</v>
      </c>
      <c r="D790" s="209" t="s">
        <v>1397</v>
      </c>
      <c r="E790" s="209" t="s">
        <v>1412</v>
      </c>
      <c r="F790" s="209" t="s">
        <v>1413</v>
      </c>
      <c r="G790" s="209" t="s">
        <v>646</v>
      </c>
      <c r="H790" s="209" t="s">
        <v>647</v>
      </c>
      <c r="I790" s="209" t="s">
        <v>1535</v>
      </c>
      <c r="J790" s="210">
        <v>2562490000</v>
      </c>
      <c r="K790" s="210">
        <v>0</v>
      </c>
      <c r="L790" s="210">
        <v>40411867786</v>
      </c>
      <c r="M790" s="210">
        <v>35132513155</v>
      </c>
      <c r="N790" s="210">
        <v>7841844631</v>
      </c>
      <c r="O790" s="210">
        <v>0</v>
      </c>
    </row>
    <row r="791" spans="1:15" x14ac:dyDescent="0.45">
      <c r="A791" s="209" t="s">
        <v>1394</v>
      </c>
      <c r="B791" s="209" t="s">
        <v>1395</v>
      </c>
      <c r="C791" s="209" t="s">
        <v>1396</v>
      </c>
      <c r="D791" s="209" t="s">
        <v>1397</v>
      </c>
      <c r="E791" s="209" t="s">
        <v>1412</v>
      </c>
      <c r="F791" s="209" t="s">
        <v>1413</v>
      </c>
      <c r="G791" s="209" t="s">
        <v>1416</v>
      </c>
      <c r="H791" s="209" t="s">
        <v>1417</v>
      </c>
      <c r="I791" s="209" t="s">
        <v>1597</v>
      </c>
      <c r="J791" s="210">
        <v>1711564390</v>
      </c>
      <c r="K791" s="210">
        <v>0</v>
      </c>
      <c r="L791" s="210">
        <v>0</v>
      </c>
      <c r="M791" s="210">
        <v>691325000</v>
      </c>
      <c r="N791" s="210">
        <v>1020239390</v>
      </c>
      <c r="O791" s="210">
        <v>0</v>
      </c>
    </row>
    <row r="792" spans="1:15" x14ac:dyDescent="0.45">
      <c r="A792" s="209" t="s">
        <v>1394</v>
      </c>
      <c r="B792" s="209" t="s">
        <v>1395</v>
      </c>
      <c r="C792" s="209" t="s">
        <v>1396</v>
      </c>
      <c r="D792" s="209" t="s">
        <v>1397</v>
      </c>
      <c r="E792" s="209" t="s">
        <v>1412</v>
      </c>
      <c r="F792" s="209" t="s">
        <v>1413</v>
      </c>
      <c r="G792" s="209" t="s">
        <v>1414</v>
      </c>
      <c r="H792" s="209" t="s">
        <v>1415</v>
      </c>
      <c r="I792" s="209" t="s">
        <v>1598</v>
      </c>
      <c r="J792" s="210">
        <v>0</v>
      </c>
      <c r="K792" s="210">
        <v>0</v>
      </c>
      <c r="L792" s="210">
        <v>2172996280</v>
      </c>
      <c r="M792" s="210">
        <v>0</v>
      </c>
      <c r="N792" s="210">
        <v>2172996280</v>
      </c>
      <c r="O792" s="210">
        <v>0</v>
      </c>
    </row>
    <row r="793" spans="1:15" x14ac:dyDescent="0.45">
      <c r="A793" s="209" t="s">
        <v>1394</v>
      </c>
      <c r="B793" s="209" t="s">
        <v>1395</v>
      </c>
      <c r="C793" s="209" t="s">
        <v>1396</v>
      </c>
      <c r="D793" s="209" t="s">
        <v>1397</v>
      </c>
      <c r="E793" s="209" t="s">
        <v>1412</v>
      </c>
      <c r="F793" s="209" t="s">
        <v>1413</v>
      </c>
      <c r="G793" s="209" t="s">
        <v>878</v>
      </c>
      <c r="H793" s="209" t="s">
        <v>879</v>
      </c>
      <c r="I793" s="209" t="s">
        <v>1572</v>
      </c>
      <c r="J793" s="210">
        <v>32400000000</v>
      </c>
      <c r="K793" s="210">
        <v>0</v>
      </c>
      <c r="L793" s="210">
        <v>0</v>
      </c>
      <c r="M793" s="210">
        <v>0</v>
      </c>
      <c r="N793" s="210">
        <v>32400000000</v>
      </c>
      <c r="O793" s="210">
        <v>0</v>
      </c>
    </row>
    <row r="794" spans="1:15" x14ac:dyDescent="0.45">
      <c r="A794" s="209" t="s">
        <v>1394</v>
      </c>
      <c r="B794" s="209" t="s">
        <v>1395</v>
      </c>
      <c r="C794" s="209" t="s">
        <v>1396</v>
      </c>
      <c r="D794" s="209" t="s">
        <v>1397</v>
      </c>
      <c r="E794" s="209" t="s">
        <v>1412</v>
      </c>
      <c r="F794" s="209" t="s">
        <v>1413</v>
      </c>
      <c r="G794" s="209" t="s">
        <v>644</v>
      </c>
      <c r="H794" s="209" t="s">
        <v>645</v>
      </c>
      <c r="I794" s="209" t="s">
        <v>1537</v>
      </c>
      <c r="J794" s="210">
        <v>1614023040</v>
      </c>
      <c r="K794" s="210">
        <v>0</v>
      </c>
      <c r="L794" s="210">
        <v>4309709400</v>
      </c>
      <c r="M794" s="210">
        <v>2027018640</v>
      </c>
      <c r="N794" s="210">
        <v>3896713800</v>
      </c>
      <c r="O794" s="210">
        <v>0</v>
      </c>
    </row>
    <row r="795" spans="1:15" x14ac:dyDescent="0.45">
      <c r="A795" s="209" t="s">
        <v>1394</v>
      </c>
      <c r="B795" s="209" t="s">
        <v>1395</v>
      </c>
      <c r="C795" s="209" t="s">
        <v>1396</v>
      </c>
      <c r="D795" s="209" t="s">
        <v>1397</v>
      </c>
      <c r="E795" s="209" t="s">
        <v>1412</v>
      </c>
      <c r="F795" s="209" t="s">
        <v>1413</v>
      </c>
      <c r="G795" s="209" t="s">
        <v>880</v>
      </c>
      <c r="H795" s="209" t="s">
        <v>881</v>
      </c>
      <c r="I795" s="209" t="s">
        <v>1573</v>
      </c>
      <c r="J795" s="210">
        <v>0</v>
      </c>
      <c r="K795" s="210">
        <v>0</v>
      </c>
      <c r="L795" s="210">
        <v>40620000000</v>
      </c>
      <c r="M795" s="210">
        <v>25620000000</v>
      </c>
      <c r="N795" s="210">
        <v>15000000000</v>
      </c>
      <c r="O795" s="210">
        <v>0</v>
      </c>
    </row>
    <row r="796" spans="1:15" x14ac:dyDescent="0.45">
      <c r="A796" s="209" t="s">
        <v>1394</v>
      </c>
      <c r="B796" s="209" t="s">
        <v>1395</v>
      </c>
      <c r="C796" s="209" t="s">
        <v>1396</v>
      </c>
      <c r="D796" s="209" t="s">
        <v>1397</v>
      </c>
      <c r="E796" s="209" t="s">
        <v>1412</v>
      </c>
      <c r="F796" s="209" t="s">
        <v>1413</v>
      </c>
      <c r="G796" s="209" t="s">
        <v>648</v>
      </c>
      <c r="H796" s="209" t="s">
        <v>649</v>
      </c>
      <c r="I796" s="209" t="s">
        <v>1538</v>
      </c>
      <c r="J796" s="210">
        <v>155130623600</v>
      </c>
      <c r="K796" s="210">
        <v>0</v>
      </c>
      <c r="L796" s="210">
        <v>61634866240</v>
      </c>
      <c r="M796" s="210">
        <v>155130623600</v>
      </c>
      <c r="N796" s="210">
        <v>61634866240</v>
      </c>
      <c r="O796" s="210">
        <v>0</v>
      </c>
    </row>
    <row r="797" spans="1:15" x14ac:dyDescent="0.45">
      <c r="A797" s="209" t="s">
        <v>1394</v>
      </c>
      <c r="B797" s="209" t="s">
        <v>1395</v>
      </c>
      <c r="C797" s="209" t="s">
        <v>1396</v>
      </c>
      <c r="D797" s="209" t="s">
        <v>1397</v>
      </c>
      <c r="E797" s="209" t="s">
        <v>1412</v>
      </c>
      <c r="F797" s="209" t="s">
        <v>1413</v>
      </c>
      <c r="G797" s="209" t="s">
        <v>650</v>
      </c>
      <c r="H797" s="209" t="s">
        <v>651</v>
      </c>
      <c r="I797" s="209" t="s">
        <v>497</v>
      </c>
      <c r="J797" s="210">
        <v>0</v>
      </c>
      <c r="K797" s="210">
        <v>0</v>
      </c>
      <c r="L797" s="210">
        <v>10335578272</v>
      </c>
      <c r="M797" s="210">
        <v>126696472</v>
      </c>
      <c r="N797" s="210">
        <v>10208881800</v>
      </c>
      <c r="O797" s="210">
        <v>0</v>
      </c>
    </row>
    <row r="798" spans="1:15" x14ac:dyDescent="0.45">
      <c r="A798" s="209" t="s">
        <v>1394</v>
      </c>
      <c r="B798" s="209" t="s">
        <v>1395</v>
      </c>
      <c r="C798" s="209" t="s">
        <v>1396</v>
      </c>
      <c r="D798" s="209" t="s">
        <v>1397</v>
      </c>
      <c r="E798" s="209" t="s">
        <v>1412</v>
      </c>
      <c r="F798" s="209" t="s">
        <v>1413</v>
      </c>
      <c r="G798" s="209" t="s">
        <v>670</v>
      </c>
      <c r="H798" s="209" t="s">
        <v>671</v>
      </c>
      <c r="I798" s="209" t="s">
        <v>497</v>
      </c>
      <c r="J798" s="210">
        <v>0</v>
      </c>
      <c r="K798" s="210">
        <v>0</v>
      </c>
      <c r="L798" s="210">
        <v>61566000000</v>
      </c>
      <c r="M798" s="210">
        <v>0</v>
      </c>
      <c r="N798" s="210">
        <v>61566000000</v>
      </c>
      <c r="O798" s="210">
        <v>0</v>
      </c>
    </row>
    <row r="799" spans="1:15" x14ac:dyDescent="0.45">
      <c r="A799" s="209" t="s">
        <v>1394</v>
      </c>
      <c r="B799" s="209" t="s">
        <v>1395</v>
      </c>
      <c r="C799" s="209" t="s">
        <v>1396</v>
      </c>
      <c r="D799" s="209" t="s">
        <v>1397</v>
      </c>
      <c r="E799" s="209" t="s">
        <v>1412</v>
      </c>
      <c r="F799" s="209" t="s">
        <v>1413</v>
      </c>
      <c r="G799" s="209" t="s">
        <v>674</v>
      </c>
      <c r="H799" s="209" t="s">
        <v>675</v>
      </c>
      <c r="I799" s="209" t="s">
        <v>497</v>
      </c>
      <c r="J799" s="210">
        <v>0</v>
      </c>
      <c r="K799" s="210">
        <v>0</v>
      </c>
      <c r="L799" s="210">
        <v>34835695648</v>
      </c>
      <c r="M799" s="210">
        <v>0</v>
      </c>
      <c r="N799" s="210">
        <v>34835695648</v>
      </c>
      <c r="O799" s="210">
        <v>0</v>
      </c>
    </row>
    <row r="800" spans="1:15" x14ac:dyDescent="0.45">
      <c r="A800" s="209" t="s">
        <v>1394</v>
      </c>
      <c r="B800" s="209" t="s">
        <v>1395</v>
      </c>
      <c r="C800" s="209" t="s">
        <v>1396</v>
      </c>
      <c r="D800" s="209" t="s">
        <v>1397</v>
      </c>
      <c r="E800" s="209" t="s">
        <v>1412</v>
      </c>
      <c r="F800" s="209" t="s">
        <v>1413</v>
      </c>
      <c r="G800" s="209" t="s">
        <v>676</v>
      </c>
      <c r="H800" s="209" t="s">
        <v>677</v>
      </c>
      <c r="I800" s="209" t="s">
        <v>497</v>
      </c>
      <c r="J800" s="210">
        <v>0</v>
      </c>
      <c r="K800" s="210">
        <v>0</v>
      </c>
      <c r="L800" s="210">
        <v>443387500000</v>
      </c>
      <c r="M800" s="210">
        <v>0</v>
      </c>
      <c r="N800" s="210">
        <v>443387500000</v>
      </c>
      <c r="O800" s="210">
        <v>0</v>
      </c>
    </row>
    <row r="801" spans="1:15" x14ac:dyDescent="0.45">
      <c r="A801" s="209" t="s">
        <v>1394</v>
      </c>
      <c r="B801" s="209" t="s">
        <v>1395</v>
      </c>
      <c r="C801" s="209" t="s">
        <v>1396</v>
      </c>
      <c r="D801" s="209" t="s">
        <v>1397</v>
      </c>
      <c r="E801" s="209" t="s">
        <v>1412</v>
      </c>
      <c r="F801" s="209" t="s">
        <v>1413</v>
      </c>
      <c r="G801" s="209" t="s">
        <v>729</v>
      </c>
      <c r="H801" s="209" t="s">
        <v>730</v>
      </c>
      <c r="I801" s="209" t="s">
        <v>497</v>
      </c>
      <c r="J801" s="210">
        <v>0</v>
      </c>
      <c r="K801" s="210">
        <v>0</v>
      </c>
      <c r="L801" s="210">
        <v>1093596000</v>
      </c>
      <c r="M801" s="210">
        <v>0</v>
      </c>
      <c r="N801" s="210">
        <v>1093596000</v>
      </c>
      <c r="O801" s="210">
        <v>0</v>
      </c>
    </row>
    <row r="802" spans="1:15" x14ac:dyDescent="0.45">
      <c r="A802" s="209" t="s">
        <v>1394</v>
      </c>
      <c r="B802" s="209" t="s">
        <v>1395</v>
      </c>
      <c r="C802" s="209" t="s">
        <v>1396</v>
      </c>
      <c r="D802" s="209" t="s">
        <v>1397</v>
      </c>
      <c r="E802" s="209" t="s">
        <v>1412</v>
      </c>
      <c r="F802" s="209" t="s">
        <v>1413</v>
      </c>
      <c r="G802" s="209" t="s">
        <v>731</v>
      </c>
      <c r="H802" s="209" t="s">
        <v>732</v>
      </c>
      <c r="I802" s="209" t="s">
        <v>497</v>
      </c>
      <c r="J802" s="210">
        <v>0</v>
      </c>
      <c r="K802" s="210">
        <v>0</v>
      </c>
      <c r="L802" s="210">
        <v>628478400</v>
      </c>
      <c r="M802" s="210">
        <v>628478400</v>
      </c>
      <c r="N802" s="210">
        <v>0</v>
      </c>
      <c r="O802" s="210">
        <v>0</v>
      </c>
    </row>
    <row r="803" spans="1:15" x14ac:dyDescent="0.45">
      <c r="A803" s="209" t="s">
        <v>1394</v>
      </c>
      <c r="B803" s="209" t="s">
        <v>1395</v>
      </c>
      <c r="C803" s="209" t="s">
        <v>1396</v>
      </c>
      <c r="D803" s="209" t="s">
        <v>1397</v>
      </c>
      <c r="E803" s="209" t="s">
        <v>1412</v>
      </c>
      <c r="F803" s="209" t="s">
        <v>1413</v>
      </c>
      <c r="G803" s="209" t="s">
        <v>564</v>
      </c>
      <c r="H803" s="209" t="s">
        <v>565</v>
      </c>
      <c r="I803" s="209" t="s">
        <v>497</v>
      </c>
      <c r="J803" s="210">
        <v>69943452600</v>
      </c>
      <c r="K803" s="210">
        <v>0</v>
      </c>
      <c r="L803" s="210">
        <v>174000000000</v>
      </c>
      <c r="M803" s="210">
        <v>0</v>
      </c>
      <c r="N803" s="210">
        <v>243943452600</v>
      </c>
      <c r="O803" s="210">
        <v>0</v>
      </c>
    </row>
    <row r="804" spans="1:15" x14ac:dyDescent="0.45">
      <c r="A804" s="209" t="s">
        <v>1394</v>
      </c>
      <c r="B804" s="209" t="s">
        <v>1395</v>
      </c>
      <c r="C804" s="209" t="s">
        <v>1396</v>
      </c>
      <c r="D804" s="209" t="s">
        <v>1397</v>
      </c>
      <c r="E804" s="209" t="s">
        <v>1412</v>
      </c>
      <c r="F804" s="209" t="s">
        <v>1413</v>
      </c>
      <c r="G804" s="209" t="s">
        <v>755</v>
      </c>
      <c r="H804" s="209" t="s">
        <v>756</v>
      </c>
      <c r="I804" s="209" t="s">
        <v>497</v>
      </c>
      <c r="J804" s="210">
        <v>0</v>
      </c>
      <c r="K804" s="210">
        <v>0</v>
      </c>
      <c r="L804" s="210">
        <v>621126400</v>
      </c>
      <c r="M804" s="210">
        <v>543485600</v>
      </c>
      <c r="N804" s="210">
        <v>77640800</v>
      </c>
      <c r="O804" s="210">
        <v>0</v>
      </c>
    </row>
    <row r="805" spans="1:15" x14ac:dyDescent="0.45">
      <c r="A805" s="209" t="s">
        <v>1394</v>
      </c>
      <c r="B805" s="209" t="s">
        <v>1395</v>
      </c>
      <c r="C805" s="209" t="s">
        <v>1396</v>
      </c>
      <c r="D805" s="209" t="s">
        <v>1397</v>
      </c>
      <c r="E805" s="209" t="s">
        <v>1412</v>
      </c>
      <c r="F805" s="209" t="s">
        <v>1413</v>
      </c>
      <c r="G805" s="209" t="s">
        <v>711</v>
      </c>
      <c r="H805" s="209" t="s">
        <v>712</v>
      </c>
      <c r="I805" s="209" t="s">
        <v>497</v>
      </c>
      <c r="J805" s="210">
        <v>0</v>
      </c>
      <c r="K805" s="210">
        <v>0</v>
      </c>
      <c r="L805" s="210">
        <v>5222677042</v>
      </c>
      <c r="M805" s="210">
        <v>4428897535</v>
      </c>
      <c r="N805" s="210">
        <v>793779507</v>
      </c>
      <c r="O805" s="210">
        <v>0</v>
      </c>
    </row>
    <row r="806" spans="1:15" x14ac:dyDescent="0.45">
      <c r="A806" s="209" t="s">
        <v>1394</v>
      </c>
      <c r="B806" s="209" t="s">
        <v>1395</v>
      </c>
      <c r="C806" s="209" t="s">
        <v>1396</v>
      </c>
      <c r="D806" s="209" t="s">
        <v>1397</v>
      </c>
      <c r="E806" s="209" t="s">
        <v>1412</v>
      </c>
      <c r="F806" s="209" t="s">
        <v>1413</v>
      </c>
      <c r="G806" s="209" t="s">
        <v>733</v>
      </c>
      <c r="H806" s="209" t="s">
        <v>734</v>
      </c>
      <c r="I806" s="209" t="s">
        <v>497</v>
      </c>
      <c r="J806" s="210">
        <v>0</v>
      </c>
      <c r="K806" s="210">
        <v>0</v>
      </c>
      <c r="L806" s="210">
        <v>300000000</v>
      </c>
      <c r="M806" s="210">
        <v>0</v>
      </c>
      <c r="N806" s="210">
        <v>300000000</v>
      </c>
      <c r="O806" s="210">
        <v>0</v>
      </c>
    </row>
    <row r="807" spans="1:15" x14ac:dyDescent="0.45">
      <c r="A807" s="209" t="s">
        <v>1394</v>
      </c>
      <c r="B807" s="209" t="s">
        <v>1395</v>
      </c>
      <c r="C807" s="209" t="s">
        <v>1396</v>
      </c>
      <c r="D807" s="209" t="s">
        <v>1397</v>
      </c>
      <c r="E807" s="209" t="s">
        <v>1412</v>
      </c>
      <c r="F807" s="209" t="s">
        <v>1413</v>
      </c>
      <c r="G807" s="209" t="s">
        <v>658</v>
      </c>
      <c r="H807" s="209" t="s">
        <v>659</v>
      </c>
      <c r="I807" s="209" t="s">
        <v>497</v>
      </c>
      <c r="J807" s="210">
        <v>0</v>
      </c>
      <c r="K807" s="210">
        <v>0</v>
      </c>
      <c r="L807" s="210">
        <v>368011250</v>
      </c>
      <c r="M807" s="210">
        <v>0</v>
      </c>
      <c r="N807" s="210">
        <v>368011250</v>
      </c>
      <c r="O807" s="210">
        <v>0</v>
      </c>
    </row>
    <row r="808" spans="1:15" x14ac:dyDescent="0.45">
      <c r="A808" s="209" t="s">
        <v>1394</v>
      </c>
      <c r="B808" s="209" t="s">
        <v>1395</v>
      </c>
      <c r="C808" s="209" t="s">
        <v>1396</v>
      </c>
      <c r="D808" s="209" t="s">
        <v>1397</v>
      </c>
      <c r="E808" s="209" t="s">
        <v>1412</v>
      </c>
      <c r="F808" s="209" t="s">
        <v>1413</v>
      </c>
      <c r="G808" s="209" t="s">
        <v>566</v>
      </c>
      <c r="H808" s="209" t="s">
        <v>567</v>
      </c>
      <c r="I808" s="209" t="s">
        <v>497</v>
      </c>
      <c r="J808" s="210">
        <v>0</v>
      </c>
      <c r="K808" s="210">
        <v>0</v>
      </c>
      <c r="L808" s="210">
        <v>420000000</v>
      </c>
      <c r="M808" s="210">
        <v>0</v>
      </c>
      <c r="N808" s="210">
        <v>420000000</v>
      </c>
      <c r="O808" s="210">
        <v>0</v>
      </c>
    </row>
    <row r="809" spans="1:15" x14ac:dyDescent="0.45">
      <c r="A809" s="209" t="s">
        <v>1394</v>
      </c>
      <c r="B809" s="209" t="s">
        <v>1395</v>
      </c>
      <c r="C809" s="209" t="s">
        <v>1396</v>
      </c>
      <c r="D809" s="209" t="s">
        <v>1397</v>
      </c>
      <c r="E809" s="209" t="s">
        <v>1412</v>
      </c>
      <c r="F809" s="209" t="s">
        <v>1413</v>
      </c>
      <c r="G809" s="209" t="s">
        <v>713</v>
      </c>
      <c r="H809" s="209" t="s">
        <v>714</v>
      </c>
      <c r="I809" s="209" t="s">
        <v>497</v>
      </c>
      <c r="J809" s="210">
        <v>0</v>
      </c>
      <c r="K809" s="210">
        <v>0</v>
      </c>
      <c r="L809" s="210">
        <v>90000000</v>
      </c>
      <c r="M809" s="210">
        <v>0</v>
      </c>
      <c r="N809" s="210">
        <v>90000000</v>
      </c>
      <c r="O809" s="210">
        <v>0</v>
      </c>
    </row>
    <row r="810" spans="1:15" x14ac:dyDescent="0.45">
      <c r="A810" s="209" t="s">
        <v>1394</v>
      </c>
      <c r="B810" s="209" t="s">
        <v>1395</v>
      </c>
      <c r="C810" s="209" t="s">
        <v>1396</v>
      </c>
      <c r="D810" s="209" t="s">
        <v>1397</v>
      </c>
      <c r="E810" s="209" t="s">
        <v>1412</v>
      </c>
      <c r="F810" s="209" t="s">
        <v>1413</v>
      </c>
      <c r="G810" s="209" t="s">
        <v>686</v>
      </c>
      <c r="H810" s="209" t="s">
        <v>687</v>
      </c>
      <c r="I810" s="209" t="s">
        <v>497</v>
      </c>
      <c r="J810" s="210">
        <v>0</v>
      </c>
      <c r="K810" s="210">
        <v>0</v>
      </c>
      <c r="L810" s="210">
        <v>34375000000</v>
      </c>
      <c r="M810" s="210">
        <v>0</v>
      </c>
      <c r="N810" s="210">
        <v>34375000000</v>
      </c>
      <c r="O810" s="210">
        <v>0</v>
      </c>
    </row>
    <row r="811" spans="1:15" x14ac:dyDescent="0.45">
      <c r="A811" s="209" t="s">
        <v>1394</v>
      </c>
      <c r="B811" s="209" t="s">
        <v>1395</v>
      </c>
      <c r="C811" s="209" t="s">
        <v>1396</v>
      </c>
      <c r="D811" s="209" t="s">
        <v>1397</v>
      </c>
      <c r="E811" s="209" t="s">
        <v>1412</v>
      </c>
      <c r="F811" s="209" t="s">
        <v>1413</v>
      </c>
      <c r="G811" s="209" t="s">
        <v>688</v>
      </c>
      <c r="H811" s="209" t="s">
        <v>689</v>
      </c>
      <c r="I811" s="209" t="s">
        <v>497</v>
      </c>
      <c r="J811" s="210">
        <v>0</v>
      </c>
      <c r="K811" s="210">
        <v>0</v>
      </c>
      <c r="L811" s="210">
        <v>67490798000</v>
      </c>
      <c r="M811" s="210">
        <v>0</v>
      </c>
      <c r="N811" s="210">
        <v>67490798000</v>
      </c>
      <c r="O811" s="210">
        <v>0</v>
      </c>
    </row>
    <row r="812" spans="1:15" x14ac:dyDescent="0.45">
      <c r="A812" s="209" t="s">
        <v>1394</v>
      </c>
      <c r="B812" s="209" t="s">
        <v>1395</v>
      </c>
      <c r="C812" s="209" t="s">
        <v>1396</v>
      </c>
      <c r="D812" s="209" t="s">
        <v>1397</v>
      </c>
      <c r="E812" s="209" t="s">
        <v>1412</v>
      </c>
      <c r="F812" s="209" t="s">
        <v>1413</v>
      </c>
      <c r="G812" s="209" t="s">
        <v>662</v>
      </c>
      <c r="H812" s="209" t="s">
        <v>663</v>
      </c>
      <c r="I812" s="209" t="s">
        <v>497</v>
      </c>
      <c r="J812" s="210">
        <v>0</v>
      </c>
      <c r="K812" s="210">
        <v>0</v>
      </c>
      <c r="L812" s="210">
        <v>237000000</v>
      </c>
      <c r="M812" s="210">
        <v>237000000</v>
      </c>
      <c r="N812" s="210">
        <v>0</v>
      </c>
      <c r="O812" s="210">
        <v>0</v>
      </c>
    </row>
    <row r="813" spans="1:15" x14ac:dyDescent="0.45">
      <c r="A813" s="209" t="s">
        <v>1394</v>
      </c>
      <c r="B813" s="209" t="s">
        <v>1395</v>
      </c>
      <c r="C813" s="209" t="s">
        <v>1396</v>
      </c>
      <c r="D813" s="209" t="s">
        <v>1397</v>
      </c>
      <c r="E813" s="209" t="s">
        <v>1412</v>
      </c>
      <c r="F813" s="209" t="s">
        <v>1413</v>
      </c>
      <c r="G813" s="209" t="s">
        <v>690</v>
      </c>
      <c r="H813" s="209" t="s">
        <v>691</v>
      </c>
      <c r="I813" s="209" t="s">
        <v>497</v>
      </c>
      <c r="J813" s="210">
        <v>0</v>
      </c>
      <c r="K813" s="210">
        <v>0</v>
      </c>
      <c r="L813" s="210">
        <v>49606200000</v>
      </c>
      <c r="M813" s="210">
        <v>0</v>
      </c>
      <c r="N813" s="210">
        <v>49606200000</v>
      </c>
      <c r="O813" s="210">
        <v>0</v>
      </c>
    </row>
    <row r="814" spans="1:15" x14ac:dyDescent="0.45">
      <c r="A814" s="209" t="s">
        <v>1394</v>
      </c>
      <c r="B814" s="209" t="s">
        <v>1395</v>
      </c>
      <c r="C814" s="209" t="s">
        <v>1396</v>
      </c>
      <c r="D814" s="209" t="s">
        <v>1397</v>
      </c>
      <c r="E814" s="209" t="s">
        <v>1412</v>
      </c>
      <c r="F814" s="209" t="s">
        <v>1413</v>
      </c>
      <c r="G814" s="209" t="s">
        <v>1420</v>
      </c>
      <c r="H814" s="209" t="s">
        <v>1421</v>
      </c>
      <c r="I814" s="209" t="s">
        <v>497</v>
      </c>
      <c r="J814" s="210">
        <v>0</v>
      </c>
      <c r="K814" s="210">
        <v>0</v>
      </c>
      <c r="L814" s="210">
        <v>420000000</v>
      </c>
      <c r="M814" s="210">
        <v>0</v>
      </c>
      <c r="N814" s="210">
        <v>420000000</v>
      </c>
      <c r="O814" s="210">
        <v>0</v>
      </c>
    </row>
    <row r="815" spans="1:15" x14ac:dyDescent="0.45">
      <c r="A815" s="209" t="s">
        <v>1394</v>
      </c>
      <c r="B815" s="209" t="s">
        <v>1395</v>
      </c>
      <c r="C815" s="209" t="s">
        <v>1396</v>
      </c>
      <c r="D815" s="209" t="s">
        <v>1397</v>
      </c>
      <c r="E815" s="209" t="s">
        <v>1412</v>
      </c>
      <c r="F815" s="209" t="s">
        <v>1413</v>
      </c>
      <c r="G815" s="209" t="s">
        <v>698</v>
      </c>
      <c r="H815" s="209" t="s">
        <v>699</v>
      </c>
      <c r="I815" s="209" t="s">
        <v>497</v>
      </c>
      <c r="J815" s="210">
        <v>0</v>
      </c>
      <c r="K815" s="210">
        <v>0</v>
      </c>
      <c r="L815" s="210">
        <v>109439936156</v>
      </c>
      <c r="M815" s="210">
        <v>0</v>
      </c>
      <c r="N815" s="210">
        <v>109439936156</v>
      </c>
      <c r="O815" s="210">
        <v>0</v>
      </c>
    </row>
    <row r="816" spans="1:15" x14ac:dyDescent="0.45">
      <c r="A816" s="209" t="s">
        <v>1394</v>
      </c>
      <c r="B816" s="209" t="s">
        <v>1395</v>
      </c>
      <c r="C816" s="209" t="s">
        <v>1396</v>
      </c>
      <c r="D816" s="209" t="s">
        <v>1397</v>
      </c>
      <c r="E816" s="209" t="s">
        <v>1412</v>
      </c>
      <c r="F816" s="209" t="s">
        <v>1413</v>
      </c>
      <c r="G816" s="209" t="s">
        <v>739</v>
      </c>
      <c r="H816" s="209" t="s">
        <v>740</v>
      </c>
      <c r="I816" s="209" t="s">
        <v>497</v>
      </c>
      <c r="J816" s="210">
        <v>0</v>
      </c>
      <c r="K816" s="210">
        <v>0</v>
      </c>
      <c r="L816" s="210">
        <v>100000000</v>
      </c>
      <c r="M816" s="210">
        <v>100000000</v>
      </c>
      <c r="N816" s="210">
        <v>0</v>
      </c>
      <c r="O816" s="210">
        <v>0</v>
      </c>
    </row>
    <row r="817" spans="1:15" x14ac:dyDescent="0.45">
      <c r="A817" s="209" t="s">
        <v>1394</v>
      </c>
      <c r="B817" s="209" t="s">
        <v>1395</v>
      </c>
      <c r="C817" s="209" t="s">
        <v>1396</v>
      </c>
      <c r="D817" s="209" t="s">
        <v>1397</v>
      </c>
      <c r="E817" s="209" t="s">
        <v>1412</v>
      </c>
      <c r="F817" s="209" t="s">
        <v>1413</v>
      </c>
      <c r="G817" s="209" t="s">
        <v>1422</v>
      </c>
      <c r="H817" s="209" t="s">
        <v>1423</v>
      </c>
      <c r="I817" s="209" t="s">
        <v>497</v>
      </c>
      <c r="J817" s="210">
        <v>0</v>
      </c>
      <c r="K817" s="210">
        <v>0</v>
      </c>
      <c r="L817" s="210">
        <v>36957800000</v>
      </c>
      <c r="M817" s="210">
        <v>0</v>
      </c>
      <c r="N817" s="210">
        <v>36957800000</v>
      </c>
      <c r="O817" s="210">
        <v>0</v>
      </c>
    </row>
    <row r="818" spans="1:15" x14ac:dyDescent="0.45">
      <c r="A818" s="209" t="s">
        <v>1394</v>
      </c>
      <c r="B818" s="209" t="s">
        <v>1395</v>
      </c>
      <c r="C818" s="209" t="s">
        <v>1396</v>
      </c>
      <c r="D818" s="209" t="s">
        <v>1397</v>
      </c>
      <c r="E818" s="209" t="s">
        <v>1412</v>
      </c>
      <c r="F818" s="209" t="s">
        <v>1413</v>
      </c>
      <c r="G818" s="209" t="s">
        <v>1424</v>
      </c>
      <c r="H818" s="209" t="s">
        <v>1425</v>
      </c>
      <c r="I818" s="209" t="s">
        <v>497</v>
      </c>
      <c r="J818" s="210">
        <v>0</v>
      </c>
      <c r="K818" s="210">
        <v>0</v>
      </c>
      <c r="L818" s="210">
        <v>134000000000</v>
      </c>
      <c r="M818" s="210">
        <v>0</v>
      </c>
      <c r="N818" s="210">
        <v>134000000000</v>
      </c>
      <c r="O818" s="210">
        <v>0</v>
      </c>
    </row>
    <row r="819" spans="1:15" x14ac:dyDescent="0.45">
      <c r="A819" s="209" t="s">
        <v>1394</v>
      </c>
      <c r="B819" s="209" t="s">
        <v>1395</v>
      </c>
      <c r="C819" s="209" t="s">
        <v>1396</v>
      </c>
      <c r="D819" s="209" t="s">
        <v>1397</v>
      </c>
      <c r="E819" s="209" t="s">
        <v>1412</v>
      </c>
      <c r="F819" s="209" t="s">
        <v>1413</v>
      </c>
      <c r="G819" s="209" t="s">
        <v>1426</v>
      </c>
      <c r="H819" s="209" t="s">
        <v>1427</v>
      </c>
      <c r="I819" s="209" t="s">
        <v>497</v>
      </c>
      <c r="J819" s="210">
        <v>0</v>
      </c>
      <c r="K819" s="210">
        <v>0</v>
      </c>
      <c r="L819" s="210">
        <v>170700000000</v>
      </c>
      <c r="M819" s="210">
        <v>0</v>
      </c>
      <c r="N819" s="210">
        <v>170700000000</v>
      </c>
      <c r="O819" s="210">
        <v>0</v>
      </c>
    </row>
    <row r="820" spans="1:15" x14ac:dyDescent="0.45">
      <c r="A820" s="209" t="s">
        <v>1394</v>
      </c>
      <c r="B820" s="209" t="s">
        <v>1395</v>
      </c>
      <c r="C820" s="209" t="s">
        <v>1396</v>
      </c>
      <c r="D820" s="209" t="s">
        <v>1397</v>
      </c>
      <c r="E820" s="209" t="s">
        <v>1412</v>
      </c>
      <c r="F820" s="209" t="s">
        <v>1413</v>
      </c>
      <c r="G820" s="209" t="s">
        <v>757</v>
      </c>
      <c r="H820" s="209" t="s">
        <v>758</v>
      </c>
      <c r="I820" s="209" t="s">
        <v>497</v>
      </c>
      <c r="J820" s="210">
        <v>0</v>
      </c>
      <c r="K820" s="210">
        <v>0</v>
      </c>
      <c r="L820" s="210">
        <v>2700000000</v>
      </c>
      <c r="M820" s="210">
        <v>0</v>
      </c>
      <c r="N820" s="210">
        <v>2700000000</v>
      </c>
      <c r="O820" s="210">
        <v>0</v>
      </c>
    </row>
    <row r="821" spans="1:15" x14ac:dyDescent="0.45">
      <c r="A821" s="209" t="s">
        <v>1394</v>
      </c>
      <c r="B821" s="209" t="s">
        <v>1395</v>
      </c>
      <c r="C821" s="209" t="s">
        <v>1396</v>
      </c>
      <c r="D821" s="209" t="s">
        <v>1397</v>
      </c>
      <c r="E821" s="209" t="s">
        <v>1412</v>
      </c>
      <c r="F821" s="209" t="s">
        <v>1413</v>
      </c>
      <c r="G821" s="209" t="s">
        <v>715</v>
      </c>
      <c r="H821" s="209" t="s">
        <v>716</v>
      </c>
      <c r="I821" s="209" t="s">
        <v>497</v>
      </c>
      <c r="J821" s="210">
        <v>0</v>
      </c>
      <c r="K821" s="210">
        <v>0</v>
      </c>
      <c r="L821" s="210">
        <v>40000000</v>
      </c>
      <c r="M821" s="210">
        <v>0</v>
      </c>
      <c r="N821" s="210">
        <v>40000000</v>
      </c>
      <c r="O821" s="210">
        <v>0</v>
      </c>
    </row>
    <row r="822" spans="1:15" x14ac:dyDescent="0.45">
      <c r="A822" s="209" t="s">
        <v>1394</v>
      </c>
      <c r="B822" s="209" t="s">
        <v>1395</v>
      </c>
      <c r="C822" s="209" t="s">
        <v>1396</v>
      </c>
      <c r="D822" s="209" t="s">
        <v>1397</v>
      </c>
      <c r="E822" s="209" t="s">
        <v>1428</v>
      </c>
      <c r="F822" s="209" t="s">
        <v>1429</v>
      </c>
      <c r="G822" s="209" t="s">
        <v>619</v>
      </c>
      <c r="H822" s="209" t="s">
        <v>620</v>
      </c>
      <c r="I822" s="209" t="s">
        <v>1524</v>
      </c>
      <c r="J822" s="210">
        <v>1882500000000</v>
      </c>
      <c r="K822" s="210">
        <v>0</v>
      </c>
      <c r="L822" s="210">
        <v>6179476550655</v>
      </c>
      <c r="M822" s="210">
        <v>6003370608100</v>
      </c>
      <c r="N822" s="210">
        <v>2058605942555</v>
      </c>
      <c r="O822" s="210">
        <v>0</v>
      </c>
    </row>
    <row r="823" spans="1:15" x14ac:dyDescent="0.45">
      <c r="A823" s="209" t="s">
        <v>1394</v>
      </c>
      <c r="B823" s="209" t="s">
        <v>1395</v>
      </c>
      <c r="C823" s="209" t="s">
        <v>1396</v>
      </c>
      <c r="D823" s="209" t="s">
        <v>1397</v>
      </c>
      <c r="E823" s="209" t="s">
        <v>1428</v>
      </c>
      <c r="F823" s="209" t="s">
        <v>1429</v>
      </c>
      <c r="G823" s="209" t="s">
        <v>621</v>
      </c>
      <c r="H823" s="209" t="s">
        <v>187</v>
      </c>
      <c r="I823" s="209" t="s">
        <v>1525</v>
      </c>
      <c r="J823" s="210">
        <v>746133937875</v>
      </c>
      <c r="K823" s="210">
        <v>0</v>
      </c>
      <c r="L823" s="210">
        <v>4269642086208</v>
      </c>
      <c r="M823" s="210">
        <v>3437581091570</v>
      </c>
      <c r="N823" s="210">
        <v>1578194932513</v>
      </c>
      <c r="O823" s="210">
        <v>0</v>
      </c>
    </row>
    <row r="824" spans="1:15" x14ac:dyDescent="0.45">
      <c r="A824" s="209" t="s">
        <v>1394</v>
      </c>
      <c r="B824" s="209" t="s">
        <v>1395</v>
      </c>
      <c r="C824" s="209" t="s">
        <v>1396</v>
      </c>
      <c r="D824" s="209" t="s">
        <v>1397</v>
      </c>
      <c r="E824" s="209" t="s">
        <v>1428</v>
      </c>
      <c r="F824" s="209" t="s">
        <v>1429</v>
      </c>
      <c r="G824" s="209" t="s">
        <v>668</v>
      </c>
      <c r="H824" s="209" t="s">
        <v>669</v>
      </c>
      <c r="I824" s="209" t="s">
        <v>1539</v>
      </c>
      <c r="J824" s="210">
        <v>108982912500</v>
      </c>
      <c r="K824" s="210">
        <v>0</v>
      </c>
      <c r="L824" s="210">
        <v>79481824000</v>
      </c>
      <c r="M824" s="210">
        <v>150668252500</v>
      </c>
      <c r="N824" s="210">
        <v>37796484000</v>
      </c>
      <c r="O824" s="210">
        <v>0</v>
      </c>
    </row>
    <row r="825" spans="1:15" x14ac:dyDescent="0.45">
      <c r="A825" s="209" t="s">
        <v>1394</v>
      </c>
      <c r="B825" s="209" t="s">
        <v>1395</v>
      </c>
      <c r="C825" s="209" t="s">
        <v>1396</v>
      </c>
      <c r="D825" s="209" t="s">
        <v>1397</v>
      </c>
      <c r="E825" s="209" t="s">
        <v>1428</v>
      </c>
      <c r="F825" s="209" t="s">
        <v>1429</v>
      </c>
      <c r="G825" s="209" t="s">
        <v>642</v>
      </c>
      <c r="H825" s="209" t="s">
        <v>643</v>
      </c>
      <c r="I825" s="209" t="s">
        <v>1533</v>
      </c>
      <c r="J825" s="210">
        <v>0</v>
      </c>
      <c r="K825" s="210">
        <v>0</v>
      </c>
      <c r="L825" s="210">
        <v>34500000000</v>
      </c>
      <c r="M825" s="210">
        <v>17250000000</v>
      </c>
      <c r="N825" s="210">
        <v>17250000000</v>
      </c>
      <c r="O825" s="210">
        <v>0</v>
      </c>
    </row>
    <row r="826" spans="1:15" x14ac:dyDescent="0.45">
      <c r="A826" s="209" t="s">
        <v>1394</v>
      </c>
      <c r="B826" s="209" t="s">
        <v>1395</v>
      </c>
      <c r="C826" s="209" t="s">
        <v>1396</v>
      </c>
      <c r="D826" s="209" t="s">
        <v>1397</v>
      </c>
      <c r="E826" s="209" t="s">
        <v>1428</v>
      </c>
      <c r="F826" s="209" t="s">
        <v>1429</v>
      </c>
      <c r="G826" s="209" t="s">
        <v>648</v>
      </c>
      <c r="H826" s="209" t="s">
        <v>649</v>
      </c>
      <c r="I826" s="209" t="s">
        <v>1538</v>
      </c>
      <c r="J826" s="210">
        <v>0</v>
      </c>
      <c r="K826" s="210">
        <v>0</v>
      </c>
      <c r="L826" s="210">
        <v>77565311800</v>
      </c>
      <c r="M826" s="210">
        <v>0</v>
      </c>
      <c r="N826" s="210">
        <v>77565311800</v>
      </c>
      <c r="O826" s="210">
        <v>0</v>
      </c>
    </row>
    <row r="827" spans="1:15" x14ac:dyDescent="0.45">
      <c r="A827" s="209" t="s">
        <v>1394</v>
      </c>
      <c r="B827" s="209" t="s">
        <v>1395</v>
      </c>
      <c r="C827" s="209" t="s">
        <v>1396</v>
      </c>
      <c r="D827" s="209" t="s">
        <v>1397</v>
      </c>
      <c r="E827" s="209" t="s">
        <v>1428</v>
      </c>
      <c r="F827" s="209" t="s">
        <v>1429</v>
      </c>
      <c r="G827" s="209" t="s">
        <v>670</v>
      </c>
      <c r="H827" s="209" t="s">
        <v>671</v>
      </c>
      <c r="I827" s="209" t="s">
        <v>497</v>
      </c>
      <c r="J827" s="210">
        <v>0</v>
      </c>
      <c r="K827" s="210">
        <v>0</v>
      </c>
      <c r="L827" s="210">
        <v>76414150000</v>
      </c>
      <c r="M827" s="210">
        <v>0</v>
      </c>
      <c r="N827" s="210">
        <v>76414150000</v>
      </c>
      <c r="O827" s="210">
        <v>0</v>
      </c>
    </row>
    <row r="828" spans="1:15" x14ac:dyDescent="0.45">
      <c r="A828" s="209" t="s">
        <v>1394</v>
      </c>
      <c r="B828" s="209" t="s">
        <v>1395</v>
      </c>
      <c r="C828" s="209" t="s">
        <v>1396</v>
      </c>
      <c r="D828" s="209" t="s">
        <v>1397</v>
      </c>
      <c r="E828" s="209" t="s">
        <v>1428</v>
      </c>
      <c r="F828" s="209" t="s">
        <v>1429</v>
      </c>
      <c r="G828" s="209" t="s">
        <v>672</v>
      </c>
      <c r="H828" s="209" t="s">
        <v>673</v>
      </c>
      <c r="I828" s="209" t="s">
        <v>497</v>
      </c>
      <c r="J828" s="210">
        <v>104821617500</v>
      </c>
      <c r="K828" s="210">
        <v>0</v>
      </c>
      <c r="L828" s="210">
        <v>147570465000</v>
      </c>
      <c r="M828" s="210">
        <v>114641617500</v>
      </c>
      <c r="N828" s="210">
        <v>137750465000</v>
      </c>
      <c r="O828" s="210">
        <v>0</v>
      </c>
    </row>
    <row r="829" spans="1:15" x14ac:dyDescent="0.45">
      <c r="A829" s="209" t="s">
        <v>1394</v>
      </c>
      <c r="B829" s="209" t="s">
        <v>1395</v>
      </c>
      <c r="C829" s="209" t="s">
        <v>1396</v>
      </c>
      <c r="D829" s="209" t="s">
        <v>1397</v>
      </c>
      <c r="E829" s="209" t="s">
        <v>1428</v>
      </c>
      <c r="F829" s="209" t="s">
        <v>1429</v>
      </c>
      <c r="G829" s="209" t="s">
        <v>676</v>
      </c>
      <c r="H829" s="209" t="s">
        <v>677</v>
      </c>
      <c r="I829" s="209" t="s">
        <v>497</v>
      </c>
      <c r="J829" s="210">
        <v>189630000000</v>
      </c>
      <c r="K829" s="210">
        <v>0</v>
      </c>
      <c r="L829" s="210">
        <v>821730000000</v>
      </c>
      <c r="M829" s="210">
        <v>579180000000</v>
      </c>
      <c r="N829" s="210">
        <v>432180000000</v>
      </c>
      <c r="O829" s="210">
        <v>0</v>
      </c>
    </row>
    <row r="830" spans="1:15" x14ac:dyDescent="0.45">
      <c r="A830" s="209" t="s">
        <v>1394</v>
      </c>
      <c r="B830" s="209" t="s">
        <v>1395</v>
      </c>
      <c r="C830" s="209" t="s">
        <v>1396</v>
      </c>
      <c r="D830" s="209" t="s">
        <v>1397</v>
      </c>
      <c r="E830" s="209" t="s">
        <v>1428</v>
      </c>
      <c r="F830" s="209" t="s">
        <v>1429</v>
      </c>
      <c r="G830" s="209" t="s">
        <v>678</v>
      </c>
      <c r="H830" s="209" t="s">
        <v>679</v>
      </c>
      <c r="I830" s="209" t="s">
        <v>497</v>
      </c>
      <c r="J830" s="210">
        <v>29496950000</v>
      </c>
      <c r="K830" s="210">
        <v>0</v>
      </c>
      <c r="L830" s="210">
        <v>124519920350</v>
      </c>
      <c r="M830" s="210">
        <v>94307150000</v>
      </c>
      <c r="N830" s="210">
        <v>59709720350</v>
      </c>
      <c r="O830" s="210">
        <v>0</v>
      </c>
    </row>
    <row r="831" spans="1:15" x14ac:dyDescent="0.45">
      <c r="A831" s="209" t="s">
        <v>1394</v>
      </c>
      <c r="B831" s="209" t="s">
        <v>1395</v>
      </c>
      <c r="C831" s="209" t="s">
        <v>1396</v>
      </c>
      <c r="D831" s="209" t="s">
        <v>1397</v>
      </c>
      <c r="E831" s="209" t="s">
        <v>1428</v>
      </c>
      <c r="F831" s="209" t="s">
        <v>1429</v>
      </c>
      <c r="G831" s="209" t="s">
        <v>680</v>
      </c>
      <c r="H831" s="209" t="s">
        <v>681</v>
      </c>
      <c r="I831" s="209" t="s">
        <v>497</v>
      </c>
      <c r="J831" s="210">
        <v>123546468750</v>
      </c>
      <c r="K831" s="210">
        <v>0</v>
      </c>
      <c r="L831" s="210">
        <v>0</v>
      </c>
      <c r="M831" s="210">
        <v>0</v>
      </c>
      <c r="N831" s="210">
        <v>123546468750</v>
      </c>
      <c r="O831" s="210">
        <v>0</v>
      </c>
    </row>
    <row r="832" spans="1:15" x14ac:dyDescent="0.45">
      <c r="A832" s="209" t="s">
        <v>1394</v>
      </c>
      <c r="B832" s="209" t="s">
        <v>1395</v>
      </c>
      <c r="C832" s="209" t="s">
        <v>1396</v>
      </c>
      <c r="D832" s="209" t="s">
        <v>1397</v>
      </c>
      <c r="E832" s="209" t="s">
        <v>1428</v>
      </c>
      <c r="F832" s="209" t="s">
        <v>1429</v>
      </c>
      <c r="G832" s="209" t="s">
        <v>682</v>
      </c>
      <c r="H832" s="209" t="s">
        <v>683</v>
      </c>
      <c r="I832" s="209" t="s">
        <v>497</v>
      </c>
      <c r="J832" s="210">
        <v>29551263000</v>
      </c>
      <c r="K832" s="210">
        <v>0</v>
      </c>
      <c r="L832" s="210">
        <v>109560805000</v>
      </c>
      <c r="M832" s="210">
        <v>76391020000</v>
      </c>
      <c r="N832" s="210">
        <v>62721048000</v>
      </c>
      <c r="O832" s="210">
        <v>0</v>
      </c>
    </row>
    <row r="833" spans="1:15" x14ac:dyDescent="0.45">
      <c r="A833" s="209" t="s">
        <v>1394</v>
      </c>
      <c r="B833" s="209" t="s">
        <v>1395</v>
      </c>
      <c r="C833" s="209" t="s">
        <v>1396</v>
      </c>
      <c r="D833" s="209" t="s">
        <v>1397</v>
      </c>
      <c r="E833" s="209" t="s">
        <v>1428</v>
      </c>
      <c r="F833" s="209" t="s">
        <v>1429</v>
      </c>
      <c r="G833" s="209" t="s">
        <v>564</v>
      </c>
      <c r="H833" s="209" t="s">
        <v>565</v>
      </c>
      <c r="I833" s="209" t="s">
        <v>497</v>
      </c>
      <c r="J833" s="210">
        <v>89110000000</v>
      </c>
      <c r="K833" s="210">
        <v>0</v>
      </c>
      <c r="L833" s="210">
        <v>0</v>
      </c>
      <c r="M833" s="210">
        <v>89110000000</v>
      </c>
      <c r="N833" s="210">
        <v>0</v>
      </c>
      <c r="O833" s="210">
        <v>0</v>
      </c>
    </row>
    <row r="834" spans="1:15" x14ac:dyDescent="0.45">
      <c r="A834" s="209" t="s">
        <v>1394</v>
      </c>
      <c r="B834" s="209" t="s">
        <v>1395</v>
      </c>
      <c r="C834" s="209" t="s">
        <v>1396</v>
      </c>
      <c r="D834" s="209" t="s">
        <v>1397</v>
      </c>
      <c r="E834" s="209" t="s">
        <v>1428</v>
      </c>
      <c r="F834" s="209" t="s">
        <v>1429</v>
      </c>
      <c r="G834" s="209" t="s">
        <v>684</v>
      </c>
      <c r="H834" s="209" t="s">
        <v>685</v>
      </c>
      <c r="I834" s="209" t="s">
        <v>497</v>
      </c>
      <c r="J834" s="210">
        <v>18922134000</v>
      </c>
      <c r="K834" s="210">
        <v>0</v>
      </c>
      <c r="L834" s="210">
        <v>67087566000</v>
      </c>
      <c r="M834" s="210">
        <v>52343046000</v>
      </c>
      <c r="N834" s="210">
        <v>33666654000</v>
      </c>
      <c r="O834" s="210">
        <v>0</v>
      </c>
    </row>
    <row r="835" spans="1:15" x14ac:dyDescent="0.45">
      <c r="A835" s="209" t="s">
        <v>1394</v>
      </c>
      <c r="B835" s="209" t="s">
        <v>1395</v>
      </c>
      <c r="C835" s="209" t="s">
        <v>1396</v>
      </c>
      <c r="D835" s="209" t="s">
        <v>1397</v>
      </c>
      <c r="E835" s="209" t="s">
        <v>1428</v>
      </c>
      <c r="F835" s="209" t="s">
        <v>1429</v>
      </c>
      <c r="G835" s="209" t="s">
        <v>686</v>
      </c>
      <c r="H835" s="209" t="s">
        <v>687</v>
      </c>
      <c r="I835" s="209" t="s">
        <v>497</v>
      </c>
      <c r="J835" s="210">
        <v>54400500000</v>
      </c>
      <c r="K835" s="210">
        <v>0</v>
      </c>
      <c r="L835" s="210">
        <v>163201500000</v>
      </c>
      <c r="M835" s="210">
        <v>163201500000</v>
      </c>
      <c r="N835" s="210">
        <v>54400500000</v>
      </c>
      <c r="O835" s="210">
        <v>0</v>
      </c>
    </row>
    <row r="836" spans="1:15" x14ac:dyDescent="0.45">
      <c r="A836" s="209" t="s">
        <v>1394</v>
      </c>
      <c r="B836" s="209" t="s">
        <v>1395</v>
      </c>
      <c r="C836" s="209" t="s">
        <v>1396</v>
      </c>
      <c r="D836" s="209" t="s">
        <v>1397</v>
      </c>
      <c r="E836" s="209" t="s">
        <v>1428</v>
      </c>
      <c r="F836" s="209" t="s">
        <v>1429</v>
      </c>
      <c r="G836" s="209" t="s">
        <v>688</v>
      </c>
      <c r="H836" s="209" t="s">
        <v>689</v>
      </c>
      <c r="I836" s="209" t="s">
        <v>497</v>
      </c>
      <c r="J836" s="210">
        <v>0</v>
      </c>
      <c r="K836" s="210">
        <v>0</v>
      </c>
      <c r="L836" s="210">
        <v>75251758500</v>
      </c>
      <c r="M836" s="210">
        <v>0</v>
      </c>
      <c r="N836" s="210">
        <v>75251758500</v>
      </c>
      <c r="O836" s="210">
        <v>0</v>
      </c>
    </row>
    <row r="837" spans="1:15" x14ac:dyDescent="0.45">
      <c r="A837" s="209" t="s">
        <v>1394</v>
      </c>
      <c r="B837" s="209" t="s">
        <v>1395</v>
      </c>
      <c r="C837" s="209" t="s">
        <v>1396</v>
      </c>
      <c r="D837" s="209" t="s">
        <v>1397</v>
      </c>
      <c r="E837" s="209" t="s">
        <v>1428</v>
      </c>
      <c r="F837" s="209" t="s">
        <v>1429</v>
      </c>
      <c r="G837" s="209" t="s">
        <v>690</v>
      </c>
      <c r="H837" s="209" t="s">
        <v>691</v>
      </c>
      <c r="I837" s="209" t="s">
        <v>497</v>
      </c>
      <c r="J837" s="210">
        <v>0</v>
      </c>
      <c r="K837" s="210">
        <v>0</v>
      </c>
      <c r="L837" s="210">
        <v>62579250000</v>
      </c>
      <c r="M837" s="210">
        <v>0</v>
      </c>
      <c r="N837" s="210">
        <v>62579250000</v>
      </c>
      <c r="O837" s="210">
        <v>0</v>
      </c>
    </row>
    <row r="838" spans="1:15" x14ac:dyDescent="0.45">
      <c r="A838" s="209" t="s">
        <v>1394</v>
      </c>
      <c r="B838" s="209" t="s">
        <v>1395</v>
      </c>
      <c r="C838" s="209" t="s">
        <v>1396</v>
      </c>
      <c r="D838" s="209" t="s">
        <v>1397</v>
      </c>
      <c r="E838" s="209" t="s">
        <v>1428</v>
      </c>
      <c r="F838" s="209" t="s">
        <v>1429</v>
      </c>
      <c r="G838" s="209" t="s">
        <v>694</v>
      </c>
      <c r="H838" s="209" t="s">
        <v>695</v>
      </c>
      <c r="I838" s="209" t="s">
        <v>497</v>
      </c>
      <c r="J838" s="210">
        <v>259240612750</v>
      </c>
      <c r="K838" s="210">
        <v>0</v>
      </c>
      <c r="L838" s="210">
        <v>0</v>
      </c>
      <c r="M838" s="210">
        <v>0</v>
      </c>
      <c r="N838" s="210">
        <v>259240612750</v>
      </c>
      <c r="O838" s="210">
        <v>0</v>
      </c>
    </row>
    <row r="839" spans="1:15" x14ac:dyDescent="0.45">
      <c r="A839" s="209" t="s">
        <v>1394</v>
      </c>
      <c r="B839" s="209" t="s">
        <v>1395</v>
      </c>
      <c r="C839" s="209" t="s">
        <v>1396</v>
      </c>
      <c r="D839" s="209" t="s">
        <v>1397</v>
      </c>
      <c r="E839" s="209" t="s">
        <v>1428</v>
      </c>
      <c r="F839" s="209" t="s">
        <v>1429</v>
      </c>
      <c r="G839" s="209" t="s">
        <v>698</v>
      </c>
      <c r="H839" s="209" t="s">
        <v>699</v>
      </c>
      <c r="I839" s="209" t="s">
        <v>497</v>
      </c>
      <c r="J839" s="210">
        <v>0</v>
      </c>
      <c r="K839" s="210">
        <v>0</v>
      </c>
      <c r="L839" s="210">
        <v>121847685000</v>
      </c>
      <c r="M839" s="210">
        <v>0</v>
      </c>
      <c r="N839" s="210">
        <v>121847685000</v>
      </c>
      <c r="O839" s="210">
        <v>0</v>
      </c>
    </row>
    <row r="840" spans="1:15" x14ac:dyDescent="0.45">
      <c r="A840" s="209" t="s">
        <v>1394</v>
      </c>
      <c r="B840" s="209" t="s">
        <v>1395</v>
      </c>
      <c r="C840" s="209" t="s">
        <v>1396</v>
      </c>
      <c r="D840" s="209" t="s">
        <v>1397</v>
      </c>
      <c r="E840" s="209" t="s">
        <v>1430</v>
      </c>
      <c r="F840" s="209" t="s">
        <v>1431</v>
      </c>
      <c r="G840" s="209" t="s">
        <v>701</v>
      </c>
      <c r="H840" s="209" t="s">
        <v>702</v>
      </c>
      <c r="I840" s="209" t="s">
        <v>1541</v>
      </c>
      <c r="J840" s="210">
        <v>0</v>
      </c>
      <c r="K840" s="210">
        <v>772690000</v>
      </c>
      <c r="L840" s="210">
        <v>0</v>
      </c>
      <c r="M840" s="210">
        <v>0</v>
      </c>
      <c r="N840" s="210">
        <v>0</v>
      </c>
      <c r="O840" s="210">
        <v>772690000</v>
      </c>
    </row>
    <row r="841" spans="1:15" x14ac:dyDescent="0.45">
      <c r="A841" s="209" t="s">
        <v>1394</v>
      </c>
      <c r="B841" s="209" t="s">
        <v>1395</v>
      </c>
      <c r="C841" s="209" t="s">
        <v>1396</v>
      </c>
      <c r="D841" s="209" t="s">
        <v>1397</v>
      </c>
      <c r="E841" s="209" t="s">
        <v>1430</v>
      </c>
      <c r="F841" s="209" t="s">
        <v>1431</v>
      </c>
      <c r="G841" s="209" t="s">
        <v>559</v>
      </c>
      <c r="H841" s="209" t="s">
        <v>281</v>
      </c>
      <c r="I841" s="209" t="s">
        <v>1520</v>
      </c>
      <c r="J841" s="210">
        <v>0</v>
      </c>
      <c r="K841" s="210">
        <v>962727276</v>
      </c>
      <c r="L841" s="210">
        <v>0</v>
      </c>
      <c r="M841" s="210">
        <v>1088034226</v>
      </c>
      <c r="N841" s="210">
        <v>0</v>
      </c>
      <c r="O841" s="210">
        <v>2050761502</v>
      </c>
    </row>
    <row r="842" spans="1:15" x14ac:dyDescent="0.45">
      <c r="A842" s="209" t="s">
        <v>1394</v>
      </c>
      <c r="B842" s="209" t="s">
        <v>1395</v>
      </c>
      <c r="C842" s="209" t="s">
        <v>1396</v>
      </c>
      <c r="D842" s="209" t="s">
        <v>1397</v>
      </c>
      <c r="E842" s="209" t="s">
        <v>1430</v>
      </c>
      <c r="F842" s="209" t="s">
        <v>1431</v>
      </c>
      <c r="G842" s="209" t="s">
        <v>619</v>
      </c>
      <c r="H842" s="209" t="s">
        <v>620</v>
      </c>
      <c r="I842" s="209" t="s">
        <v>1524</v>
      </c>
      <c r="J842" s="210">
        <v>0</v>
      </c>
      <c r="K842" s="210">
        <v>1882500000000</v>
      </c>
      <c r="L842" s="210">
        <v>6003370608100</v>
      </c>
      <c r="M842" s="210">
        <v>6179476550655</v>
      </c>
      <c r="N842" s="210">
        <v>0</v>
      </c>
      <c r="O842" s="210">
        <v>2058605942555</v>
      </c>
    </row>
    <row r="843" spans="1:15" x14ac:dyDescent="0.45">
      <c r="A843" s="209" t="s">
        <v>1394</v>
      </c>
      <c r="B843" s="209" t="s">
        <v>1395</v>
      </c>
      <c r="C843" s="209" t="s">
        <v>1396</v>
      </c>
      <c r="D843" s="209" t="s">
        <v>1397</v>
      </c>
      <c r="E843" s="209" t="s">
        <v>1430</v>
      </c>
      <c r="F843" s="209" t="s">
        <v>1431</v>
      </c>
      <c r="G843" s="209" t="s">
        <v>1418</v>
      </c>
      <c r="H843" s="209" t="s">
        <v>1419</v>
      </c>
      <c r="I843" s="209" t="s">
        <v>1596</v>
      </c>
      <c r="J843" s="210">
        <v>0</v>
      </c>
      <c r="K843" s="210">
        <v>180285000</v>
      </c>
      <c r="L843" s="210">
        <v>0</v>
      </c>
      <c r="M843" s="210">
        <v>0</v>
      </c>
      <c r="N843" s="210">
        <v>0</v>
      </c>
      <c r="O843" s="210">
        <v>180285000</v>
      </c>
    </row>
    <row r="844" spans="1:15" x14ac:dyDescent="0.45">
      <c r="A844" s="209" t="s">
        <v>1394</v>
      </c>
      <c r="B844" s="209" t="s">
        <v>1395</v>
      </c>
      <c r="C844" s="209" t="s">
        <v>1396</v>
      </c>
      <c r="D844" s="209" t="s">
        <v>1397</v>
      </c>
      <c r="E844" s="209" t="s">
        <v>1430</v>
      </c>
      <c r="F844" s="209" t="s">
        <v>1431</v>
      </c>
      <c r="G844" s="209" t="s">
        <v>621</v>
      </c>
      <c r="H844" s="209" t="s">
        <v>187</v>
      </c>
      <c r="I844" s="209" t="s">
        <v>1525</v>
      </c>
      <c r="J844" s="210">
        <v>0</v>
      </c>
      <c r="K844" s="210">
        <v>796074450940</v>
      </c>
      <c r="L844" s="210">
        <v>3437581091570</v>
      </c>
      <c r="M844" s="210">
        <v>4759053300158</v>
      </c>
      <c r="N844" s="210">
        <v>0</v>
      </c>
      <c r="O844" s="210">
        <v>2117546659528</v>
      </c>
    </row>
    <row r="845" spans="1:15" x14ac:dyDescent="0.45">
      <c r="A845" s="209" t="s">
        <v>1394</v>
      </c>
      <c r="B845" s="209" t="s">
        <v>1395</v>
      </c>
      <c r="C845" s="209" t="s">
        <v>1396</v>
      </c>
      <c r="D845" s="209" t="s">
        <v>1397</v>
      </c>
      <c r="E845" s="209" t="s">
        <v>1430</v>
      </c>
      <c r="F845" s="209" t="s">
        <v>1431</v>
      </c>
      <c r="G845" s="209" t="s">
        <v>856</v>
      </c>
      <c r="H845" s="209" t="s">
        <v>857</v>
      </c>
      <c r="I845" s="209" t="s">
        <v>1561</v>
      </c>
      <c r="J845" s="210">
        <v>0</v>
      </c>
      <c r="K845" s="210">
        <v>295800000</v>
      </c>
      <c r="L845" s="210">
        <v>244800000</v>
      </c>
      <c r="M845" s="210">
        <v>0</v>
      </c>
      <c r="N845" s="210">
        <v>0</v>
      </c>
      <c r="O845" s="210">
        <v>51000000</v>
      </c>
    </row>
    <row r="846" spans="1:15" x14ac:dyDescent="0.45">
      <c r="A846" s="209" t="s">
        <v>1394</v>
      </c>
      <c r="B846" s="209" t="s">
        <v>1395</v>
      </c>
      <c r="C846" s="209" t="s">
        <v>1396</v>
      </c>
      <c r="D846" s="209" t="s">
        <v>1397</v>
      </c>
      <c r="E846" s="209" t="s">
        <v>1430</v>
      </c>
      <c r="F846" s="209" t="s">
        <v>1431</v>
      </c>
      <c r="G846" s="209" t="s">
        <v>668</v>
      </c>
      <c r="H846" s="209" t="s">
        <v>669</v>
      </c>
      <c r="I846" s="209" t="s">
        <v>1539</v>
      </c>
      <c r="J846" s="210">
        <v>0</v>
      </c>
      <c r="K846" s="210">
        <v>108982912500</v>
      </c>
      <c r="L846" s="210">
        <v>150668252500</v>
      </c>
      <c r="M846" s="210">
        <v>174294324000</v>
      </c>
      <c r="N846" s="210">
        <v>0</v>
      </c>
      <c r="O846" s="210">
        <v>132608984000</v>
      </c>
    </row>
    <row r="847" spans="1:15" x14ac:dyDescent="0.45">
      <c r="A847" s="209" t="s">
        <v>1394</v>
      </c>
      <c r="B847" s="209" t="s">
        <v>1395</v>
      </c>
      <c r="C847" s="209" t="s">
        <v>1396</v>
      </c>
      <c r="D847" s="209" t="s">
        <v>1397</v>
      </c>
      <c r="E847" s="209" t="s">
        <v>1430</v>
      </c>
      <c r="F847" s="209" t="s">
        <v>1431</v>
      </c>
      <c r="G847" s="209" t="s">
        <v>1182</v>
      </c>
      <c r="H847" s="209" t="s">
        <v>1183</v>
      </c>
      <c r="I847" s="209" t="s">
        <v>1581</v>
      </c>
      <c r="J847" s="210">
        <v>0</v>
      </c>
      <c r="K847" s="210">
        <v>110000000</v>
      </c>
      <c r="L847" s="210">
        <v>0</v>
      </c>
      <c r="M847" s="210">
        <v>0</v>
      </c>
      <c r="N847" s="210">
        <v>0</v>
      </c>
      <c r="O847" s="210">
        <v>110000000</v>
      </c>
    </row>
    <row r="848" spans="1:15" x14ac:dyDescent="0.45">
      <c r="A848" s="209" t="s">
        <v>1394</v>
      </c>
      <c r="B848" s="209" t="s">
        <v>1395</v>
      </c>
      <c r="C848" s="209" t="s">
        <v>1396</v>
      </c>
      <c r="D848" s="209" t="s">
        <v>1397</v>
      </c>
      <c r="E848" s="209" t="s">
        <v>1430</v>
      </c>
      <c r="F848" s="209" t="s">
        <v>1431</v>
      </c>
      <c r="G848" s="209" t="s">
        <v>636</v>
      </c>
      <c r="H848" s="209" t="s">
        <v>637</v>
      </c>
      <c r="I848" s="209" t="s">
        <v>1530</v>
      </c>
      <c r="J848" s="210">
        <v>0</v>
      </c>
      <c r="K848" s="210">
        <v>2907977400</v>
      </c>
      <c r="L848" s="210">
        <v>1622388900</v>
      </c>
      <c r="M848" s="210">
        <v>27563257800</v>
      </c>
      <c r="N848" s="210">
        <v>0</v>
      </c>
      <c r="O848" s="210">
        <v>28848846300</v>
      </c>
    </row>
    <row r="849" spans="1:15" x14ac:dyDescent="0.45">
      <c r="A849" s="209" t="s">
        <v>1394</v>
      </c>
      <c r="B849" s="209" t="s">
        <v>1395</v>
      </c>
      <c r="C849" s="209" t="s">
        <v>1396</v>
      </c>
      <c r="D849" s="209" t="s">
        <v>1397</v>
      </c>
      <c r="E849" s="209" t="s">
        <v>1430</v>
      </c>
      <c r="F849" s="209" t="s">
        <v>1431</v>
      </c>
      <c r="G849" s="209" t="s">
        <v>638</v>
      </c>
      <c r="H849" s="209" t="s">
        <v>639</v>
      </c>
      <c r="I849" s="209" t="s">
        <v>1531</v>
      </c>
      <c r="J849" s="210">
        <v>0</v>
      </c>
      <c r="K849" s="210">
        <v>600000000</v>
      </c>
      <c r="L849" s="210">
        <v>0</v>
      </c>
      <c r="M849" s="210">
        <v>0</v>
      </c>
      <c r="N849" s="210">
        <v>0</v>
      </c>
      <c r="O849" s="210">
        <v>600000000</v>
      </c>
    </row>
    <row r="850" spans="1:15" x14ac:dyDescent="0.45">
      <c r="A850" s="209" t="s">
        <v>1394</v>
      </c>
      <c r="B850" s="209" t="s">
        <v>1395</v>
      </c>
      <c r="C850" s="209" t="s">
        <v>1396</v>
      </c>
      <c r="D850" s="209" t="s">
        <v>1397</v>
      </c>
      <c r="E850" s="209" t="s">
        <v>1430</v>
      </c>
      <c r="F850" s="209" t="s">
        <v>1431</v>
      </c>
      <c r="G850" s="209" t="s">
        <v>640</v>
      </c>
      <c r="H850" s="209" t="s">
        <v>641</v>
      </c>
      <c r="I850" s="209" t="s">
        <v>1532</v>
      </c>
      <c r="J850" s="210">
        <v>0</v>
      </c>
      <c r="K850" s="210">
        <v>4200000000</v>
      </c>
      <c r="L850" s="210">
        <v>0</v>
      </c>
      <c r="M850" s="210">
        <v>0</v>
      </c>
      <c r="N850" s="210">
        <v>0</v>
      </c>
      <c r="O850" s="210">
        <v>4200000000</v>
      </c>
    </row>
    <row r="851" spans="1:15" x14ac:dyDescent="0.45">
      <c r="A851" s="209" t="s">
        <v>1394</v>
      </c>
      <c r="B851" s="209" t="s">
        <v>1395</v>
      </c>
      <c r="C851" s="209" t="s">
        <v>1396</v>
      </c>
      <c r="D851" s="209" t="s">
        <v>1397</v>
      </c>
      <c r="E851" s="209" t="s">
        <v>1430</v>
      </c>
      <c r="F851" s="209" t="s">
        <v>1431</v>
      </c>
      <c r="G851" s="209" t="s">
        <v>866</v>
      </c>
      <c r="H851" s="209" t="s">
        <v>867</v>
      </c>
      <c r="I851" s="209" t="s">
        <v>1566</v>
      </c>
      <c r="J851" s="210">
        <v>0</v>
      </c>
      <c r="K851" s="210">
        <v>10120893800</v>
      </c>
      <c r="L851" s="210">
        <v>0</v>
      </c>
      <c r="M851" s="210">
        <v>0</v>
      </c>
      <c r="N851" s="210">
        <v>0</v>
      </c>
      <c r="O851" s="210">
        <v>10120893800</v>
      </c>
    </row>
    <row r="852" spans="1:15" x14ac:dyDescent="0.45">
      <c r="A852" s="209" t="s">
        <v>1394</v>
      </c>
      <c r="B852" s="209" t="s">
        <v>1395</v>
      </c>
      <c r="C852" s="209" t="s">
        <v>1396</v>
      </c>
      <c r="D852" s="209" t="s">
        <v>1397</v>
      </c>
      <c r="E852" s="209" t="s">
        <v>1430</v>
      </c>
      <c r="F852" s="209" t="s">
        <v>1431</v>
      </c>
      <c r="G852" s="209" t="s">
        <v>642</v>
      </c>
      <c r="H852" s="209" t="s">
        <v>643</v>
      </c>
      <c r="I852" s="209" t="s">
        <v>1533</v>
      </c>
      <c r="J852" s="210">
        <v>0</v>
      </c>
      <c r="K852" s="210">
        <v>34650000000</v>
      </c>
      <c r="L852" s="210">
        <v>42100000000</v>
      </c>
      <c r="M852" s="210">
        <v>34500000000</v>
      </c>
      <c r="N852" s="210">
        <v>0</v>
      </c>
      <c r="O852" s="210">
        <v>27050000000</v>
      </c>
    </row>
    <row r="853" spans="1:15" x14ac:dyDescent="0.45">
      <c r="A853" s="209" t="s">
        <v>1394</v>
      </c>
      <c r="B853" s="209" t="s">
        <v>1395</v>
      </c>
      <c r="C853" s="209" t="s">
        <v>1396</v>
      </c>
      <c r="D853" s="209" t="s">
        <v>1397</v>
      </c>
      <c r="E853" s="209" t="s">
        <v>1430</v>
      </c>
      <c r="F853" s="209" t="s">
        <v>1431</v>
      </c>
      <c r="G853" s="209" t="s">
        <v>646</v>
      </c>
      <c r="H853" s="209" t="s">
        <v>647</v>
      </c>
      <c r="I853" s="209" t="s">
        <v>1535</v>
      </c>
      <c r="J853" s="210">
        <v>0</v>
      </c>
      <c r="K853" s="210">
        <v>2562490000</v>
      </c>
      <c r="L853" s="210">
        <v>35132513155</v>
      </c>
      <c r="M853" s="210">
        <v>40411867786</v>
      </c>
      <c r="N853" s="210">
        <v>0</v>
      </c>
      <c r="O853" s="210">
        <v>7841844631</v>
      </c>
    </row>
    <row r="854" spans="1:15" x14ac:dyDescent="0.45">
      <c r="A854" s="209" t="s">
        <v>1394</v>
      </c>
      <c r="B854" s="209" t="s">
        <v>1395</v>
      </c>
      <c r="C854" s="209" t="s">
        <v>1396</v>
      </c>
      <c r="D854" s="209" t="s">
        <v>1397</v>
      </c>
      <c r="E854" s="209" t="s">
        <v>1430</v>
      </c>
      <c r="F854" s="209" t="s">
        <v>1431</v>
      </c>
      <c r="G854" s="209" t="s">
        <v>1416</v>
      </c>
      <c r="H854" s="209" t="s">
        <v>1417</v>
      </c>
      <c r="I854" s="209" t="s">
        <v>1597</v>
      </c>
      <c r="J854" s="210">
        <v>0</v>
      </c>
      <c r="K854" s="210">
        <v>1711564390</v>
      </c>
      <c r="L854" s="210">
        <v>691325000</v>
      </c>
      <c r="M854" s="210">
        <v>0</v>
      </c>
      <c r="N854" s="210">
        <v>0</v>
      </c>
      <c r="O854" s="210">
        <v>1020239390</v>
      </c>
    </row>
    <row r="855" spans="1:15" x14ac:dyDescent="0.45">
      <c r="A855" s="209" t="s">
        <v>1394</v>
      </c>
      <c r="B855" s="209" t="s">
        <v>1395</v>
      </c>
      <c r="C855" s="209" t="s">
        <v>1396</v>
      </c>
      <c r="D855" s="209" t="s">
        <v>1397</v>
      </c>
      <c r="E855" s="209" t="s">
        <v>1430</v>
      </c>
      <c r="F855" s="209" t="s">
        <v>1431</v>
      </c>
      <c r="G855" s="209" t="s">
        <v>1414</v>
      </c>
      <c r="H855" s="209" t="s">
        <v>1415</v>
      </c>
      <c r="I855" s="209" t="s">
        <v>1598</v>
      </c>
      <c r="J855" s="210">
        <v>0</v>
      </c>
      <c r="K855" s="210">
        <v>0</v>
      </c>
      <c r="L855" s="210">
        <v>0</v>
      </c>
      <c r="M855" s="210">
        <v>2172996280</v>
      </c>
      <c r="N855" s="210">
        <v>0</v>
      </c>
      <c r="O855" s="210">
        <v>2172996280</v>
      </c>
    </row>
    <row r="856" spans="1:15" x14ac:dyDescent="0.45">
      <c r="A856" s="209" t="s">
        <v>1394</v>
      </c>
      <c r="B856" s="209" t="s">
        <v>1395</v>
      </c>
      <c r="C856" s="209" t="s">
        <v>1396</v>
      </c>
      <c r="D856" s="209" t="s">
        <v>1397</v>
      </c>
      <c r="E856" s="209" t="s">
        <v>1430</v>
      </c>
      <c r="F856" s="209" t="s">
        <v>1431</v>
      </c>
      <c r="G856" s="209" t="s">
        <v>878</v>
      </c>
      <c r="H856" s="209" t="s">
        <v>879</v>
      </c>
      <c r="I856" s="209" t="s">
        <v>1572</v>
      </c>
      <c r="J856" s="210">
        <v>0</v>
      </c>
      <c r="K856" s="210">
        <v>32400000000</v>
      </c>
      <c r="L856" s="210">
        <v>0</v>
      </c>
      <c r="M856" s="210">
        <v>0</v>
      </c>
      <c r="N856" s="210">
        <v>0</v>
      </c>
      <c r="O856" s="210">
        <v>32400000000</v>
      </c>
    </row>
    <row r="857" spans="1:15" x14ac:dyDescent="0.45">
      <c r="A857" s="209" t="s">
        <v>1394</v>
      </c>
      <c r="B857" s="209" t="s">
        <v>1395</v>
      </c>
      <c r="C857" s="209" t="s">
        <v>1396</v>
      </c>
      <c r="D857" s="209" t="s">
        <v>1397</v>
      </c>
      <c r="E857" s="209" t="s">
        <v>1430</v>
      </c>
      <c r="F857" s="209" t="s">
        <v>1431</v>
      </c>
      <c r="G857" s="209" t="s">
        <v>644</v>
      </c>
      <c r="H857" s="209" t="s">
        <v>645</v>
      </c>
      <c r="I857" s="209" t="s">
        <v>1537</v>
      </c>
      <c r="J857" s="210">
        <v>0</v>
      </c>
      <c r="K857" s="210">
        <v>1614023040</v>
      </c>
      <c r="L857" s="210">
        <v>2027018640</v>
      </c>
      <c r="M857" s="210">
        <v>4309709400</v>
      </c>
      <c r="N857" s="210">
        <v>0</v>
      </c>
      <c r="O857" s="210">
        <v>3896713800</v>
      </c>
    </row>
    <row r="858" spans="1:15" x14ac:dyDescent="0.45">
      <c r="A858" s="209" t="s">
        <v>1394</v>
      </c>
      <c r="B858" s="209" t="s">
        <v>1395</v>
      </c>
      <c r="C858" s="209" t="s">
        <v>1396</v>
      </c>
      <c r="D858" s="209" t="s">
        <v>1397</v>
      </c>
      <c r="E858" s="209" t="s">
        <v>1430</v>
      </c>
      <c r="F858" s="209" t="s">
        <v>1431</v>
      </c>
      <c r="G858" s="209" t="s">
        <v>880</v>
      </c>
      <c r="H858" s="209" t="s">
        <v>881</v>
      </c>
      <c r="I858" s="209" t="s">
        <v>1573</v>
      </c>
      <c r="J858" s="210">
        <v>0</v>
      </c>
      <c r="K858" s="210">
        <v>0</v>
      </c>
      <c r="L858" s="210">
        <v>25620000000</v>
      </c>
      <c r="M858" s="210">
        <v>40620000000</v>
      </c>
      <c r="N858" s="210">
        <v>0</v>
      </c>
      <c r="O858" s="210">
        <v>15000000000</v>
      </c>
    </row>
    <row r="859" spans="1:15" x14ac:dyDescent="0.45">
      <c r="A859" s="209" t="s">
        <v>1394</v>
      </c>
      <c r="B859" s="209" t="s">
        <v>1395</v>
      </c>
      <c r="C859" s="209" t="s">
        <v>1396</v>
      </c>
      <c r="D859" s="209" t="s">
        <v>1397</v>
      </c>
      <c r="E859" s="209" t="s">
        <v>1430</v>
      </c>
      <c r="F859" s="209" t="s">
        <v>1431</v>
      </c>
      <c r="G859" s="209" t="s">
        <v>648</v>
      </c>
      <c r="H859" s="209" t="s">
        <v>649</v>
      </c>
      <c r="I859" s="209" t="s">
        <v>1538</v>
      </c>
      <c r="J859" s="210">
        <v>0</v>
      </c>
      <c r="K859" s="210">
        <v>155130623600</v>
      </c>
      <c r="L859" s="210">
        <v>155130623600</v>
      </c>
      <c r="M859" s="210">
        <v>139200178040</v>
      </c>
      <c r="N859" s="210">
        <v>0</v>
      </c>
      <c r="O859" s="210">
        <v>139200178040</v>
      </c>
    </row>
    <row r="860" spans="1:15" x14ac:dyDescent="0.45">
      <c r="A860" s="209" t="s">
        <v>1394</v>
      </c>
      <c r="B860" s="209" t="s">
        <v>1395</v>
      </c>
      <c r="C860" s="209" t="s">
        <v>1396</v>
      </c>
      <c r="D860" s="209" t="s">
        <v>1397</v>
      </c>
      <c r="E860" s="209" t="s">
        <v>1430</v>
      </c>
      <c r="F860" s="209" t="s">
        <v>1431</v>
      </c>
      <c r="G860" s="209" t="s">
        <v>650</v>
      </c>
      <c r="H860" s="209" t="s">
        <v>651</v>
      </c>
      <c r="I860" s="209" t="s">
        <v>497</v>
      </c>
      <c r="J860" s="210">
        <v>0</v>
      </c>
      <c r="K860" s="210">
        <v>0</v>
      </c>
      <c r="L860" s="210">
        <v>126696472</v>
      </c>
      <c r="M860" s="210">
        <v>10335578272</v>
      </c>
      <c r="N860" s="210">
        <v>0</v>
      </c>
      <c r="O860" s="210">
        <v>10208881800</v>
      </c>
    </row>
    <row r="861" spans="1:15" x14ac:dyDescent="0.45">
      <c r="A861" s="209" t="s">
        <v>1394</v>
      </c>
      <c r="B861" s="209" t="s">
        <v>1395</v>
      </c>
      <c r="C861" s="209" t="s">
        <v>1396</v>
      </c>
      <c r="D861" s="209" t="s">
        <v>1397</v>
      </c>
      <c r="E861" s="209" t="s">
        <v>1430</v>
      </c>
      <c r="F861" s="209" t="s">
        <v>1431</v>
      </c>
      <c r="G861" s="209" t="s">
        <v>670</v>
      </c>
      <c r="H861" s="209" t="s">
        <v>671</v>
      </c>
      <c r="I861" s="209" t="s">
        <v>497</v>
      </c>
      <c r="J861" s="210">
        <v>0</v>
      </c>
      <c r="K861" s="210">
        <v>0</v>
      </c>
      <c r="L861" s="210">
        <v>0</v>
      </c>
      <c r="M861" s="210">
        <v>137980150000</v>
      </c>
      <c r="N861" s="210">
        <v>0</v>
      </c>
      <c r="O861" s="210">
        <v>137980150000</v>
      </c>
    </row>
    <row r="862" spans="1:15" x14ac:dyDescent="0.45">
      <c r="A862" s="209" t="s">
        <v>1394</v>
      </c>
      <c r="B862" s="209" t="s">
        <v>1395</v>
      </c>
      <c r="C862" s="209" t="s">
        <v>1396</v>
      </c>
      <c r="D862" s="209" t="s">
        <v>1397</v>
      </c>
      <c r="E862" s="209" t="s">
        <v>1430</v>
      </c>
      <c r="F862" s="209" t="s">
        <v>1431</v>
      </c>
      <c r="G862" s="209" t="s">
        <v>672</v>
      </c>
      <c r="H862" s="209" t="s">
        <v>673</v>
      </c>
      <c r="I862" s="209" t="s">
        <v>497</v>
      </c>
      <c r="J862" s="210">
        <v>0</v>
      </c>
      <c r="K862" s="210">
        <v>104821617500</v>
      </c>
      <c r="L862" s="210">
        <v>114641617500</v>
      </c>
      <c r="M862" s="210">
        <v>147570465000</v>
      </c>
      <c r="N862" s="210">
        <v>0</v>
      </c>
      <c r="O862" s="210">
        <v>137750465000</v>
      </c>
    </row>
    <row r="863" spans="1:15" x14ac:dyDescent="0.45">
      <c r="A863" s="209" t="s">
        <v>1394</v>
      </c>
      <c r="B863" s="209" t="s">
        <v>1395</v>
      </c>
      <c r="C863" s="209" t="s">
        <v>1396</v>
      </c>
      <c r="D863" s="209" t="s">
        <v>1397</v>
      </c>
      <c r="E863" s="209" t="s">
        <v>1430</v>
      </c>
      <c r="F863" s="209" t="s">
        <v>1431</v>
      </c>
      <c r="G863" s="209" t="s">
        <v>674</v>
      </c>
      <c r="H863" s="209" t="s">
        <v>675</v>
      </c>
      <c r="I863" s="209" t="s">
        <v>497</v>
      </c>
      <c r="J863" s="210">
        <v>0</v>
      </c>
      <c r="K863" s="210">
        <v>0</v>
      </c>
      <c r="L863" s="210">
        <v>0</v>
      </c>
      <c r="M863" s="210">
        <v>34835695648</v>
      </c>
      <c r="N863" s="210">
        <v>0</v>
      </c>
      <c r="O863" s="210">
        <v>34835695648</v>
      </c>
    </row>
    <row r="864" spans="1:15" x14ac:dyDescent="0.45">
      <c r="A864" s="209" t="s">
        <v>1394</v>
      </c>
      <c r="B864" s="209" t="s">
        <v>1395</v>
      </c>
      <c r="C864" s="209" t="s">
        <v>1396</v>
      </c>
      <c r="D864" s="209" t="s">
        <v>1397</v>
      </c>
      <c r="E864" s="209" t="s">
        <v>1430</v>
      </c>
      <c r="F864" s="209" t="s">
        <v>1431</v>
      </c>
      <c r="G864" s="209" t="s">
        <v>676</v>
      </c>
      <c r="H864" s="209" t="s">
        <v>677</v>
      </c>
      <c r="I864" s="209" t="s">
        <v>497</v>
      </c>
      <c r="J864" s="210">
        <v>0</v>
      </c>
      <c r="K864" s="210">
        <v>189630000000</v>
      </c>
      <c r="L864" s="210">
        <v>579180000000</v>
      </c>
      <c r="M864" s="210">
        <v>1265117500000</v>
      </c>
      <c r="N864" s="210">
        <v>0</v>
      </c>
      <c r="O864" s="210">
        <v>875567500000</v>
      </c>
    </row>
    <row r="865" spans="1:15" x14ac:dyDescent="0.45">
      <c r="A865" s="209" t="s">
        <v>1394</v>
      </c>
      <c r="B865" s="209" t="s">
        <v>1395</v>
      </c>
      <c r="C865" s="209" t="s">
        <v>1396</v>
      </c>
      <c r="D865" s="209" t="s">
        <v>1397</v>
      </c>
      <c r="E865" s="209" t="s">
        <v>1430</v>
      </c>
      <c r="F865" s="209" t="s">
        <v>1431</v>
      </c>
      <c r="G865" s="209" t="s">
        <v>678</v>
      </c>
      <c r="H865" s="209" t="s">
        <v>679</v>
      </c>
      <c r="I865" s="209" t="s">
        <v>497</v>
      </c>
      <c r="J865" s="210">
        <v>0</v>
      </c>
      <c r="K865" s="210">
        <v>29496950000</v>
      </c>
      <c r="L865" s="210">
        <v>94307150000</v>
      </c>
      <c r="M865" s="210">
        <v>124519920350</v>
      </c>
      <c r="N865" s="210">
        <v>0</v>
      </c>
      <c r="O865" s="210">
        <v>59709720350</v>
      </c>
    </row>
    <row r="866" spans="1:15" x14ac:dyDescent="0.45">
      <c r="A866" s="209" t="s">
        <v>1394</v>
      </c>
      <c r="B866" s="209" t="s">
        <v>1395</v>
      </c>
      <c r="C866" s="209" t="s">
        <v>1396</v>
      </c>
      <c r="D866" s="209" t="s">
        <v>1397</v>
      </c>
      <c r="E866" s="209" t="s">
        <v>1430</v>
      </c>
      <c r="F866" s="209" t="s">
        <v>1431</v>
      </c>
      <c r="G866" s="209" t="s">
        <v>680</v>
      </c>
      <c r="H866" s="209" t="s">
        <v>681</v>
      </c>
      <c r="I866" s="209" t="s">
        <v>497</v>
      </c>
      <c r="J866" s="210">
        <v>0</v>
      </c>
      <c r="K866" s="210">
        <v>123546468750</v>
      </c>
      <c r="L866" s="210">
        <v>0</v>
      </c>
      <c r="M866" s="210">
        <v>0</v>
      </c>
      <c r="N866" s="210">
        <v>0</v>
      </c>
      <c r="O866" s="210">
        <v>123546468750</v>
      </c>
    </row>
    <row r="867" spans="1:15" x14ac:dyDescent="0.45">
      <c r="A867" s="209" t="s">
        <v>1394</v>
      </c>
      <c r="B867" s="209" t="s">
        <v>1395</v>
      </c>
      <c r="C867" s="209" t="s">
        <v>1396</v>
      </c>
      <c r="D867" s="209" t="s">
        <v>1397</v>
      </c>
      <c r="E867" s="209" t="s">
        <v>1430</v>
      </c>
      <c r="F867" s="209" t="s">
        <v>1431</v>
      </c>
      <c r="G867" s="209" t="s">
        <v>729</v>
      </c>
      <c r="H867" s="209" t="s">
        <v>730</v>
      </c>
      <c r="I867" s="209" t="s">
        <v>497</v>
      </c>
      <c r="J867" s="210">
        <v>0</v>
      </c>
      <c r="K867" s="210">
        <v>0</v>
      </c>
      <c r="L867" s="210">
        <v>0</v>
      </c>
      <c r="M867" s="210">
        <v>1093596000</v>
      </c>
      <c r="N867" s="210">
        <v>0</v>
      </c>
      <c r="O867" s="210">
        <v>1093596000</v>
      </c>
    </row>
    <row r="868" spans="1:15" x14ac:dyDescent="0.45">
      <c r="A868" s="209" t="s">
        <v>1394</v>
      </c>
      <c r="B868" s="209" t="s">
        <v>1395</v>
      </c>
      <c r="C868" s="209" t="s">
        <v>1396</v>
      </c>
      <c r="D868" s="209" t="s">
        <v>1397</v>
      </c>
      <c r="E868" s="209" t="s">
        <v>1430</v>
      </c>
      <c r="F868" s="209" t="s">
        <v>1431</v>
      </c>
      <c r="G868" s="209" t="s">
        <v>682</v>
      </c>
      <c r="H868" s="209" t="s">
        <v>683</v>
      </c>
      <c r="I868" s="209" t="s">
        <v>497</v>
      </c>
      <c r="J868" s="210">
        <v>0</v>
      </c>
      <c r="K868" s="210">
        <v>29551263000</v>
      </c>
      <c r="L868" s="210">
        <v>76391020000</v>
      </c>
      <c r="M868" s="210">
        <v>109560805000</v>
      </c>
      <c r="N868" s="210">
        <v>0</v>
      </c>
      <c r="O868" s="210">
        <v>62721048000</v>
      </c>
    </row>
    <row r="869" spans="1:15" x14ac:dyDescent="0.45">
      <c r="A869" s="209" t="s">
        <v>1394</v>
      </c>
      <c r="B869" s="209" t="s">
        <v>1395</v>
      </c>
      <c r="C869" s="209" t="s">
        <v>1396</v>
      </c>
      <c r="D869" s="209" t="s">
        <v>1397</v>
      </c>
      <c r="E869" s="209" t="s">
        <v>1430</v>
      </c>
      <c r="F869" s="209" t="s">
        <v>1431</v>
      </c>
      <c r="G869" s="209" t="s">
        <v>731</v>
      </c>
      <c r="H869" s="209" t="s">
        <v>732</v>
      </c>
      <c r="I869" s="209" t="s">
        <v>497</v>
      </c>
      <c r="J869" s="210">
        <v>0</v>
      </c>
      <c r="K869" s="210">
        <v>0</v>
      </c>
      <c r="L869" s="210">
        <v>628478400</v>
      </c>
      <c r="M869" s="210">
        <v>628478400</v>
      </c>
      <c r="N869" s="210">
        <v>0</v>
      </c>
      <c r="O869" s="210">
        <v>0</v>
      </c>
    </row>
    <row r="870" spans="1:15" x14ac:dyDescent="0.45">
      <c r="A870" s="209" t="s">
        <v>1394</v>
      </c>
      <c r="B870" s="209" t="s">
        <v>1395</v>
      </c>
      <c r="C870" s="209" t="s">
        <v>1396</v>
      </c>
      <c r="D870" s="209" t="s">
        <v>1397</v>
      </c>
      <c r="E870" s="209" t="s">
        <v>1430</v>
      </c>
      <c r="F870" s="209" t="s">
        <v>1431</v>
      </c>
      <c r="G870" s="209" t="s">
        <v>564</v>
      </c>
      <c r="H870" s="209" t="s">
        <v>565</v>
      </c>
      <c r="I870" s="209" t="s">
        <v>497</v>
      </c>
      <c r="J870" s="210">
        <v>0</v>
      </c>
      <c r="K870" s="210">
        <v>159053452600</v>
      </c>
      <c r="L870" s="210">
        <v>89110000000</v>
      </c>
      <c r="M870" s="210">
        <v>174000000000</v>
      </c>
      <c r="N870" s="210">
        <v>0</v>
      </c>
      <c r="O870" s="210">
        <v>243943452600</v>
      </c>
    </row>
    <row r="871" spans="1:15" x14ac:dyDescent="0.45">
      <c r="A871" s="209" t="s">
        <v>1394</v>
      </c>
      <c r="B871" s="209" t="s">
        <v>1395</v>
      </c>
      <c r="C871" s="209" t="s">
        <v>1396</v>
      </c>
      <c r="D871" s="209" t="s">
        <v>1397</v>
      </c>
      <c r="E871" s="209" t="s">
        <v>1430</v>
      </c>
      <c r="F871" s="209" t="s">
        <v>1431</v>
      </c>
      <c r="G871" s="209" t="s">
        <v>755</v>
      </c>
      <c r="H871" s="209" t="s">
        <v>756</v>
      </c>
      <c r="I871" s="209" t="s">
        <v>497</v>
      </c>
      <c r="J871" s="210">
        <v>0</v>
      </c>
      <c r="K871" s="210">
        <v>0</v>
      </c>
      <c r="L871" s="210">
        <v>543485600</v>
      </c>
      <c r="M871" s="210">
        <v>621126400</v>
      </c>
      <c r="N871" s="210">
        <v>0</v>
      </c>
      <c r="O871" s="210">
        <v>77640800</v>
      </c>
    </row>
    <row r="872" spans="1:15" x14ac:dyDescent="0.45">
      <c r="A872" s="209" t="s">
        <v>1394</v>
      </c>
      <c r="B872" s="209" t="s">
        <v>1395</v>
      </c>
      <c r="C872" s="209" t="s">
        <v>1396</v>
      </c>
      <c r="D872" s="209" t="s">
        <v>1397</v>
      </c>
      <c r="E872" s="209" t="s">
        <v>1430</v>
      </c>
      <c r="F872" s="209" t="s">
        <v>1431</v>
      </c>
      <c r="G872" s="209" t="s">
        <v>711</v>
      </c>
      <c r="H872" s="209" t="s">
        <v>712</v>
      </c>
      <c r="I872" s="209" t="s">
        <v>497</v>
      </c>
      <c r="J872" s="210">
        <v>0</v>
      </c>
      <c r="K872" s="210">
        <v>0</v>
      </c>
      <c r="L872" s="210">
        <v>4428897535</v>
      </c>
      <c r="M872" s="210">
        <v>5222677042</v>
      </c>
      <c r="N872" s="210">
        <v>0</v>
      </c>
      <c r="O872" s="210">
        <v>793779507</v>
      </c>
    </row>
    <row r="873" spans="1:15" x14ac:dyDescent="0.45">
      <c r="A873" s="209" t="s">
        <v>1394</v>
      </c>
      <c r="B873" s="209" t="s">
        <v>1395</v>
      </c>
      <c r="C873" s="209" t="s">
        <v>1396</v>
      </c>
      <c r="D873" s="209" t="s">
        <v>1397</v>
      </c>
      <c r="E873" s="209" t="s">
        <v>1430</v>
      </c>
      <c r="F873" s="209" t="s">
        <v>1431</v>
      </c>
      <c r="G873" s="209" t="s">
        <v>733</v>
      </c>
      <c r="H873" s="209" t="s">
        <v>734</v>
      </c>
      <c r="I873" s="209" t="s">
        <v>497</v>
      </c>
      <c r="J873" s="210">
        <v>0</v>
      </c>
      <c r="K873" s="210">
        <v>0</v>
      </c>
      <c r="L873" s="210">
        <v>0</v>
      </c>
      <c r="M873" s="210">
        <v>300000000</v>
      </c>
      <c r="N873" s="210">
        <v>0</v>
      </c>
      <c r="O873" s="210">
        <v>300000000</v>
      </c>
    </row>
    <row r="874" spans="1:15" x14ac:dyDescent="0.45">
      <c r="A874" s="209" t="s">
        <v>1394</v>
      </c>
      <c r="B874" s="209" t="s">
        <v>1395</v>
      </c>
      <c r="C874" s="209" t="s">
        <v>1396</v>
      </c>
      <c r="D874" s="209" t="s">
        <v>1397</v>
      </c>
      <c r="E874" s="209" t="s">
        <v>1430</v>
      </c>
      <c r="F874" s="209" t="s">
        <v>1431</v>
      </c>
      <c r="G874" s="209" t="s">
        <v>658</v>
      </c>
      <c r="H874" s="209" t="s">
        <v>659</v>
      </c>
      <c r="I874" s="209" t="s">
        <v>497</v>
      </c>
      <c r="J874" s="210">
        <v>0</v>
      </c>
      <c r="K874" s="210">
        <v>0</v>
      </c>
      <c r="L874" s="210">
        <v>0</v>
      </c>
      <c r="M874" s="210">
        <v>368011250</v>
      </c>
      <c r="N874" s="210">
        <v>0</v>
      </c>
      <c r="O874" s="210">
        <v>368011250</v>
      </c>
    </row>
    <row r="875" spans="1:15" x14ac:dyDescent="0.45">
      <c r="A875" s="209" t="s">
        <v>1394</v>
      </c>
      <c r="B875" s="209" t="s">
        <v>1395</v>
      </c>
      <c r="C875" s="209" t="s">
        <v>1396</v>
      </c>
      <c r="D875" s="209" t="s">
        <v>1397</v>
      </c>
      <c r="E875" s="209" t="s">
        <v>1430</v>
      </c>
      <c r="F875" s="209" t="s">
        <v>1431</v>
      </c>
      <c r="G875" s="209" t="s">
        <v>566</v>
      </c>
      <c r="H875" s="209" t="s">
        <v>567</v>
      </c>
      <c r="I875" s="209" t="s">
        <v>497</v>
      </c>
      <c r="J875" s="210">
        <v>0</v>
      </c>
      <c r="K875" s="210">
        <v>0</v>
      </c>
      <c r="L875" s="210">
        <v>0</v>
      </c>
      <c r="M875" s="210">
        <v>420000000</v>
      </c>
      <c r="N875" s="210">
        <v>0</v>
      </c>
      <c r="O875" s="210">
        <v>420000000</v>
      </c>
    </row>
    <row r="876" spans="1:15" x14ac:dyDescent="0.45">
      <c r="A876" s="209" t="s">
        <v>1394</v>
      </c>
      <c r="B876" s="209" t="s">
        <v>1395</v>
      </c>
      <c r="C876" s="209" t="s">
        <v>1396</v>
      </c>
      <c r="D876" s="209" t="s">
        <v>1397</v>
      </c>
      <c r="E876" s="209" t="s">
        <v>1430</v>
      </c>
      <c r="F876" s="209" t="s">
        <v>1431</v>
      </c>
      <c r="G876" s="209" t="s">
        <v>713</v>
      </c>
      <c r="H876" s="209" t="s">
        <v>714</v>
      </c>
      <c r="I876" s="209" t="s">
        <v>497</v>
      </c>
      <c r="J876" s="210">
        <v>0</v>
      </c>
      <c r="K876" s="210">
        <v>0</v>
      </c>
      <c r="L876" s="210">
        <v>0</v>
      </c>
      <c r="M876" s="210">
        <v>90000000</v>
      </c>
      <c r="N876" s="210">
        <v>0</v>
      </c>
      <c r="O876" s="210">
        <v>90000000</v>
      </c>
    </row>
    <row r="877" spans="1:15" x14ac:dyDescent="0.45">
      <c r="A877" s="209" t="s">
        <v>1394</v>
      </c>
      <c r="B877" s="209" t="s">
        <v>1395</v>
      </c>
      <c r="C877" s="209" t="s">
        <v>1396</v>
      </c>
      <c r="D877" s="209" t="s">
        <v>1397</v>
      </c>
      <c r="E877" s="209" t="s">
        <v>1430</v>
      </c>
      <c r="F877" s="209" t="s">
        <v>1431</v>
      </c>
      <c r="G877" s="209" t="s">
        <v>684</v>
      </c>
      <c r="H877" s="209" t="s">
        <v>685</v>
      </c>
      <c r="I877" s="209" t="s">
        <v>497</v>
      </c>
      <c r="J877" s="210">
        <v>0</v>
      </c>
      <c r="K877" s="210">
        <v>18922134000</v>
      </c>
      <c r="L877" s="210">
        <v>52343046000</v>
      </c>
      <c r="M877" s="210">
        <v>67087566000</v>
      </c>
      <c r="N877" s="210">
        <v>0</v>
      </c>
      <c r="O877" s="210">
        <v>33666654000</v>
      </c>
    </row>
    <row r="878" spans="1:15" x14ac:dyDescent="0.45">
      <c r="A878" s="209" t="s">
        <v>1394</v>
      </c>
      <c r="B878" s="209" t="s">
        <v>1395</v>
      </c>
      <c r="C878" s="209" t="s">
        <v>1396</v>
      </c>
      <c r="D878" s="209" t="s">
        <v>1397</v>
      </c>
      <c r="E878" s="209" t="s">
        <v>1430</v>
      </c>
      <c r="F878" s="209" t="s">
        <v>1431</v>
      </c>
      <c r="G878" s="209" t="s">
        <v>686</v>
      </c>
      <c r="H878" s="209" t="s">
        <v>687</v>
      </c>
      <c r="I878" s="209" t="s">
        <v>497</v>
      </c>
      <c r="J878" s="210">
        <v>0</v>
      </c>
      <c r="K878" s="210">
        <v>54400500000</v>
      </c>
      <c r="L878" s="210">
        <v>163201500000</v>
      </c>
      <c r="M878" s="210">
        <v>197576500000</v>
      </c>
      <c r="N878" s="210">
        <v>0</v>
      </c>
      <c r="O878" s="210">
        <v>88775500000</v>
      </c>
    </row>
    <row r="879" spans="1:15" x14ac:dyDescent="0.45">
      <c r="A879" s="209" t="s">
        <v>1394</v>
      </c>
      <c r="B879" s="209" t="s">
        <v>1395</v>
      </c>
      <c r="C879" s="209" t="s">
        <v>1396</v>
      </c>
      <c r="D879" s="209" t="s">
        <v>1397</v>
      </c>
      <c r="E879" s="209" t="s">
        <v>1430</v>
      </c>
      <c r="F879" s="209" t="s">
        <v>1431</v>
      </c>
      <c r="G879" s="209" t="s">
        <v>688</v>
      </c>
      <c r="H879" s="209" t="s">
        <v>689</v>
      </c>
      <c r="I879" s="209" t="s">
        <v>497</v>
      </c>
      <c r="J879" s="210">
        <v>0</v>
      </c>
      <c r="K879" s="210">
        <v>0</v>
      </c>
      <c r="L879" s="210">
        <v>0</v>
      </c>
      <c r="M879" s="210">
        <v>142742556500</v>
      </c>
      <c r="N879" s="210">
        <v>0</v>
      </c>
      <c r="O879" s="210">
        <v>142742556500</v>
      </c>
    </row>
    <row r="880" spans="1:15" x14ac:dyDescent="0.45">
      <c r="A880" s="209" t="s">
        <v>1394</v>
      </c>
      <c r="B880" s="209" t="s">
        <v>1395</v>
      </c>
      <c r="C880" s="209" t="s">
        <v>1396</v>
      </c>
      <c r="D880" s="209" t="s">
        <v>1397</v>
      </c>
      <c r="E880" s="209" t="s">
        <v>1430</v>
      </c>
      <c r="F880" s="209" t="s">
        <v>1431</v>
      </c>
      <c r="G880" s="209" t="s">
        <v>662</v>
      </c>
      <c r="H880" s="209" t="s">
        <v>663</v>
      </c>
      <c r="I880" s="209" t="s">
        <v>497</v>
      </c>
      <c r="J880" s="210">
        <v>0</v>
      </c>
      <c r="K880" s="210">
        <v>0</v>
      </c>
      <c r="L880" s="210">
        <v>237000000</v>
      </c>
      <c r="M880" s="210">
        <v>237000000</v>
      </c>
      <c r="N880" s="210">
        <v>0</v>
      </c>
      <c r="O880" s="210">
        <v>0</v>
      </c>
    </row>
    <row r="881" spans="1:15" x14ac:dyDescent="0.45">
      <c r="A881" s="209" t="s">
        <v>1394</v>
      </c>
      <c r="B881" s="209" t="s">
        <v>1395</v>
      </c>
      <c r="C881" s="209" t="s">
        <v>1396</v>
      </c>
      <c r="D881" s="209" t="s">
        <v>1397</v>
      </c>
      <c r="E881" s="209" t="s">
        <v>1430</v>
      </c>
      <c r="F881" s="209" t="s">
        <v>1431</v>
      </c>
      <c r="G881" s="209" t="s">
        <v>690</v>
      </c>
      <c r="H881" s="209" t="s">
        <v>691</v>
      </c>
      <c r="I881" s="209" t="s">
        <v>497</v>
      </c>
      <c r="J881" s="210">
        <v>0</v>
      </c>
      <c r="K881" s="210">
        <v>0</v>
      </c>
      <c r="L881" s="210">
        <v>0</v>
      </c>
      <c r="M881" s="210">
        <v>112185450000</v>
      </c>
      <c r="N881" s="210">
        <v>0</v>
      </c>
      <c r="O881" s="210">
        <v>112185450000</v>
      </c>
    </row>
    <row r="882" spans="1:15" x14ac:dyDescent="0.45">
      <c r="A882" s="209" t="s">
        <v>1394</v>
      </c>
      <c r="B882" s="209" t="s">
        <v>1395</v>
      </c>
      <c r="C882" s="209" t="s">
        <v>1396</v>
      </c>
      <c r="D882" s="209" t="s">
        <v>1397</v>
      </c>
      <c r="E882" s="209" t="s">
        <v>1430</v>
      </c>
      <c r="F882" s="209" t="s">
        <v>1431</v>
      </c>
      <c r="G882" s="209" t="s">
        <v>1420</v>
      </c>
      <c r="H882" s="209" t="s">
        <v>1421</v>
      </c>
      <c r="I882" s="209" t="s">
        <v>497</v>
      </c>
      <c r="J882" s="210">
        <v>0</v>
      </c>
      <c r="K882" s="210">
        <v>0</v>
      </c>
      <c r="L882" s="210">
        <v>0</v>
      </c>
      <c r="M882" s="210">
        <v>420000000</v>
      </c>
      <c r="N882" s="210">
        <v>0</v>
      </c>
      <c r="O882" s="210">
        <v>420000000</v>
      </c>
    </row>
    <row r="883" spans="1:15" x14ac:dyDescent="0.45">
      <c r="A883" s="209" t="s">
        <v>1394</v>
      </c>
      <c r="B883" s="209" t="s">
        <v>1395</v>
      </c>
      <c r="C883" s="209" t="s">
        <v>1396</v>
      </c>
      <c r="D883" s="209" t="s">
        <v>1397</v>
      </c>
      <c r="E883" s="209" t="s">
        <v>1430</v>
      </c>
      <c r="F883" s="209" t="s">
        <v>1431</v>
      </c>
      <c r="G883" s="209" t="s">
        <v>694</v>
      </c>
      <c r="H883" s="209" t="s">
        <v>695</v>
      </c>
      <c r="I883" s="209" t="s">
        <v>497</v>
      </c>
      <c r="J883" s="210">
        <v>0</v>
      </c>
      <c r="K883" s="210">
        <v>259240612750</v>
      </c>
      <c r="L883" s="210">
        <v>0</v>
      </c>
      <c r="M883" s="210">
        <v>0</v>
      </c>
      <c r="N883" s="210">
        <v>0</v>
      </c>
      <c r="O883" s="210">
        <v>259240612750</v>
      </c>
    </row>
    <row r="884" spans="1:15" x14ac:dyDescent="0.45">
      <c r="A884" s="209" t="s">
        <v>1394</v>
      </c>
      <c r="B884" s="209" t="s">
        <v>1395</v>
      </c>
      <c r="C884" s="209" t="s">
        <v>1396</v>
      </c>
      <c r="D884" s="209" t="s">
        <v>1397</v>
      </c>
      <c r="E884" s="209" t="s">
        <v>1430</v>
      </c>
      <c r="F884" s="209" t="s">
        <v>1431</v>
      </c>
      <c r="G884" s="209" t="s">
        <v>698</v>
      </c>
      <c r="H884" s="209" t="s">
        <v>699</v>
      </c>
      <c r="I884" s="209" t="s">
        <v>497</v>
      </c>
      <c r="J884" s="210">
        <v>0</v>
      </c>
      <c r="K884" s="210">
        <v>0</v>
      </c>
      <c r="L884" s="210">
        <v>0</v>
      </c>
      <c r="M884" s="210">
        <v>231287621156</v>
      </c>
      <c r="N884" s="210">
        <v>0</v>
      </c>
      <c r="O884" s="210">
        <v>231287621156</v>
      </c>
    </row>
    <row r="885" spans="1:15" x14ac:dyDescent="0.45">
      <c r="A885" s="209" t="s">
        <v>1394</v>
      </c>
      <c r="B885" s="209" t="s">
        <v>1395</v>
      </c>
      <c r="C885" s="209" t="s">
        <v>1396</v>
      </c>
      <c r="D885" s="209" t="s">
        <v>1397</v>
      </c>
      <c r="E885" s="209" t="s">
        <v>1430</v>
      </c>
      <c r="F885" s="209" t="s">
        <v>1431</v>
      </c>
      <c r="G885" s="209" t="s">
        <v>739</v>
      </c>
      <c r="H885" s="209" t="s">
        <v>740</v>
      </c>
      <c r="I885" s="209" t="s">
        <v>497</v>
      </c>
      <c r="J885" s="210">
        <v>0</v>
      </c>
      <c r="K885" s="210">
        <v>0</v>
      </c>
      <c r="L885" s="210">
        <v>100000000</v>
      </c>
      <c r="M885" s="210">
        <v>100000000</v>
      </c>
      <c r="N885" s="210">
        <v>0</v>
      </c>
      <c r="O885" s="210">
        <v>0</v>
      </c>
    </row>
    <row r="886" spans="1:15" x14ac:dyDescent="0.45">
      <c r="A886" s="209" t="s">
        <v>1394</v>
      </c>
      <c r="B886" s="209" t="s">
        <v>1395</v>
      </c>
      <c r="C886" s="209" t="s">
        <v>1396</v>
      </c>
      <c r="D886" s="209" t="s">
        <v>1397</v>
      </c>
      <c r="E886" s="209" t="s">
        <v>1430</v>
      </c>
      <c r="F886" s="209" t="s">
        <v>1431</v>
      </c>
      <c r="G886" s="209" t="s">
        <v>1422</v>
      </c>
      <c r="H886" s="209" t="s">
        <v>1423</v>
      </c>
      <c r="I886" s="209" t="s">
        <v>497</v>
      </c>
      <c r="J886" s="210">
        <v>0</v>
      </c>
      <c r="K886" s="210">
        <v>0</v>
      </c>
      <c r="L886" s="210">
        <v>0</v>
      </c>
      <c r="M886" s="210">
        <v>36957800000</v>
      </c>
      <c r="N886" s="210">
        <v>0</v>
      </c>
      <c r="O886" s="210">
        <v>36957800000</v>
      </c>
    </row>
    <row r="887" spans="1:15" x14ac:dyDescent="0.45">
      <c r="A887" s="209" t="s">
        <v>1394</v>
      </c>
      <c r="B887" s="209" t="s">
        <v>1395</v>
      </c>
      <c r="C887" s="209" t="s">
        <v>1396</v>
      </c>
      <c r="D887" s="209" t="s">
        <v>1397</v>
      </c>
      <c r="E887" s="209" t="s">
        <v>1430</v>
      </c>
      <c r="F887" s="209" t="s">
        <v>1431</v>
      </c>
      <c r="G887" s="209" t="s">
        <v>1424</v>
      </c>
      <c r="H887" s="209" t="s">
        <v>1425</v>
      </c>
      <c r="I887" s="209" t="s">
        <v>497</v>
      </c>
      <c r="J887" s="210">
        <v>0</v>
      </c>
      <c r="K887" s="210">
        <v>0</v>
      </c>
      <c r="L887" s="210">
        <v>0</v>
      </c>
      <c r="M887" s="210">
        <v>134000000000</v>
      </c>
      <c r="N887" s="210">
        <v>0</v>
      </c>
      <c r="O887" s="210">
        <v>134000000000</v>
      </c>
    </row>
    <row r="888" spans="1:15" x14ac:dyDescent="0.45">
      <c r="A888" s="209" t="s">
        <v>1394</v>
      </c>
      <c r="B888" s="209" t="s">
        <v>1395</v>
      </c>
      <c r="C888" s="209" t="s">
        <v>1396</v>
      </c>
      <c r="D888" s="209" t="s">
        <v>1397</v>
      </c>
      <c r="E888" s="209" t="s">
        <v>1430</v>
      </c>
      <c r="F888" s="209" t="s">
        <v>1431</v>
      </c>
      <c r="G888" s="209" t="s">
        <v>1426</v>
      </c>
      <c r="H888" s="209" t="s">
        <v>1427</v>
      </c>
      <c r="I888" s="209" t="s">
        <v>497</v>
      </c>
      <c r="J888" s="210">
        <v>0</v>
      </c>
      <c r="K888" s="210">
        <v>0</v>
      </c>
      <c r="L888" s="210">
        <v>0</v>
      </c>
      <c r="M888" s="210">
        <v>170700000000</v>
      </c>
      <c r="N888" s="210">
        <v>0</v>
      </c>
      <c r="O888" s="210">
        <v>170700000000</v>
      </c>
    </row>
    <row r="889" spans="1:15" x14ac:dyDescent="0.45">
      <c r="A889" s="209" t="s">
        <v>1394</v>
      </c>
      <c r="B889" s="209" t="s">
        <v>1395</v>
      </c>
      <c r="C889" s="209" t="s">
        <v>1396</v>
      </c>
      <c r="D889" s="209" t="s">
        <v>1397</v>
      </c>
      <c r="E889" s="209" t="s">
        <v>1430</v>
      </c>
      <c r="F889" s="209" t="s">
        <v>1431</v>
      </c>
      <c r="G889" s="209" t="s">
        <v>757</v>
      </c>
      <c r="H889" s="209" t="s">
        <v>758</v>
      </c>
      <c r="I889" s="209" t="s">
        <v>497</v>
      </c>
      <c r="J889" s="210">
        <v>0</v>
      </c>
      <c r="K889" s="210">
        <v>0</v>
      </c>
      <c r="L889" s="210">
        <v>0</v>
      </c>
      <c r="M889" s="210">
        <v>2700000000</v>
      </c>
      <c r="N889" s="210">
        <v>0</v>
      </c>
      <c r="O889" s="210">
        <v>2700000000</v>
      </c>
    </row>
    <row r="890" spans="1:15" x14ac:dyDescent="0.45">
      <c r="A890" s="209" t="s">
        <v>1394</v>
      </c>
      <c r="B890" s="209" t="s">
        <v>1395</v>
      </c>
      <c r="C890" s="209" t="s">
        <v>1396</v>
      </c>
      <c r="D890" s="209" t="s">
        <v>1397</v>
      </c>
      <c r="E890" s="209" t="s">
        <v>1430</v>
      </c>
      <c r="F890" s="209" t="s">
        <v>1431</v>
      </c>
      <c r="G890" s="209" t="s">
        <v>534</v>
      </c>
      <c r="H890" s="209" t="s">
        <v>535</v>
      </c>
      <c r="I890" s="209" t="s">
        <v>497</v>
      </c>
      <c r="J890" s="210">
        <v>0</v>
      </c>
      <c r="K890" s="210">
        <v>300000000</v>
      </c>
      <c r="L890" s="210">
        <v>300000000</v>
      </c>
      <c r="M890" s="210">
        <v>0</v>
      </c>
      <c r="N890" s="210">
        <v>0</v>
      </c>
      <c r="O890" s="210">
        <v>0</v>
      </c>
    </row>
    <row r="891" spans="1:15" x14ac:dyDescent="0.45">
      <c r="A891" s="209" t="s">
        <v>1394</v>
      </c>
      <c r="B891" s="209" t="s">
        <v>1395</v>
      </c>
      <c r="C891" s="209" t="s">
        <v>1396</v>
      </c>
      <c r="D891" s="209" t="s">
        <v>1397</v>
      </c>
      <c r="E891" s="209" t="s">
        <v>1430</v>
      </c>
      <c r="F891" s="209" t="s">
        <v>1431</v>
      </c>
      <c r="G891" s="209" t="s">
        <v>1400</v>
      </c>
      <c r="H891" s="209" t="s">
        <v>1401</v>
      </c>
      <c r="I891" s="209" t="s">
        <v>497</v>
      </c>
      <c r="J891" s="210">
        <v>0</v>
      </c>
      <c r="K891" s="210">
        <v>200000000</v>
      </c>
      <c r="L891" s="210">
        <v>200000000</v>
      </c>
      <c r="M891" s="210">
        <v>0</v>
      </c>
      <c r="N891" s="210">
        <v>0</v>
      </c>
      <c r="O891" s="210">
        <v>0</v>
      </c>
    </row>
    <row r="892" spans="1:15" x14ac:dyDescent="0.45">
      <c r="A892" s="209" t="s">
        <v>1394</v>
      </c>
      <c r="B892" s="209" t="s">
        <v>1395</v>
      </c>
      <c r="C892" s="209" t="s">
        <v>1396</v>
      </c>
      <c r="D892" s="209" t="s">
        <v>1397</v>
      </c>
      <c r="E892" s="209" t="s">
        <v>1430</v>
      </c>
      <c r="F892" s="209" t="s">
        <v>1431</v>
      </c>
      <c r="G892" s="209" t="s">
        <v>1402</v>
      </c>
      <c r="H892" s="209" t="s">
        <v>1403</v>
      </c>
      <c r="I892" s="209" t="s">
        <v>497</v>
      </c>
      <c r="J892" s="210">
        <v>0</v>
      </c>
      <c r="K892" s="210">
        <v>100000000</v>
      </c>
      <c r="L892" s="210">
        <v>100000000</v>
      </c>
      <c r="M892" s="210">
        <v>0</v>
      </c>
      <c r="N892" s="210">
        <v>0</v>
      </c>
      <c r="O892" s="210">
        <v>0</v>
      </c>
    </row>
    <row r="893" spans="1:15" x14ac:dyDescent="0.45">
      <c r="A893" s="209" t="s">
        <v>1394</v>
      </c>
      <c r="B893" s="209" t="s">
        <v>1395</v>
      </c>
      <c r="C893" s="209" t="s">
        <v>1396</v>
      </c>
      <c r="D893" s="209" t="s">
        <v>1397</v>
      </c>
      <c r="E893" s="209" t="s">
        <v>1430</v>
      </c>
      <c r="F893" s="209" t="s">
        <v>1431</v>
      </c>
      <c r="G893" s="209" t="s">
        <v>1404</v>
      </c>
      <c r="H893" s="209" t="s">
        <v>1405</v>
      </c>
      <c r="I893" s="209" t="s">
        <v>497</v>
      </c>
      <c r="J893" s="210">
        <v>0</v>
      </c>
      <c r="K893" s="210">
        <v>100000000</v>
      </c>
      <c r="L893" s="210">
        <v>100000000</v>
      </c>
      <c r="M893" s="210">
        <v>0</v>
      </c>
      <c r="N893" s="210">
        <v>0</v>
      </c>
      <c r="O893" s="210">
        <v>0</v>
      </c>
    </row>
    <row r="894" spans="1:15" x14ac:dyDescent="0.45">
      <c r="A894" s="209" t="s">
        <v>1394</v>
      </c>
      <c r="B894" s="209" t="s">
        <v>1395</v>
      </c>
      <c r="C894" s="209" t="s">
        <v>1396</v>
      </c>
      <c r="D894" s="209" t="s">
        <v>1397</v>
      </c>
      <c r="E894" s="209" t="s">
        <v>1430</v>
      </c>
      <c r="F894" s="209" t="s">
        <v>1431</v>
      </c>
      <c r="G894" s="209" t="s">
        <v>1406</v>
      </c>
      <c r="H894" s="209" t="s">
        <v>1407</v>
      </c>
      <c r="I894" s="209" t="s">
        <v>497</v>
      </c>
      <c r="J894" s="210">
        <v>0</v>
      </c>
      <c r="K894" s="210">
        <v>300000000</v>
      </c>
      <c r="L894" s="210">
        <v>300000000</v>
      </c>
      <c r="M894" s="210">
        <v>0</v>
      </c>
      <c r="N894" s="210">
        <v>0</v>
      </c>
      <c r="O894" s="210">
        <v>0</v>
      </c>
    </row>
    <row r="895" spans="1:15" x14ac:dyDescent="0.45">
      <c r="A895" s="209" t="s">
        <v>1394</v>
      </c>
      <c r="B895" s="209" t="s">
        <v>1395</v>
      </c>
      <c r="C895" s="209" t="s">
        <v>1396</v>
      </c>
      <c r="D895" s="209" t="s">
        <v>1397</v>
      </c>
      <c r="E895" s="209" t="s">
        <v>1430</v>
      </c>
      <c r="F895" s="209" t="s">
        <v>1431</v>
      </c>
      <c r="G895" s="209" t="s">
        <v>1408</v>
      </c>
      <c r="H895" s="209" t="s">
        <v>1409</v>
      </c>
      <c r="I895" s="209" t="s">
        <v>497</v>
      </c>
      <c r="J895" s="210">
        <v>0</v>
      </c>
      <c r="K895" s="210">
        <v>300000000</v>
      </c>
      <c r="L895" s="210">
        <v>300000000</v>
      </c>
      <c r="M895" s="210">
        <v>0</v>
      </c>
      <c r="N895" s="210">
        <v>0</v>
      </c>
      <c r="O895" s="210">
        <v>0</v>
      </c>
    </row>
    <row r="896" spans="1:15" x14ac:dyDescent="0.45">
      <c r="A896" s="209" t="s">
        <v>1394</v>
      </c>
      <c r="B896" s="209" t="s">
        <v>1395</v>
      </c>
      <c r="C896" s="209" t="s">
        <v>1396</v>
      </c>
      <c r="D896" s="209" t="s">
        <v>1397</v>
      </c>
      <c r="E896" s="209" t="s">
        <v>1430</v>
      </c>
      <c r="F896" s="209" t="s">
        <v>1431</v>
      </c>
      <c r="G896" s="209" t="s">
        <v>1410</v>
      </c>
      <c r="H896" s="209" t="s">
        <v>1411</v>
      </c>
      <c r="I896" s="209" t="s">
        <v>497</v>
      </c>
      <c r="J896" s="210">
        <v>0</v>
      </c>
      <c r="K896" s="210">
        <v>200000000</v>
      </c>
      <c r="L896" s="210">
        <v>200000000</v>
      </c>
      <c r="M896" s="210">
        <v>0</v>
      </c>
      <c r="N896" s="210">
        <v>0</v>
      </c>
      <c r="O896" s="210">
        <v>0</v>
      </c>
    </row>
    <row r="897" spans="1:16" x14ac:dyDescent="0.45">
      <c r="A897" s="209" t="s">
        <v>1394</v>
      </c>
      <c r="B897" s="209" t="s">
        <v>1395</v>
      </c>
      <c r="C897" s="209" t="s">
        <v>1396</v>
      </c>
      <c r="D897" s="209" t="s">
        <v>1397</v>
      </c>
      <c r="E897" s="209" t="s">
        <v>1430</v>
      </c>
      <c r="F897" s="209" t="s">
        <v>1431</v>
      </c>
      <c r="G897" s="209" t="s">
        <v>715</v>
      </c>
      <c r="H897" s="209" t="s">
        <v>716</v>
      </c>
      <c r="I897" s="209" t="s">
        <v>497</v>
      </c>
      <c r="J897" s="210">
        <v>0</v>
      </c>
      <c r="K897" s="210">
        <v>0</v>
      </c>
      <c r="L897" s="210">
        <v>0</v>
      </c>
      <c r="M897" s="210">
        <v>40000000</v>
      </c>
      <c r="N897" s="210">
        <v>0</v>
      </c>
      <c r="O897" s="210">
        <v>40000000</v>
      </c>
    </row>
    <row r="898" spans="1:16" x14ac:dyDescent="0.45">
      <c r="A898" s="209" t="s">
        <v>1394</v>
      </c>
      <c r="B898" s="209" t="s">
        <v>1395</v>
      </c>
      <c r="C898" s="209" t="s">
        <v>1432</v>
      </c>
      <c r="D898" s="209" t="s">
        <v>1433</v>
      </c>
      <c r="E898" s="209" t="s">
        <v>1434</v>
      </c>
      <c r="F898" s="209" t="s">
        <v>1435</v>
      </c>
      <c r="G898" s="209" t="s">
        <v>624</v>
      </c>
      <c r="H898" s="209" t="s">
        <v>625</v>
      </c>
      <c r="I898" s="209" t="s">
        <v>1526</v>
      </c>
      <c r="J898" s="210">
        <v>343146031878</v>
      </c>
      <c r="K898" s="210">
        <v>0</v>
      </c>
      <c r="L898" s="210">
        <v>71441066880</v>
      </c>
      <c r="M898" s="210">
        <v>414587098758</v>
      </c>
      <c r="N898" s="210">
        <v>0</v>
      </c>
      <c r="O898" s="210">
        <v>0</v>
      </c>
    </row>
    <row r="899" spans="1:16" x14ac:dyDescent="0.45">
      <c r="A899" s="209" t="s">
        <v>1394</v>
      </c>
      <c r="B899" s="209" t="s">
        <v>1395</v>
      </c>
      <c r="C899" s="209" t="s">
        <v>1432</v>
      </c>
      <c r="D899" s="209" t="s">
        <v>1433</v>
      </c>
      <c r="E899" s="209" t="s">
        <v>1434</v>
      </c>
      <c r="F899" s="209" t="s">
        <v>1435</v>
      </c>
      <c r="G899" s="209" t="s">
        <v>599</v>
      </c>
      <c r="H899" s="209" t="s">
        <v>600</v>
      </c>
      <c r="I899" s="209" t="s">
        <v>1527</v>
      </c>
      <c r="J899" s="210">
        <v>4800000000</v>
      </c>
      <c r="K899" s="210">
        <v>0</v>
      </c>
      <c r="L899" s="210">
        <v>6000000000</v>
      </c>
      <c r="M899" s="210">
        <v>10800000000</v>
      </c>
      <c r="N899" s="210">
        <v>0</v>
      </c>
      <c r="O899" s="210">
        <v>0</v>
      </c>
    </row>
    <row r="900" spans="1:16" x14ac:dyDescent="0.45">
      <c r="A900" s="209" t="s">
        <v>1394</v>
      </c>
      <c r="B900" s="209" t="s">
        <v>1395</v>
      </c>
      <c r="C900" s="209" t="s">
        <v>1432</v>
      </c>
      <c r="D900" s="209" t="s">
        <v>1433</v>
      </c>
      <c r="E900" s="209" t="s">
        <v>1434</v>
      </c>
      <c r="F900" s="209" t="s">
        <v>1435</v>
      </c>
      <c r="G900" s="209" t="s">
        <v>601</v>
      </c>
      <c r="H900" s="209" t="s">
        <v>602</v>
      </c>
      <c r="I900" s="209" t="s">
        <v>1528</v>
      </c>
      <c r="J900" s="210">
        <v>0</v>
      </c>
      <c r="K900" s="210">
        <v>0</v>
      </c>
      <c r="L900" s="210">
        <v>960000000</v>
      </c>
      <c r="M900" s="210">
        <v>960000000</v>
      </c>
      <c r="N900" s="210">
        <v>0</v>
      </c>
      <c r="O900" s="210">
        <v>0</v>
      </c>
    </row>
    <row r="901" spans="1:16" x14ac:dyDescent="0.45">
      <c r="A901" s="209" t="s">
        <v>1394</v>
      </c>
      <c r="B901" s="209" t="s">
        <v>1395</v>
      </c>
      <c r="C901" s="209" t="s">
        <v>1432</v>
      </c>
      <c r="D901" s="209" t="s">
        <v>1433</v>
      </c>
      <c r="E901" s="209" t="s">
        <v>1434</v>
      </c>
      <c r="F901" s="209" t="s">
        <v>1435</v>
      </c>
      <c r="G901" s="209" t="s">
        <v>603</v>
      </c>
      <c r="H901" s="209" t="s">
        <v>604</v>
      </c>
      <c r="I901" s="209" t="s">
        <v>497</v>
      </c>
      <c r="J901" s="210">
        <v>0</v>
      </c>
      <c r="K901" s="210">
        <v>0</v>
      </c>
      <c r="L901" s="210">
        <v>1280000000</v>
      </c>
      <c r="M901" s="210">
        <v>1280000000</v>
      </c>
      <c r="N901" s="210">
        <v>0</v>
      </c>
      <c r="O901" s="210">
        <v>0</v>
      </c>
    </row>
    <row r="902" spans="1:16" x14ac:dyDescent="0.45">
      <c r="A902" s="209" t="s">
        <v>1394</v>
      </c>
      <c r="B902" s="209" t="s">
        <v>1395</v>
      </c>
      <c r="C902" s="209" t="s">
        <v>1432</v>
      </c>
      <c r="D902" s="209" t="s">
        <v>1433</v>
      </c>
      <c r="E902" s="209" t="s">
        <v>1434</v>
      </c>
      <c r="F902" s="209" t="s">
        <v>1435</v>
      </c>
      <c r="G902" s="209" t="s">
        <v>605</v>
      </c>
      <c r="H902" s="209" t="s">
        <v>606</v>
      </c>
      <c r="I902" s="209" t="s">
        <v>497</v>
      </c>
      <c r="J902" s="210">
        <v>0</v>
      </c>
      <c r="K902" s="210">
        <v>0</v>
      </c>
      <c r="L902" s="210">
        <v>4800000000</v>
      </c>
      <c r="M902" s="210">
        <v>4800000000</v>
      </c>
      <c r="N902" s="210">
        <v>0</v>
      </c>
      <c r="O902" s="210">
        <v>0</v>
      </c>
    </row>
    <row r="903" spans="1:16" x14ac:dyDescent="0.45">
      <c r="A903" s="209" t="s">
        <v>1394</v>
      </c>
      <c r="B903" s="209" t="s">
        <v>1395</v>
      </c>
      <c r="C903" s="209" t="s">
        <v>1432</v>
      </c>
      <c r="D903" s="209" t="s">
        <v>1433</v>
      </c>
      <c r="E903" s="209" t="s">
        <v>1434</v>
      </c>
      <c r="F903" s="209" t="s">
        <v>1435</v>
      </c>
      <c r="G903" s="209" t="s">
        <v>607</v>
      </c>
      <c r="H903" s="209" t="s">
        <v>608</v>
      </c>
      <c r="I903" s="209" t="s">
        <v>497</v>
      </c>
      <c r="J903" s="210">
        <v>0</v>
      </c>
      <c r="K903" s="210">
        <v>0</v>
      </c>
      <c r="L903" s="210">
        <v>1250000000</v>
      </c>
      <c r="M903" s="210">
        <v>1250000000</v>
      </c>
      <c r="N903" s="210">
        <v>0</v>
      </c>
      <c r="O903" s="210">
        <v>0</v>
      </c>
    </row>
    <row r="904" spans="1:16" x14ac:dyDescent="0.45">
      <c r="A904" s="209" t="s">
        <v>1394</v>
      </c>
      <c r="B904" s="209" t="s">
        <v>1395</v>
      </c>
      <c r="C904" s="209" t="s">
        <v>1432</v>
      </c>
      <c r="D904" s="209" t="s">
        <v>1433</v>
      </c>
      <c r="E904" s="209" t="s">
        <v>1434</v>
      </c>
      <c r="F904" s="209" t="s">
        <v>1435</v>
      </c>
      <c r="G904" s="209" t="s">
        <v>609</v>
      </c>
      <c r="H904" s="209" t="s">
        <v>610</v>
      </c>
      <c r="I904" s="209" t="s">
        <v>497</v>
      </c>
      <c r="J904" s="210">
        <v>0</v>
      </c>
      <c r="K904" s="210">
        <v>0</v>
      </c>
      <c r="L904" s="210">
        <v>5250000000</v>
      </c>
      <c r="M904" s="210">
        <v>5250000000</v>
      </c>
      <c r="N904" s="210">
        <v>0</v>
      </c>
      <c r="O904" s="210">
        <v>0</v>
      </c>
    </row>
    <row r="905" spans="1:16" x14ac:dyDescent="0.45">
      <c r="A905" s="209" t="s">
        <v>1394</v>
      </c>
      <c r="B905" s="209" t="s">
        <v>1395</v>
      </c>
      <c r="C905" s="209" t="s">
        <v>1432</v>
      </c>
      <c r="D905" s="209" t="s">
        <v>1433</v>
      </c>
      <c r="E905" s="209" t="s">
        <v>1434</v>
      </c>
      <c r="F905" s="209" t="s">
        <v>1435</v>
      </c>
      <c r="G905" s="209" t="s">
        <v>611</v>
      </c>
      <c r="H905" s="209" t="s">
        <v>612</v>
      </c>
      <c r="I905" s="209" t="s">
        <v>497</v>
      </c>
      <c r="J905" s="210">
        <v>0</v>
      </c>
      <c r="K905" s="210">
        <v>0</v>
      </c>
      <c r="L905" s="210">
        <v>935150000</v>
      </c>
      <c r="M905" s="210">
        <v>935150000</v>
      </c>
      <c r="N905" s="210">
        <v>0</v>
      </c>
      <c r="O905" s="210">
        <v>0</v>
      </c>
    </row>
    <row r="906" spans="1:16" x14ac:dyDescent="0.45">
      <c r="A906" s="209" t="s">
        <v>1394</v>
      </c>
      <c r="B906" s="209" t="s">
        <v>1395</v>
      </c>
      <c r="C906" s="209" t="s">
        <v>1432</v>
      </c>
      <c r="D906" s="209" t="s">
        <v>1433</v>
      </c>
      <c r="E906" s="209" t="s">
        <v>1434</v>
      </c>
      <c r="F906" s="209" t="s">
        <v>1435</v>
      </c>
      <c r="G906" s="209" t="s">
        <v>613</v>
      </c>
      <c r="H906" s="209" t="s">
        <v>614</v>
      </c>
      <c r="I906" s="209" t="s">
        <v>497</v>
      </c>
      <c r="J906" s="210">
        <v>0</v>
      </c>
      <c r="K906" s="210">
        <v>0</v>
      </c>
      <c r="L906" s="210">
        <v>1000000000</v>
      </c>
      <c r="M906" s="210">
        <v>1000000000</v>
      </c>
      <c r="N906" s="210">
        <v>0</v>
      </c>
      <c r="O906" s="210">
        <v>0</v>
      </c>
    </row>
    <row r="907" spans="1:16" x14ac:dyDescent="0.45">
      <c r="A907" s="209" t="s">
        <v>1394</v>
      </c>
      <c r="B907" s="209" t="s">
        <v>1395</v>
      </c>
      <c r="C907" s="209" t="s">
        <v>1432</v>
      </c>
      <c r="D907" s="209" t="s">
        <v>1433</v>
      </c>
      <c r="E907" s="209" t="s">
        <v>1434</v>
      </c>
      <c r="F907" s="209" t="s">
        <v>1435</v>
      </c>
      <c r="G907" s="209" t="s">
        <v>615</v>
      </c>
      <c r="H907" s="209" t="s">
        <v>616</v>
      </c>
      <c r="I907" s="209" t="s">
        <v>497</v>
      </c>
      <c r="J907" s="210">
        <v>0</v>
      </c>
      <c r="K907" s="210">
        <v>0</v>
      </c>
      <c r="L907" s="210">
        <v>1000000000</v>
      </c>
      <c r="M907" s="210">
        <v>1000000000</v>
      </c>
      <c r="N907" s="210">
        <v>0</v>
      </c>
      <c r="O907" s="210">
        <v>0</v>
      </c>
    </row>
    <row r="908" spans="1:16" x14ac:dyDescent="0.45">
      <c r="A908" s="209" t="s">
        <v>1394</v>
      </c>
      <c r="B908" s="209" t="s">
        <v>1395</v>
      </c>
      <c r="C908" s="209" t="s">
        <v>1432</v>
      </c>
      <c r="D908" s="209" t="s">
        <v>1433</v>
      </c>
      <c r="E908" s="209" t="s">
        <v>1434</v>
      </c>
      <c r="F908" s="209" t="s">
        <v>1435</v>
      </c>
      <c r="G908" s="209" t="s">
        <v>568</v>
      </c>
      <c r="H908" s="209" t="s">
        <v>569</v>
      </c>
      <c r="I908" s="209" t="s">
        <v>497</v>
      </c>
      <c r="J908" s="210">
        <v>0</v>
      </c>
      <c r="K908" s="210">
        <v>0</v>
      </c>
      <c r="L908" s="210">
        <v>5000000000</v>
      </c>
      <c r="M908" s="210">
        <v>0</v>
      </c>
      <c r="N908" s="223">
        <v>5000000000</v>
      </c>
      <c r="O908" s="210">
        <v>0</v>
      </c>
      <c r="P908" s="236" t="s">
        <v>1799</v>
      </c>
    </row>
    <row r="909" spans="1:16" x14ac:dyDescent="0.45">
      <c r="A909" s="209" t="s">
        <v>1394</v>
      </c>
      <c r="B909" s="209" t="s">
        <v>1395</v>
      </c>
      <c r="C909" s="209" t="s">
        <v>1432</v>
      </c>
      <c r="D909" s="209" t="s">
        <v>1433</v>
      </c>
      <c r="E909" s="209" t="s">
        <v>1436</v>
      </c>
      <c r="F909" s="209" t="s">
        <v>1437</v>
      </c>
      <c r="G909" s="209" t="s">
        <v>518</v>
      </c>
      <c r="H909" s="209" t="s">
        <v>519</v>
      </c>
      <c r="I909" s="209" t="s">
        <v>1516</v>
      </c>
      <c r="J909" s="210">
        <v>0</v>
      </c>
      <c r="K909" s="210">
        <v>0</v>
      </c>
      <c r="L909" s="210">
        <v>8500000000000</v>
      </c>
      <c r="M909" s="210">
        <v>0</v>
      </c>
      <c r="N909" s="223">
        <v>8500000000000</v>
      </c>
      <c r="O909" s="210">
        <v>0</v>
      </c>
      <c r="P909" s="236" t="s">
        <v>1799</v>
      </c>
    </row>
    <row r="910" spans="1:16" x14ac:dyDescent="0.45">
      <c r="A910" s="209" t="s">
        <v>1394</v>
      </c>
      <c r="B910" s="209" t="s">
        <v>1395</v>
      </c>
      <c r="C910" s="209" t="s">
        <v>1432</v>
      </c>
      <c r="D910" s="209" t="s">
        <v>1433</v>
      </c>
      <c r="E910" s="209" t="s">
        <v>1438</v>
      </c>
      <c r="F910" s="209" t="s">
        <v>1439</v>
      </c>
      <c r="G910" s="209" t="s">
        <v>518</v>
      </c>
      <c r="H910" s="209" t="s">
        <v>519</v>
      </c>
      <c r="I910" s="209" t="s">
        <v>1516</v>
      </c>
      <c r="J910" s="210">
        <v>0</v>
      </c>
      <c r="K910" s="210">
        <v>0</v>
      </c>
      <c r="L910" s="210">
        <v>0</v>
      </c>
      <c r="M910" s="210">
        <v>8500000000000</v>
      </c>
      <c r="N910" s="210">
        <v>0</v>
      </c>
      <c r="O910" s="210">
        <v>8500000000000</v>
      </c>
    </row>
    <row r="911" spans="1:16" x14ac:dyDescent="0.45">
      <c r="A911" s="209" t="s">
        <v>1394</v>
      </c>
      <c r="B911" s="209" t="s">
        <v>1395</v>
      </c>
      <c r="C911" s="209" t="s">
        <v>1432</v>
      </c>
      <c r="D911" s="209" t="s">
        <v>1433</v>
      </c>
      <c r="E911" s="209" t="s">
        <v>1438</v>
      </c>
      <c r="F911" s="209" t="s">
        <v>1439</v>
      </c>
      <c r="G911" s="209" t="s">
        <v>624</v>
      </c>
      <c r="H911" s="209" t="s">
        <v>625</v>
      </c>
      <c r="I911" s="209" t="s">
        <v>1526</v>
      </c>
      <c r="J911" s="210">
        <v>0</v>
      </c>
      <c r="K911" s="210">
        <v>343146031878</v>
      </c>
      <c r="L911" s="210">
        <v>414587098758</v>
      </c>
      <c r="M911" s="210">
        <v>71441066880</v>
      </c>
      <c r="N911" s="210">
        <v>0</v>
      </c>
      <c r="O911" s="210">
        <v>0</v>
      </c>
    </row>
    <row r="912" spans="1:16" x14ac:dyDescent="0.45">
      <c r="A912" s="209" t="s">
        <v>1394</v>
      </c>
      <c r="B912" s="209" t="s">
        <v>1395</v>
      </c>
      <c r="C912" s="209" t="s">
        <v>1432</v>
      </c>
      <c r="D912" s="209" t="s">
        <v>1433</v>
      </c>
      <c r="E912" s="209" t="s">
        <v>1438</v>
      </c>
      <c r="F912" s="209" t="s">
        <v>1439</v>
      </c>
      <c r="G912" s="209" t="s">
        <v>599</v>
      </c>
      <c r="H912" s="209" t="s">
        <v>600</v>
      </c>
      <c r="I912" s="209" t="s">
        <v>1527</v>
      </c>
      <c r="J912" s="210">
        <v>0</v>
      </c>
      <c r="K912" s="210">
        <v>4800000000</v>
      </c>
      <c r="L912" s="210">
        <v>10800000000</v>
      </c>
      <c r="M912" s="210">
        <v>6000000000</v>
      </c>
      <c r="N912" s="210">
        <v>0</v>
      </c>
      <c r="O912" s="210">
        <v>0</v>
      </c>
    </row>
    <row r="913" spans="1:17" x14ac:dyDescent="0.45">
      <c r="A913" s="209" t="s">
        <v>1394</v>
      </c>
      <c r="B913" s="209" t="s">
        <v>1395</v>
      </c>
      <c r="C913" s="209" t="s">
        <v>1432</v>
      </c>
      <c r="D913" s="209" t="s">
        <v>1433</v>
      </c>
      <c r="E913" s="209" t="s">
        <v>1438</v>
      </c>
      <c r="F913" s="209" t="s">
        <v>1439</v>
      </c>
      <c r="G913" s="209" t="s">
        <v>601</v>
      </c>
      <c r="H913" s="209" t="s">
        <v>602</v>
      </c>
      <c r="I913" s="209" t="s">
        <v>1528</v>
      </c>
      <c r="J913" s="210">
        <v>0</v>
      </c>
      <c r="K913" s="210">
        <v>0</v>
      </c>
      <c r="L913" s="210">
        <v>960000000</v>
      </c>
      <c r="M913" s="210">
        <v>960000000</v>
      </c>
      <c r="N913" s="210">
        <v>0</v>
      </c>
      <c r="O913" s="210">
        <v>0</v>
      </c>
    </row>
    <row r="914" spans="1:17" x14ac:dyDescent="0.45">
      <c r="A914" s="209" t="s">
        <v>1394</v>
      </c>
      <c r="B914" s="209" t="s">
        <v>1395</v>
      </c>
      <c r="C914" s="209" t="s">
        <v>1432</v>
      </c>
      <c r="D914" s="209" t="s">
        <v>1433</v>
      </c>
      <c r="E914" s="209" t="s">
        <v>1438</v>
      </c>
      <c r="F914" s="209" t="s">
        <v>1439</v>
      </c>
      <c r="G914" s="209" t="s">
        <v>603</v>
      </c>
      <c r="H914" s="209" t="s">
        <v>604</v>
      </c>
      <c r="I914" s="209" t="s">
        <v>497</v>
      </c>
      <c r="J914" s="210">
        <v>0</v>
      </c>
      <c r="K914" s="210">
        <v>0</v>
      </c>
      <c r="L914" s="210">
        <v>1280000000</v>
      </c>
      <c r="M914" s="210">
        <v>1280000000</v>
      </c>
      <c r="N914" s="210">
        <v>0</v>
      </c>
      <c r="O914" s="210">
        <v>0</v>
      </c>
    </row>
    <row r="915" spans="1:17" x14ac:dyDescent="0.45">
      <c r="A915" s="209" t="s">
        <v>1394</v>
      </c>
      <c r="B915" s="209" t="s">
        <v>1395</v>
      </c>
      <c r="C915" s="209" t="s">
        <v>1432</v>
      </c>
      <c r="D915" s="209" t="s">
        <v>1433</v>
      </c>
      <c r="E915" s="209" t="s">
        <v>1438</v>
      </c>
      <c r="F915" s="209" t="s">
        <v>1439</v>
      </c>
      <c r="G915" s="209" t="s">
        <v>605</v>
      </c>
      <c r="H915" s="209" t="s">
        <v>606</v>
      </c>
      <c r="I915" s="209" t="s">
        <v>497</v>
      </c>
      <c r="J915" s="210">
        <v>0</v>
      </c>
      <c r="K915" s="210">
        <v>0</v>
      </c>
      <c r="L915" s="210">
        <v>4800000000</v>
      </c>
      <c r="M915" s="210">
        <v>4800000000</v>
      </c>
      <c r="N915" s="210">
        <v>0</v>
      </c>
      <c r="O915" s="210">
        <v>0</v>
      </c>
    </row>
    <row r="916" spans="1:17" x14ac:dyDescent="0.45">
      <c r="A916" s="209" t="s">
        <v>1394</v>
      </c>
      <c r="B916" s="209" t="s">
        <v>1395</v>
      </c>
      <c r="C916" s="209" t="s">
        <v>1432</v>
      </c>
      <c r="D916" s="209" t="s">
        <v>1433</v>
      </c>
      <c r="E916" s="209" t="s">
        <v>1438</v>
      </c>
      <c r="F916" s="209" t="s">
        <v>1439</v>
      </c>
      <c r="G916" s="209" t="s">
        <v>607</v>
      </c>
      <c r="H916" s="209" t="s">
        <v>608</v>
      </c>
      <c r="I916" s="209" t="s">
        <v>497</v>
      </c>
      <c r="J916" s="210">
        <v>0</v>
      </c>
      <c r="K916" s="210">
        <v>0</v>
      </c>
      <c r="L916" s="210">
        <v>1250000000</v>
      </c>
      <c r="M916" s="210">
        <v>1250000000</v>
      </c>
      <c r="N916" s="210">
        <v>0</v>
      </c>
      <c r="O916" s="210">
        <v>0</v>
      </c>
    </row>
    <row r="917" spans="1:17" x14ac:dyDescent="0.45">
      <c r="A917" s="209" t="s">
        <v>1394</v>
      </c>
      <c r="B917" s="209" t="s">
        <v>1395</v>
      </c>
      <c r="C917" s="209" t="s">
        <v>1432</v>
      </c>
      <c r="D917" s="209" t="s">
        <v>1433</v>
      </c>
      <c r="E917" s="209" t="s">
        <v>1438</v>
      </c>
      <c r="F917" s="209" t="s">
        <v>1439</v>
      </c>
      <c r="G917" s="209" t="s">
        <v>609</v>
      </c>
      <c r="H917" s="209" t="s">
        <v>610</v>
      </c>
      <c r="I917" s="209" t="s">
        <v>497</v>
      </c>
      <c r="J917" s="210">
        <v>0</v>
      </c>
      <c r="K917" s="210">
        <v>0</v>
      </c>
      <c r="L917" s="210">
        <v>5250000000</v>
      </c>
      <c r="M917" s="210">
        <v>5250000000</v>
      </c>
      <c r="N917" s="210">
        <v>0</v>
      </c>
      <c r="O917" s="210">
        <v>0</v>
      </c>
    </row>
    <row r="918" spans="1:17" x14ac:dyDescent="0.45">
      <c r="A918" s="209" t="s">
        <v>1394</v>
      </c>
      <c r="B918" s="209" t="s">
        <v>1395</v>
      </c>
      <c r="C918" s="209" t="s">
        <v>1432</v>
      </c>
      <c r="D918" s="209" t="s">
        <v>1433</v>
      </c>
      <c r="E918" s="209" t="s">
        <v>1438</v>
      </c>
      <c r="F918" s="209" t="s">
        <v>1439</v>
      </c>
      <c r="G918" s="209" t="s">
        <v>611</v>
      </c>
      <c r="H918" s="209" t="s">
        <v>612</v>
      </c>
      <c r="I918" s="209" t="s">
        <v>497</v>
      </c>
      <c r="J918" s="210">
        <v>0</v>
      </c>
      <c r="K918" s="210">
        <v>0</v>
      </c>
      <c r="L918" s="210">
        <v>935150000</v>
      </c>
      <c r="M918" s="210">
        <v>935150000</v>
      </c>
      <c r="N918" s="210">
        <v>0</v>
      </c>
      <c r="O918" s="210">
        <v>0</v>
      </c>
    </row>
    <row r="919" spans="1:17" x14ac:dyDescent="0.45">
      <c r="A919" s="209" t="s">
        <v>1394</v>
      </c>
      <c r="B919" s="209" t="s">
        <v>1395</v>
      </c>
      <c r="C919" s="209" t="s">
        <v>1432</v>
      </c>
      <c r="D919" s="209" t="s">
        <v>1433</v>
      </c>
      <c r="E919" s="209" t="s">
        <v>1438</v>
      </c>
      <c r="F919" s="209" t="s">
        <v>1439</v>
      </c>
      <c r="G919" s="209" t="s">
        <v>613</v>
      </c>
      <c r="H919" s="209" t="s">
        <v>614</v>
      </c>
      <c r="I919" s="209" t="s">
        <v>497</v>
      </c>
      <c r="J919" s="210">
        <v>0</v>
      </c>
      <c r="K919" s="210">
        <v>0</v>
      </c>
      <c r="L919" s="210">
        <v>1000000000</v>
      </c>
      <c r="M919" s="210">
        <v>1000000000</v>
      </c>
      <c r="N919" s="210">
        <v>0</v>
      </c>
      <c r="O919" s="210">
        <v>0</v>
      </c>
    </row>
    <row r="920" spans="1:17" x14ac:dyDescent="0.45">
      <c r="A920" s="209" t="s">
        <v>1394</v>
      </c>
      <c r="B920" s="209" t="s">
        <v>1395</v>
      </c>
      <c r="C920" s="209" t="s">
        <v>1432</v>
      </c>
      <c r="D920" s="209" t="s">
        <v>1433</v>
      </c>
      <c r="E920" s="209" t="s">
        <v>1438</v>
      </c>
      <c r="F920" s="209" t="s">
        <v>1439</v>
      </c>
      <c r="G920" s="209" t="s">
        <v>615</v>
      </c>
      <c r="H920" s="209" t="s">
        <v>616</v>
      </c>
      <c r="I920" s="209" t="s">
        <v>497</v>
      </c>
      <c r="J920" s="210">
        <v>0</v>
      </c>
      <c r="K920" s="210">
        <v>0</v>
      </c>
      <c r="L920" s="210">
        <v>1000000000</v>
      </c>
      <c r="M920" s="210">
        <v>1000000000</v>
      </c>
      <c r="N920" s="210">
        <v>0</v>
      </c>
      <c r="O920" s="210">
        <v>0</v>
      </c>
    </row>
    <row r="921" spans="1:17" x14ac:dyDescent="0.45">
      <c r="A921" s="209" t="s">
        <v>1394</v>
      </c>
      <c r="B921" s="209" t="s">
        <v>1395</v>
      </c>
      <c r="C921" s="209" t="s">
        <v>1432</v>
      </c>
      <c r="D921" s="209" t="s">
        <v>1433</v>
      </c>
      <c r="E921" s="209" t="s">
        <v>1438</v>
      </c>
      <c r="F921" s="209" t="s">
        <v>1439</v>
      </c>
      <c r="G921" s="209" t="s">
        <v>568</v>
      </c>
      <c r="H921" s="209" t="s">
        <v>569</v>
      </c>
      <c r="I921" s="209" t="s">
        <v>497</v>
      </c>
      <c r="J921" s="210">
        <v>0</v>
      </c>
      <c r="K921" s="210">
        <v>0</v>
      </c>
      <c r="L921" s="210">
        <v>0</v>
      </c>
      <c r="M921" s="210">
        <v>5000000000</v>
      </c>
      <c r="N921" s="210">
        <v>0</v>
      </c>
      <c r="O921" s="210">
        <v>5000000000</v>
      </c>
    </row>
    <row r="922" spans="1:17" x14ac:dyDescent="0.45">
      <c r="A922" s="209" t="s">
        <v>1394</v>
      </c>
      <c r="B922" s="209" t="s">
        <v>1395</v>
      </c>
      <c r="C922" s="209" t="s">
        <v>1440</v>
      </c>
      <c r="D922" s="209" t="s">
        <v>1441</v>
      </c>
      <c r="E922" s="209" t="s">
        <v>1442</v>
      </c>
      <c r="F922" s="209" t="s">
        <v>1441</v>
      </c>
      <c r="G922" s="209" t="s">
        <v>497</v>
      </c>
      <c r="H922" s="209" t="s">
        <v>497</v>
      </c>
      <c r="I922" s="209" t="s">
        <v>497</v>
      </c>
      <c r="J922" s="210">
        <v>14998250654726</v>
      </c>
      <c r="K922" s="210">
        <v>14998250654726</v>
      </c>
      <c r="L922" s="210">
        <v>0</v>
      </c>
      <c r="M922" s="210">
        <v>0</v>
      </c>
      <c r="N922" s="210">
        <v>0</v>
      </c>
      <c r="O922" s="210">
        <v>0</v>
      </c>
    </row>
    <row r="923" spans="1:17" x14ac:dyDescent="0.45">
      <c r="Q923" s="256">
        <f>Q655-M638-M641</f>
        <v>8656132674</v>
      </c>
    </row>
    <row r="924" spans="1:17" x14ac:dyDescent="0.45">
      <c r="Q924" s="256">
        <f>Q766-K759</f>
        <v>2449441797</v>
      </c>
    </row>
    <row r="926" spans="1:17" x14ac:dyDescent="0.45">
      <c r="L926" s="262"/>
      <c r="N926" s="263"/>
    </row>
    <row r="927" spans="1:17" x14ac:dyDescent="0.45">
      <c r="N927" s="263"/>
    </row>
    <row r="928" spans="1:17" x14ac:dyDescent="0.45">
      <c r="L928" s="271"/>
      <c r="N928" s="263"/>
    </row>
  </sheetData>
  <autoFilter ref="A1:R924" xr:uid="{93CD2743-40EB-4B04-8B32-6EA080C0238B}"/>
  <mergeCells count="1">
    <mergeCell ref="Q153:R153"/>
  </mergeCells>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FFFF"/>
    <pageSetUpPr fitToPage="1"/>
  </sheetPr>
  <dimension ref="A1:O40"/>
  <sheetViews>
    <sheetView rightToLeft="1" view="pageBreakPreview" zoomScaleNormal="70" zoomScaleSheetLayoutView="100" workbookViewId="0">
      <selection activeCell="A2" sqref="A2:H2"/>
    </sheetView>
  </sheetViews>
  <sheetFormatPr defaultColWidth="8.7109375" defaultRowHeight="150" customHeight="1" x14ac:dyDescent="0.25"/>
  <cols>
    <col min="1" max="1" width="31.42578125" style="16" customWidth="1"/>
    <col min="2" max="2" width="0.85546875" style="16" customWidth="1"/>
    <col min="3" max="3" width="28.7109375" style="878" customWidth="1"/>
    <col min="4" max="4" width="0.85546875" style="16" customWidth="1"/>
    <col min="5" max="5" width="35.85546875" style="16" customWidth="1"/>
    <col min="6" max="6" width="0.7109375" style="16" customWidth="1"/>
    <col min="7" max="7" width="15.5703125" style="16" customWidth="1"/>
    <col min="8" max="8" width="0.7109375" style="16" customWidth="1"/>
    <col min="9" max="9" width="15.5703125" style="16" customWidth="1"/>
    <col min="10" max="10" width="0.7109375" style="16" customWidth="1"/>
    <col min="11" max="11" width="12.140625" style="16" customWidth="1"/>
    <col min="12" max="12" width="1.140625" style="16" customWidth="1"/>
    <col min="13" max="13" width="4.42578125" style="16" customWidth="1"/>
    <col min="14" max="14" width="8.7109375" style="295"/>
    <col min="15" max="15" width="22.140625" style="431" customWidth="1"/>
    <col min="16" max="16384" width="8.7109375" style="295"/>
  </cols>
  <sheetData>
    <row r="1" spans="1:15"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103"/>
      <c r="K1" s="103"/>
      <c r="L1" s="103"/>
      <c r="M1" s="103"/>
      <c r="O1" s="431"/>
    </row>
    <row r="2" spans="1:15" s="61" customFormat="1" ht="19.5" customHeight="1" x14ac:dyDescent="0.25">
      <c r="A2" s="994" t="str">
        <f>'5'!A2:H2</f>
        <v xml:space="preserve">یادداشت های توضیحی صورت های مالی </v>
      </c>
      <c r="B2" s="994"/>
      <c r="C2" s="994"/>
      <c r="D2" s="994"/>
      <c r="E2" s="994"/>
      <c r="F2" s="994"/>
      <c r="G2" s="994"/>
      <c r="H2" s="994"/>
      <c r="I2" s="994"/>
      <c r="J2" s="103"/>
      <c r="K2" s="103"/>
      <c r="L2" s="103"/>
      <c r="M2" s="103"/>
      <c r="O2" s="431"/>
    </row>
    <row r="3" spans="1:15" s="61" customFormat="1" ht="19.5" customHeight="1" x14ac:dyDescent="0.25">
      <c r="A3" s="994" t="str">
        <f>'5'!A3:H3</f>
        <v>سال مالی منتهی به 30 اسفندماه 1399</v>
      </c>
      <c r="B3" s="994"/>
      <c r="C3" s="994"/>
      <c r="D3" s="994"/>
      <c r="E3" s="994"/>
      <c r="F3" s="994"/>
      <c r="G3" s="994"/>
      <c r="H3" s="994"/>
      <c r="I3" s="994"/>
      <c r="J3" s="103"/>
      <c r="K3" s="103"/>
      <c r="L3" s="103"/>
      <c r="M3" s="103"/>
      <c r="O3" s="431"/>
    </row>
    <row r="4" spans="1:15" ht="15.75" customHeight="1" x14ac:dyDescent="0.25">
      <c r="A4" s="432"/>
      <c r="B4" s="432"/>
      <c r="C4" s="556"/>
      <c r="D4" s="432"/>
      <c r="E4" s="432"/>
      <c r="F4" s="432"/>
      <c r="G4" s="432"/>
      <c r="H4" s="432"/>
      <c r="I4" s="432"/>
      <c r="J4" s="432"/>
      <c r="K4" s="432"/>
      <c r="L4" s="432"/>
      <c r="M4" s="432"/>
    </row>
    <row r="5" spans="1:15" ht="21" x14ac:dyDescent="0.25">
      <c r="A5" s="1095" t="s">
        <v>1811</v>
      </c>
      <c r="B5" s="1095"/>
      <c r="C5" s="1095"/>
      <c r="D5" s="1095"/>
      <c r="E5" s="1095"/>
      <c r="F5" s="1095"/>
      <c r="G5" s="1095"/>
      <c r="H5" s="1095"/>
      <c r="I5" s="1095"/>
      <c r="K5" s="295"/>
      <c r="L5" s="295"/>
      <c r="M5" s="295"/>
    </row>
    <row r="6" spans="1:15" ht="24.75" customHeight="1" x14ac:dyDescent="0.6">
      <c r="A6" s="295"/>
      <c r="B6" s="357"/>
      <c r="C6" s="246"/>
      <c r="D6" s="297"/>
      <c r="G6" s="133"/>
      <c r="H6" s="133"/>
      <c r="I6" s="457"/>
      <c r="J6" s="295"/>
      <c r="K6" s="295"/>
      <c r="L6" s="295"/>
      <c r="M6" s="295"/>
      <c r="O6" s="295"/>
    </row>
    <row r="7" spans="1:15" s="718" customFormat="1" ht="24.75" customHeight="1" x14ac:dyDescent="0.6">
      <c r="B7" s="357"/>
      <c r="C7" s="246"/>
      <c r="D7" s="719"/>
      <c r="E7" s="16"/>
      <c r="F7" s="16"/>
      <c r="G7" s="133"/>
      <c r="H7" s="133"/>
      <c r="I7" s="457"/>
    </row>
    <row r="8" spans="1:15" s="459" customFormat="1" ht="43.5" customHeight="1" x14ac:dyDescent="0.25">
      <c r="A8" s="1096" t="s">
        <v>1893</v>
      </c>
      <c r="B8" s="1096"/>
      <c r="C8" s="1096"/>
      <c r="D8" s="1096"/>
      <c r="E8" s="1096"/>
      <c r="F8" s="1096"/>
      <c r="G8" s="1096"/>
      <c r="H8" s="1096"/>
      <c r="I8" s="1097"/>
      <c r="J8" s="458"/>
      <c r="O8" s="460"/>
    </row>
    <row r="9" spans="1:15" s="459" customFormat="1" ht="24.75" customHeight="1" x14ac:dyDescent="0.25">
      <c r="A9" s="722"/>
      <c r="B9" s="722"/>
      <c r="C9" s="873"/>
      <c r="D9" s="722"/>
      <c r="E9" s="722"/>
      <c r="F9" s="722"/>
      <c r="G9" s="722"/>
      <c r="H9" s="722"/>
      <c r="I9" s="723"/>
      <c r="J9" s="458"/>
      <c r="O9" s="460"/>
    </row>
    <row r="10" spans="1:15" s="459" customFormat="1" ht="24.75" customHeight="1" x14ac:dyDescent="0.25">
      <c r="A10" s="722"/>
      <c r="B10" s="722"/>
      <c r="C10" s="873"/>
      <c r="D10" s="722"/>
      <c r="E10" s="722"/>
      <c r="F10" s="722"/>
      <c r="G10" s="722"/>
      <c r="H10" s="722"/>
      <c r="I10" s="723"/>
      <c r="J10" s="458"/>
      <c r="O10" s="460"/>
    </row>
    <row r="11" spans="1:15" s="131" customFormat="1" ht="36.75" customHeight="1" x14ac:dyDescent="0.6">
      <c r="A11" s="1093" t="s">
        <v>1894</v>
      </c>
      <c r="B11" s="1093"/>
      <c r="C11" s="1093"/>
      <c r="D11" s="1093"/>
      <c r="E11" s="1093"/>
      <c r="F11" s="1093"/>
      <c r="G11" s="1093"/>
      <c r="H11" s="1093"/>
      <c r="I11" s="1093"/>
      <c r="J11" s="433"/>
      <c r="K11" s="433"/>
      <c r="L11" s="433"/>
      <c r="M11" s="433"/>
      <c r="O11" s="434"/>
    </row>
    <row r="12" spans="1:15" s="248" customFormat="1" ht="23.25" customHeight="1" x14ac:dyDescent="0.7">
      <c r="A12" s="436" t="s">
        <v>151</v>
      </c>
      <c r="B12" s="437"/>
      <c r="C12" s="436" t="s">
        <v>152</v>
      </c>
      <c r="D12" s="437"/>
      <c r="E12" s="436" t="s">
        <v>106</v>
      </c>
      <c r="F12" s="438"/>
      <c r="G12" s="296" t="s">
        <v>1451</v>
      </c>
      <c r="H12" s="297"/>
      <c r="I12" s="296" t="s">
        <v>108</v>
      </c>
      <c r="J12" s="438"/>
      <c r="K12" s="438"/>
      <c r="L12" s="438"/>
      <c r="M12" s="438"/>
      <c r="O12" s="439"/>
    </row>
    <row r="13" spans="1:15" s="248" customFormat="1" ht="23.25" customHeight="1" x14ac:dyDescent="0.7">
      <c r="A13" s="461"/>
      <c r="B13" s="462"/>
      <c r="C13" s="343"/>
      <c r="D13" s="462"/>
      <c r="E13" s="461"/>
      <c r="F13" s="438"/>
      <c r="G13" s="297" t="s">
        <v>7</v>
      </c>
      <c r="H13" s="297"/>
      <c r="I13" s="297" t="s">
        <v>7</v>
      </c>
      <c r="J13" s="438"/>
      <c r="K13" s="438"/>
      <c r="L13" s="438"/>
      <c r="M13" s="438"/>
      <c r="O13" s="439"/>
    </row>
    <row r="14" spans="1:15" s="131" customFormat="1" ht="23.25" customHeight="1" x14ac:dyDescent="0.6">
      <c r="A14" s="441" t="s">
        <v>281</v>
      </c>
      <c r="B14" s="433"/>
      <c r="C14" s="441" t="s">
        <v>286</v>
      </c>
      <c r="D14" s="433"/>
      <c r="E14" s="441" t="s">
        <v>291</v>
      </c>
      <c r="F14" s="433"/>
      <c r="G14" s="136">
        <f>'تراز 1399'!O445</f>
        <v>579362024</v>
      </c>
      <c r="H14" s="136"/>
      <c r="I14" s="136">
        <v>166420899</v>
      </c>
      <c r="J14" s="433"/>
      <c r="K14" s="433"/>
      <c r="L14" s="433"/>
      <c r="M14" s="433"/>
      <c r="O14" s="434"/>
    </row>
    <row r="15" spans="1:15" s="131" customFormat="1" ht="23.25" customHeight="1" x14ac:dyDescent="0.6">
      <c r="A15" s="441" t="s">
        <v>282</v>
      </c>
      <c r="B15" s="433"/>
      <c r="C15" s="441" t="s">
        <v>287</v>
      </c>
      <c r="D15" s="433"/>
      <c r="E15" s="441" t="s">
        <v>292</v>
      </c>
      <c r="F15" s="433"/>
      <c r="G15" s="136">
        <f>'تراز 1399'!O446</f>
        <v>9579820102</v>
      </c>
      <c r="H15" s="136"/>
      <c r="I15" s="136">
        <v>2114040966</v>
      </c>
      <c r="J15" s="433"/>
      <c r="K15" s="433"/>
      <c r="L15" s="433"/>
      <c r="M15" s="433"/>
      <c r="O15" s="434"/>
    </row>
    <row r="16" spans="1:15" s="131" customFormat="1" ht="23.25" customHeight="1" x14ac:dyDescent="0.6">
      <c r="A16" s="441" t="s">
        <v>283</v>
      </c>
      <c r="B16" s="433"/>
      <c r="C16" s="441" t="s">
        <v>288</v>
      </c>
      <c r="D16" s="433"/>
      <c r="E16" s="441" t="s">
        <v>293</v>
      </c>
      <c r="F16" s="433"/>
      <c r="G16" s="136">
        <f>'تراز 1399'!O447</f>
        <v>50000000</v>
      </c>
      <c r="H16" s="136"/>
      <c r="I16" s="136">
        <v>50000000</v>
      </c>
      <c r="J16" s="433"/>
      <c r="K16" s="433"/>
      <c r="L16" s="433"/>
      <c r="M16" s="433"/>
      <c r="O16" s="434"/>
    </row>
    <row r="17" spans="1:15" s="131" customFormat="1" ht="23.25" customHeight="1" x14ac:dyDescent="0.6">
      <c r="A17" s="441" t="s">
        <v>284</v>
      </c>
      <c r="B17" s="433"/>
      <c r="C17" s="441" t="s">
        <v>289</v>
      </c>
      <c r="D17" s="433"/>
      <c r="E17" s="441" t="s">
        <v>294</v>
      </c>
      <c r="F17" s="433"/>
      <c r="G17" s="136">
        <f>'تراز 1399'!O448</f>
        <v>3053090512</v>
      </c>
      <c r="H17" s="136"/>
      <c r="I17" s="136">
        <v>178790500</v>
      </c>
      <c r="J17" s="433"/>
      <c r="K17" s="433"/>
      <c r="L17" s="433"/>
      <c r="M17" s="433"/>
      <c r="O17" s="434"/>
    </row>
    <row r="18" spans="1:15" s="131" customFormat="1" ht="23.25" customHeight="1" x14ac:dyDescent="0.6">
      <c r="A18" s="441" t="s">
        <v>285</v>
      </c>
      <c r="B18" s="433"/>
      <c r="C18" s="441" t="s">
        <v>290</v>
      </c>
      <c r="D18" s="433"/>
      <c r="E18" s="441" t="s">
        <v>295</v>
      </c>
      <c r="F18" s="433"/>
      <c r="G18" s="136">
        <f>'تراز 1399'!O449</f>
        <v>24489000</v>
      </c>
      <c r="H18" s="136"/>
      <c r="I18" s="136">
        <v>24489000</v>
      </c>
      <c r="J18" s="433"/>
      <c r="K18" s="433"/>
      <c r="L18" s="433"/>
      <c r="M18" s="433"/>
      <c r="O18" s="434"/>
    </row>
    <row r="19" spans="1:15" s="248" customFormat="1" ht="23.25" customHeight="1" thickBot="1" x14ac:dyDescent="0.75">
      <c r="A19" s="438"/>
      <c r="B19" s="438"/>
      <c r="C19" s="437"/>
      <c r="D19" s="438"/>
      <c r="E19" s="438"/>
      <c r="F19" s="438"/>
      <c r="G19" s="427">
        <f>SUM(G14:G18)</f>
        <v>13286761638</v>
      </c>
      <c r="H19" s="136"/>
      <c r="I19" s="427">
        <v>2533741365</v>
      </c>
      <c r="J19" s="438"/>
      <c r="K19" s="438"/>
      <c r="L19" s="438"/>
      <c r="M19" s="438"/>
      <c r="O19" s="439"/>
    </row>
    <row r="20" spans="1:15" ht="23.25" customHeight="1" thickTop="1" x14ac:dyDescent="0.55000000000000004">
      <c r="A20" s="81"/>
      <c r="B20" s="81"/>
      <c r="C20" s="874"/>
      <c r="D20" s="81"/>
      <c r="E20" s="81"/>
      <c r="F20" s="81"/>
      <c r="G20" s="297"/>
      <c r="H20" s="297"/>
      <c r="I20" s="297"/>
    </row>
    <row r="21" spans="1:15" s="718" customFormat="1" ht="24.75" customHeight="1" x14ac:dyDescent="0.6">
      <c r="B21" s="357"/>
      <c r="C21" s="246"/>
      <c r="D21" s="719"/>
      <c r="E21" s="16"/>
      <c r="F21" s="16"/>
      <c r="G21" s="133"/>
      <c r="H21" s="133"/>
      <c r="I21" s="457"/>
    </row>
    <row r="22" spans="1:15" s="131" customFormat="1" ht="23.25" customHeight="1" x14ac:dyDescent="0.6">
      <c r="A22" s="1093" t="s">
        <v>1873</v>
      </c>
      <c r="B22" s="1093"/>
      <c r="C22" s="1093"/>
      <c r="D22" s="1093"/>
      <c r="E22" s="1093"/>
      <c r="F22" s="1093"/>
      <c r="G22" s="1093"/>
      <c r="H22" s="1093"/>
      <c r="I22" s="1093"/>
      <c r="J22" s="433"/>
      <c r="K22" s="433"/>
      <c r="L22" s="433"/>
      <c r="M22" s="433"/>
      <c r="O22" s="434"/>
    </row>
    <row r="23" spans="1:15" s="131" customFormat="1" ht="23.25" customHeight="1" x14ac:dyDescent="0.6">
      <c r="A23" s="435"/>
      <c r="B23" s="435"/>
      <c r="C23" s="875"/>
      <c r="D23" s="435"/>
      <c r="E23" s="435"/>
      <c r="F23" s="435"/>
      <c r="G23" s="435"/>
      <c r="H23" s="435"/>
      <c r="I23" s="435"/>
      <c r="J23" s="433"/>
      <c r="K23" s="433"/>
      <c r="L23" s="433"/>
      <c r="M23" s="433"/>
      <c r="O23" s="434"/>
    </row>
    <row r="24" spans="1:15" s="248" customFormat="1" ht="23.1" customHeight="1" x14ac:dyDescent="0.7">
      <c r="A24" s="436" t="s">
        <v>151</v>
      </c>
      <c r="B24" s="437"/>
      <c r="C24" s="436" t="s">
        <v>152</v>
      </c>
      <c r="D24" s="437"/>
      <c r="E24" s="436" t="s">
        <v>106</v>
      </c>
      <c r="F24" s="438"/>
      <c r="G24" s="296" t="s">
        <v>1451</v>
      </c>
      <c r="H24" s="297"/>
      <c r="I24" s="296" t="s">
        <v>108</v>
      </c>
      <c r="J24" s="438"/>
      <c r="K24" s="438"/>
      <c r="L24" s="438"/>
      <c r="M24" s="438"/>
      <c r="O24" s="439"/>
    </row>
    <row r="25" spans="1:15" s="248" customFormat="1" ht="24.75" customHeight="1" x14ac:dyDescent="0.7">
      <c r="A25" s="440"/>
      <c r="B25" s="437"/>
      <c r="C25" s="440"/>
      <c r="D25" s="437"/>
      <c r="E25" s="440"/>
      <c r="F25" s="438"/>
      <c r="G25" s="297" t="s">
        <v>7</v>
      </c>
      <c r="H25" s="297"/>
      <c r="I25" s="297" t="s">
        <v>7</v>
      </c>
      <c r="J25" s="438"/>
      <c r="K25" s="438"/>
      <c r="L25" s="438"/>
      <c r="M25" s="438"/>
      <c r="O25" s="439"/>
    </row>
    <row r="26" spans="1:15" s="131" customFormat="1" ht="24.75" customHeight="1" x14ac:dyDescent="0.6">
      <c r="A26" s="441" t="s">
        <v>298</v>
      </c>
      <c r="B26" s="433"/>
      <c r="C26" s="876" t="s">
        <v>296</v>
      </c>
      <c r="D26" s="433"/>
      <c r="E26" s="441" t="s">
        <v>301</v>
      </c>
      <c r="F26" s="433"/>
      <c r="G26" s="136">
        <f>'تراز 1399'!O451</f>
        <v>2210520</v>
      </c>
      <c r="H26" s="136"/>
      <c r="I26" s="136">
        <v>2210520</v>
      </c>
      <c r="J26" s="433"/>
      <c r="K26" s="433"/>
      <c r="L26" s="433"/>
      <c r="M26" s="433"/>
      <c r="O26" s="434"/>
    </row>
    <row r="27" spans="1:15" s="131" customFormat="1" ht="24.75" customHeight="1" x14ac:dyDescent="0.6">
      <c r="A27" s="441" t="s">
        <v>299</v>
      </c>
      <c r="B27" s="433"/>
      <c r="C27" s="876" t="s">
        <v>297</v>
      </c>
      <c r="D27" s="433"/>
      <c r="E27" s="441" t="s">
        <v>302</v>
      </c>
      <c r="F27" s="433"/>
      <c r="G27" s="136">
        <f>'تراز 1399'!O452</f>
        <v>14400000</v>
      </c>
      <c r="H27" s="136"/>
      <c r="I27" s="136">
        <v>14400000</v>
      </c>
      <c r="J27" s="433"/>
      <c r="K27" s="433"/>
      <c r="L27" s="433"/>
      <c r="M27" s="433"/>
      <c r="O27" s="434"/>
    </row>
    <row r="28" spans="1:15" s="131" customFormat="1" ht="24.75" customHeight="1" x14ac:dyDescent="0.6">
      <c r="A28" s="441" t="s">
        <v>281</v>
      </c>
      <c r="B28" s="433"/>
      <c r="C28" s="442" t="s">
        <v>286</v>
      </c>
      <c r="D28" s="433"/>
      <c r="E28" s="441" t="s">
        <v>291</v>
      </c>
      <c r="F28" s="433"/>
      <c r="G28" s="136">
        <f>'تراز 1399'!O453</f>
        <v>289681011</v>
      </c>
      <c r="H28" s="136"/>
      <c r="I28" s="136">
        <v>83210449</v>
      </c>
      <c r="J28" s="433"/>
      <c r="K28" s="433"/>
      <c r="L28" s="433"/>
      <c r="M28" s="433"/>
      <c r="O28" s="434"/>
    </row>
    <row r="29" spans="1:15" s="131" customFormat="1" ht="24.75" x14ac:dyDescent="0.6">
      <c r="A29" s="441" t="s">
        <v>300</v>
      </c>
      <c r="B29" s="433"/>
      <c r="C29" s="441">
        <v>33701</v>
      </c>
      <c r="D29" s="433"/>
      <c r="E29" s="441" t="s">
        <v>303</v>
      </c>
      <c r="F29" s="433"/>
      <c r="G29" s="136">
        <f>'تراز 1399'!O454</f>
        <v>45000000</v>
      </c>
      <c r="H29" s="136"/>
      <c r="I29" s="136">
        <v>30000000</v>
      </c>
      <c r="J29" s="433"/>
      <c r="K29" s="433"/>
      <c r="L29" s="433"/>
      <c r="M29" s="433"/>
      <c r="O29" s="434"/>
    </row>
    <row r="30" spans="1:15" s="131" customFormat="1" ht="24.75" x14ac:dyDescent="0.6">
      <c r="A30" s="441" t="s">
        <v>282</v>
      </c>
      <c r="B30" s="433"/>
      <c r="C30" s="441" t="s">
        <v>287</v>
      </c>
      <c r="D30" s="433"/>
      <c r="E30" s="441" t="s">
        <v>292</v>
      </c>
      <c r="F30" s="433"/>
      <c r="G30" s="136">
        <f>'تراز 1399'!O455</f>
        <v>43647992776</v>
      </c>
      <c r="H30" s="136"/>
      <c r="I30" s="136">
        <v>0</v>
      </c>
      <c r="J30" s="433"/>
      <c r="K30" s="433"/>
      <c r="L30" s="433"/>
      <c r="M30" s="433"/>
      <c r="O30" s="434"/>
    </row>
    <row r="31" spans="1:15" s="131" customFormat="1" ht="24.75" customHeight="1" x14ac:dyDescent="0.6">
      <c r="A31" s="441" t="s">
        <v>283</v>
      </c>
      <c r="B31" s="433"/>
      <c r="C31" s="442" t="s">
        <v>288</v>
      </c>
      <c r="D31" s="433"/>
      <c r="E31" s="441" t="s">
        <v>293</v>
      </c>
      <c r="F31" s="433"/>
      <c r="G31" s="136">
        <f>'تراز 1399'!O456</f>
        <v>25000000</v>
      </c>
      <c r="H31" s="136"/>
      <c r="I31" s="136">
        <v>25000000</v>
      </c>
      <c r="J31" s="433"/>
      <c r="K31" s="433"/>
      <c r="L31" s="433"/>
      <c r="M31" s="433"/>
      <c r="O31" s="434"/>
    </row>
    <row r="32" spans="1:15" s="131" customFormat="1" ht="24.75" customHeight="1" x14ac:dyDescent="0.6">
      <c r="A32" s="441" t="s">
        <v>284</v>
      </c>
      <c r="B32" s="433"/>
      <c r="C32" s="442" t="s">
        <v>289</v>
      </c>
      <c r="D32" s="433"/>
      <c r="E32" s="441" t="s">
        <v>294</v>
      </c>
      <c r="F32" s="433"/>
      <c r="G32" s="136">
        <f>'تراز 1399'!O457</f>
        <v>1526545256</v>
      </c>
      <c r="H32" s="136"/>
      <c r="I32" s="136">
        <v>95045000</v>
      </c>
      <c r="J32" s="433"/>
      <c r="K32" s="433"/>
      <c r="L32" s="433"/>
      <c r="M32" s="433"/>
      <c r="O32" s="434"/>
    </row>
    <row r="33" spans="1:15" s="131" customFormat="1" ht="24.75" customHeight="1" x14ac:dyDescent="0.6">
      <c r="A33" s="441" t="s">
        <v>285</v>
      </c>
      <c r="B33" s="433"/>
      <c r="C33" s="442" t="s">
        <v>290</v>
      </c>
      <c r="D33" s="433"/>
      <c r="E33" s="441" t="s">
        <v>295</v>
      </c>
      <c r="F33" s="433"/>
      <c r="G33" s="136">
        <f>'تراز 1399'!O458</f>
        <v>12244500</v>
      </c>
      <c r="H33" s="136"/>
      <c r="I33" s="136">
        <v>12244500</v>
      </c>
      <c r="J33" s="433"/>
      <c r="K33" s="433"/>
      <c r="L33" s="433"/>
      <c r="M33" s="433"/>
      <c r="O33" s="434"/>
    </row>
    <row r="34" spans="1:15" s="248" customFormat="1" ht="24.75" customHeight="1" thickBot="1" x14ac:dyDescent="0.75">
      <c r="A34" s="443"/>
      <c r="B34" s="438"/>
      <c r="C34" s="877"/>
      <c r="D34" s="438"/>
      <c r="E34" s="438"/>
      <c r="F34" s="438"/>
      <c r="G34" s="427">
        <f>SUM(G26:G33)</f>
        <v>45563074063</v>
      </c>
      <c r="H34" s="136"/>
      <c r="I34" s="427">
        <v>262110469</v>
      </c>
      <c r="J34" s="438"/>
      <c r="K34" s="438"/>
      <c r="L34" s="438"/>
      <c r="M34" s="438"/>
      <c r="O34" s="439"/>
    </row>
    <row r="35" spans="1:15" ht="48.75" customHeight="1" thickTop="1" x14ac:dyDescent="0.25">
      <c r="A35" s="1095"/>
      <c r="B35" s="1095"/>
      <c r="C35" s="1095"/>
      <c r="D35" s="1095"/>
      <c r="E35" s="1095"/>
      <c r="F35" s="1095"/>
      <c r="G35" s="1095"/>
      <c r="H35" s="1095"/>
      <c r="I35" s="1095"/>
    </row>
    <row r="36" spans="1:15" ht="24.75" customHeight="1" x14ac:dyDescent="0.25"/>
    <row r="37" spans="1:15" ht="24.75" customHeight="1" x14ac:dyDescent="0.25"/>
    <row r="38" spans="1:15" ht="24.75" customHeight="1" x14ac:dyDescent="0.25"/>
    <row r="39" spans="1:15" ht="24.75" customHeight="1" x14ac:dyDescent="0.25">
      <c r="G39" s="16">
        <f>C39+D39+E39</f>
        <v>0</v>
      </c>
    </row>
    <row r="40" spans="1:15" ht="24.75" customHeight="1" x14ac:dyDescent="0.25"/>
  </sheetData>
  <mergeCells count="8">
    <mergeCell ref="A1:I1"/>
    <mergeCell ref="A2:I2"/>
    <mergeCell ref="A3:I3"/>
    <mergeCell ref="A11:I11"/>
    <mergeCell ref="A35:I35"/>
    <mergeCell ref="A5:I5"/>
    <mergeCell ref="A8:I8"/>
    <mergeCell ref="A22:I22"/>
  </mergeCells>
  <printOptions horizontalCentered="1"/>
  <pageMargins left="0.5" right="0.5" top="0.5" bottom="0.5" header="0" footer="0"/>
  <pageSetup paperSize="9" scale="70" orientation="portrait" r:id="rId1"/>
  <headerFooter>
    <oddFooter>&amp;C&amp;"B Nazanin,Regular"&amp;12&amp;A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C48FD-E2CA-4907-8F63-52740F3B6736}">
  <sheetPr>
    <tabColor rgb="FF00FFFF"/>
    <pageSetUpPr fitToPage="1"/>
  </sheetPr>
  <dimension ref="A1:O30"/>
  <sheetViews>
    <sheetView rightToLeft="1" view="pageBreakPreview" topLeftCell="A19" zoomScaleNormal="70" zoomScaleSheetLayoutView="100" workbookViewId="0">
      <selection activeCell="A2" sqref="A2:H2"/>
    </sheetView>
  </sheetViews>
  <sheetFormatPr defaultColWidth="8.7109375" defaultRowHeight="150" customHeight="1" x14ac:dyDescent="0.25"/>
  <cols>
    <col min="1" max="1" width="31.42578125" style="16" customWidth="1"/>
    <col min="2" max="2" width="0.85546875" style="16" customWidth="1"/>
    <col min="3" max="3" width="29.140625" style="291" customWidth="1"/>
    <col min="4" max="4" width="0.85546875" style="16" customWidth="1"/>
    <col min="5" max="5" width="35.85546875" style="16" customWidth="1"/>
    <col min="6" max="6" width="0.7109375" style="16" customWidth="1"/>
    <col min="7" max="7" width="15.5703125" style="16" customWidth="1"/>
    <col min="8" max="8" width="0.7109375" style="16" customWidth="1"/>
    <col min="9" max="9" width="15.5703125" style="16" customWidth="1"/>
    <col min="10" max="10" width="0.7109375" style="16" customWidth="1"/>
    <col min="11" max="11" width="12.140625" style="16" customWidth="1"/>
    <col min="12" max="12" width="1.140625" style="16" customWidth="1"/>
    <col min="13" max="13" width="4.42578125" style="16" customWidth="1"/>
    <col min="14" max="14" width="8.7109375" style="295"/>
    <col min="15" max="15" width="22.140625" style="431" customWidth="1"/>
    <col min="16" max="16384" width="8.7109375" style="295"/>
  </cols>
  <sheetData>
    <row r="1" spans="1:15" s="61" customFormat="1" ht="19.5" customHeight="1" x14ac:dyDescent="0.25">
      <c r="A1" s="994" t="str">
        <f>'1'!A1:H1</f>
        <v>شرکت پالایش میعانات گازی آدیش جنوبی (سهامي خاص) - در مرحله قبل از بهره برداری</v>
      </c>
      <c r="B1" s="994"/>
      <c r="C1" s="994"/>
      <c r="D1" s="994"/>
      <c r="E1" s="994"/>
      <c r="F1" s="994"/>
      <c r="G1" s="994"/>
      <c r="H1" s="994"/>
      <c r="I1" s="994"/>
      <c r="J1" s="103"/>
      <c r="K1" s="103"/>
      <c r="L1" s="103"/>
      <c r="M1" s="103"/>
      <c r="O1" s="431"/>
    </row>
    <row r="2" spans="1:15" s="61" customFormat="1" ht="19.5" customHeight="1" x14ac:dyDescent="0.25">
      <c r="A2" s="994" t="str">
        <f>'5'!A2:H2</f>
        <v xml:space="preserve">یادداشت های توضیحی صورت های مالی </v>
      </c>
      <c r="B2" s="994"/>
      <c r="C2" s="994"/>
      <c r="D2" s="994"/>
      <c r="E2" s="994"/>
      <c r="F2" s="994"/>
      <c r="G2" s="994"/>
      <c r="H2" s="994"/>
      <c r="I2" s="994"/>
      <c r="J2" s="103"/>
      <c r="K2" s="103"/>
      <c r="L2" s="103"/>
      <c r="M2" s="103"/>
      <c r="O2" s="431"/>
    </row>
    <row r="3" spans="1:15" s="61" customFormat="1" ht="19.5" customHeight="1" x14ac:dyDescent="0.25">
      <c r="A3" s="994" t="str">
        <f>'5'!A3:H3</f>
        <v>سال مالی منتهی به 30 اسفندماه 1399</v>
      </c>
      <c r="B3" s="994"/>
      <c r="C3" s="994"/>
      <c r="D3" s="994"/>
      <c r="E3" s="994"/>
      <c r="F3" s="994"/>
      <c r="G3" s="994"/>
      <c r="H3" s="994"/>
      <c r="I3" s="994"/>
      <c r="J3" s="103"/>
      <c r="K3" s="103"/>
      <c r="L3" s="103"/>
      <c r="M3" s="103"/>
      <c r="O3" s="431"/>
    </row>
    <row r="4" spans="1:15" ht="18.75" customHeight="1" x14ac:dyDescent="0.6">
      <c r="A4" s="444"/>
      <c r="G4" s="445"/>
      <c r="I4" s="445"/>
    </row>
    <row r="5" spans="1:15" ht="25.5" customHeight="1" x14ac:dyDescent="0.6">
      <c r="A5" s="444"/>
      <c r="G5" s="445"/>
      <c r="I5" s="445"/>
    </row>
    <row r="6" spans="1:15" s="447" customFormat="1" ht="43.5" customHeight="1" x14ac:dyDescent="0.6">
      <c r="A6" s="1098" t="s">
        <v>1895</v>
      </c>
      <c r="B6" s="1098"/>
      <c r="C6" s="1098"/>
      <c r="D6" s="1098"/>
      <c r="E6" s="1098"/>
      <c r="F6" s="1098"/>
      <c r="G6" s="1098"/>
      <c r="H6" s="1098"/>
      <c r="I6" s="1098"/>
      <c r="J6" s="446"/>
      <c r="K6" s="446"/>
      <c r="L6" s="446"/>
      <c r="M6" s="446"/>
      <c r="O6" s="448"/>
    </row>
    <row r="7" spans="1:15" s="447" customFormat="1" ht="22.5" customHeight="1" x14ac:dyDescent="0.6">
      <c r="A7" s="449"/>
      <c r="B7" s="449"/>
      <c r="C7" s="879"/>
      <c r="D7" s="449"/>
      <c r="E7" s="449"/>
      <c r="F7" s="449"/>
      <c r="G7" s="449"/>
      <c r="H7" s="449"/>
      <c r="I7" s="449"/>
      <c r="J7" s="446"/>
      <c r="K7" s="446"/>
      <c r="L7" s="446"/>
      <c r="M7" s="446"/>
      <c r="O7" s="448"/>
    </row>
    <row r="8" spans="1:15" s="248" customFormat="1" ht="24.75" customHeight="1" x14ac:dyDescent="0.7">
      <c r="A8" s="436" t="s">
        <v>151</v>
      </c>
      <c r="B8" s="438"/>
      <c r="C8" s="436" t="s">
        <v>152</v>
      </c>
      <c r="D8" s="438"/>
      <c r="E8" s="436" t="s">
        <v>106</v>
      </c>
      <c r="F8" s="438"/>
      <c r="G8" s="296" t="s">
        <v>1451</v>
      </c>
      <c r="H8" s="297"/>
      <c r="I8" s="296" t="s">
        <v>108</v>
      </c>
      <c r="J8" s="438"/>
      <c r="K8" s="438"/>
      <c r="L8" s="438"/>
      <c r="M8" s="438"/>
      <c r="O8" s="439"/>
    </row>
    <row r="9" spans="1:15" s="248" customFormat="1" ht="24.75" customHeight="1" x14ac:dyDescent="0.7">
      <c r="A9" s="440"/>
      <c r="B9" s="443"/>
      <c r="C9" s="440"/>
      <c r="D9" s="443"/>
      <c r="E9" s="440"/>
      <c r="F9" s="438"/>
      <c r="G9" s="297" t="s">
        <v>7</v>
      </c>
      <c r="H9" s="297"/>
      <c r="I9" s="297" t="s">
        <v>7</v>
      </c>
      <c r="J9" s="438"/>
      <c r="K9" s="438"/>
      <c r="L9" s="438"/>
      <c r="M9" s="438"/>
      <c r="O9" s="439"/>
    </row>
    <row r="10" spans="1:15" s="131" customFormat="1" ht="24.75" customHeight="1" x14ac:dyDescent="0.6">
      <c r="A10" s="441" t="s">
        <v>275</v>
      </c>
      <c r="B10" s="433"/>
      <c r="C10" s="442" t="s">
        <v>306</v>
      </c>
      <c r="D10" s="433"/>
      <c r="E10" s="442" t="s">
        <v>1809</v>
      </c>
      <c r="F10" s="433"/>
      <c r="G10" s="136">
        <f>'تراز 1399'!O460</f>
        <v>373716622154</v>
      </c>
      <c r="H10" s="136"/>
      <c r="I10" s="136">
        <v>54921797879</v>
      </c>
      <c r="J10" s="433"/>
      <c r="K10" s="433">
        <v>350282.53</v>
      </c>
      <c r="L10" s="433"/>
      <c r="M10" s="433"/>
      <c r="N10" s="131">
        <v>276376</v>
      </c>
      <c r="O10" s="434">
        <f>G10/N10</f>
        <v>1352203.6000014474</v>
      </c>
    </row>
    <row r="11" spans="1:15" s="131" customFormat="1" ht="24.75" customHeight="1" x14ac:dyDescent="0.6">
      <c r="A11" s="441" t="s">
        <v>304</v>
      </c>
      <c r="B11" s="433"/>
      <c r="C11" s="442" t="s">
        <v>307</v>
      </c>
      <c r="D11" s="433"/>
      <c r="E11" s="442" t="s">
        <v>1741</v>
      </c>
      <c r="F11" s="433"/>
      <c r="G11" s="136">
        <f>'تراز 1399'!O461</f>
        <v>118092734204</v>
      </c>
      <c r="H11" s="136"/>
      <c r="I11" s="136">
        <v>55548097422</v>
      </c>
      <c r="J11" s="433"/>
      <c r="K11" s="433">
        <v>354283.61</v>
      </c>
      <c r="L11" s="433"/>
      <c r="M11" s="433"/>
      <c r="N11" s="131">
        <v>276376</v>
      </c>
      <c r="O11" s="448">
        <f>G11/N11</f>
        <v>427290.11999594758</v>
      </c>
    </row>
    <row r="12" spans="1:15" s="131" customFormat="1" ht="24.75" customHeight="1" x14ac:dyDescent="0.6">
      <c r="A12" s="441" t="s">
        <v>305</v>
      </c>
      <c r="B12" s="433"/>
      <c r="C12" s="442" t="s">
        <v>185</v>
      </c>
      <c r="D12" s="433"/>
      <c r="E12" s="442" t="s">
        <v>1808</v>
      </c>
      <c r="F12" s="433"/>
      <c r="G12" s="136">
        <f>'تراز 1399'!O462</f>
        <v>54601096825</v>
      </c>
      <c r="H12" s="136"/>
      <c r="I12" s="136">
        <v>11880701102</v>
      </c>
      <c r="J12" s="433"/>
      <c r="K12" s="433">
        <v>75774.61</v>
      </c>
      <c r="L12" s="433"/>
      <c r="M12" s="433"/>
      <c r="N12" s="131">
        <v>276376</v>
      </c>
      <c r="O12" s="434">
        <f>G12/N12</f>
        <v>197560.9199966712</v>
      </c>
    </row>
    <row r="13" spans="1:15" s="131" customFormat="1" ht="24.75" customHeight="1" x14ac:dyDescent="0.6">
      <c r="A13" s="441" t="s">
        <v>565</v>
      </c>
      <c r="B13" s="433"/>
      <c r="C13" s="442" t="s">
        <v>1742</v>
      </c>
      <c r="D13" s="433"/>
      <c r="E13" s="442" t="s">
        <v>1745</v>
      </c>
      <c r="F13" s="433"/>
      <c r="G13" s="136">
        <f>'تراز 1399'!O463</f>
        <v>12905974292</v>
      </c>
      <c r="H13" s="136"/>
      <c r="I13" s="136">
        <v>0</v>
      </c>
      <c r="J13" s="433"/>
      <c r="K13" s="433"/>
      <c r="L13" s="433"/>
      <c r="M13" s="433"/>
      <c r="N13" s="131">
        <v>276376</v>
      </c>
      <c r="O13" s="448">
        <f>G13/N13</f>
        <v>46697.159999421077</v>
      </c>
    </row>
    <row r="14" spans="1:15" s="131" customFormat="1" ht="24.75" customHeight="1" x14ac:dyDescent="0.6">
      <c r="A14" s="441" t="s">
        <v>693</v>
      </c>
      <c r="B14" s="433"/>
      <c r="C14" s="442" t="s">
        <v>1743</v>
      </c>
      <c r="D14" s="433"/>
      <c r="E14" s="442" t="s">
        <v>1744</v>
      </c>
      <c r="F14" s="433"/>
      <c r="G14" s="136">
        <f>'تراز 1399'!O464</f>
        <v>16021787568</v>
      </c>
      <c r="H14" s="136"/>
      <c r="I14" s="136">
        <v>0</v>
      </c>
      <c r="J14" s="433"/>
      <c r="K14" s="433"/>
      <c r="L14" s="433"/>
      <c r="M14" s="433"/>
      <c r="N14" s="131">
        <v>276376</v>
      </c>
      <c r="O14" s="448">
        <f>G14/N14</f>
        <v>57970.979998263232</v>
      </c>
    </row>
    <row r="15" spans="1:15" s="248" customFormat="1" ht="24.75" customHeight="1" thickBot="1" x14ac:dyDescent="0.75">
      <c r="A15" s="443"/>
      <c r="B15" s="438"/>
      <c r="C15" s="880"/>
      <c r="D15" s="438"/>
      <c r="E15" s="438"/>
      <c r="F15" s="438"/>
      <c r="G15" s="427">
        <f>SUM(G10:G14)</f>
        <v>575338215043</v>
      </c>
      <c r="H15" s="136"/>
      <c r="I15" s="427">
        <v>122350596403</v>
      </c>
      <c r="J15" s="438"/>
      <c r="K15" s="438"/>
      <c r="L15" s="438"/>
      <c r="M15" s="438"/>
      <c r="O15" s="439"/>
    </row>
    <row r="16" spans="1:15" ht="21.75" customHeight="1" thickTop="1" x14ac:dyDescent="0.6">
      <c r="A16" s="444"/>
      <c r="G16" s="445"/>
      <c r="I16" s="445"/>
    </row>
    <row r="17" spans="1:15" ht="25.5" customHeight="1" x14ac:dyDescent="0.25">
      <c r="G17" s="450"/>
      <c r="H17" s="451"/>
      <c r="I17" s="450"/>
    </row>
    <row r="18" spans="1:15" s="452" customFormat="1" ht="51" customHeight="1" x14ac:dyDescent="0.25">
      <c r="A18" s="1099" t="s">
        <v>1790</v>
      </c>
      <c r="B18" s="1099"/>
      <c r="C18" s="1099"/>
      <c r="D18" s="1099"/>
      <c r="E18" s="1099"/>
      <c r="F18" s="1099"/>
      <c r="G18" s="1099"/>
      <c r="H18" s="1099"/>
      <c r="I18" s="1099"/>
      <c r="J18" s="1099"/>
      <c r="O18" s="453"/>
    </row>
    <row r="19" spans="1:15" s="452" customFormat="1" ht="25.5" customHeight="1" x14ac:dyDescent="0.25">
      <c r="A19" s="454"/>
      <c r="B19" s="454"/>
      <c r="C19" s="881"/>
      <c r="D19" s="454"/>
      <c r="E19" s="454"/>
      <c r="F19" s="454"/>
      <c r="G19" s="454"/>
      <c r="H19" s="454"/>
      <c r="I19" s="454"/>
      <c r="J19" s="454"/>
      <c r="O19" s="453"/>
    </row>
    <row r="20" spans="1:15" s="452" customFormat="1" ht="51" customHeight="1" x14ac:dyDescent="0.25">
      <c r="A20" s="1099" t="s">
        <v>1791</v>
      </c>
      <c r="B20" s="1099"/>
      <c r="C20" s="1099"/>
      <c r="D20" s="1099"/>
      <c r="E20" s="1099"/>
      <c r="F20" s="1099"/>
      <c r="G20" s="1099"/>
      <c r="H20" s="1099"/>
      <c r="I20" s="1099"/>
      <c r="J20" s="1099"/>
      <c r="O20" s="453"/>
    </row>
    <row r="21" spans="1:15" s="452" customFormat="1" ht="25.5" customHeight="1" x14ac:dyDescent="0.25">
      <c r="A21" s="454"/>
      <c r="B21" s="454"/>
      <c r="C21" s="881"/>
      <c r="D21" s="454"/>
      <c r="E21" s="454"/>
      <c r="F21" s="454"/>
      <c r="G21" s="454"/>
      <c r="H21" s="454"/>
      <c r="I21" s="454"/>
      <c r="J21" s="454"/>
      <c r="O21" s="453"/>
    </row>
    <row r="22" spans="1:15" s="452" customFormat="1" ht="51" customHeight="1" x14ac:dyDescent="0.25">
      <c r="A22" s="1099" t="s">
        <v>1792</v>
      </c>
      <c r="B22" s="1099"/>
      <c r="C22" s="1099"/>
      <c r="D22" s="1099"/>
      <c r="E22" s="1099"/>
      <c r="F22" s="1099"/>
      <c r="G22" s="1099"/>
      <c r="H22" s="1099"/>
      <c r="I22" s="1099"/>
      <c r="J22" s="1099"/>
      <c r="O22" s="453"/>
    </row>
    <row r="23" spans="1:15" s="452" customFormat="1" ht="25.5" customHeight="1" x14ac:dyDescent="0.25">
      <c r="A23" s="454"/>
      <c r="B23" s="454"/>
      <c r="C23" s="881"/>
      <c r="D23" s="454"/>
      <c r="E23" s="454"/>
      <c r="F23" s="454"/>
      <c r="G23" s="454"/>
      <c r="H23" s="454"/>
      <c r="I23" s="454"/>
      <c r="J23" s="454"/>
      <c r="O23" s="453"/>
    </row>
    <row r="24" spans="1:15" s="452" customFormat="1" ht="36.75" customHeight="1" x14ac:dyDescent="0.25">
      <c r="A24" s="1099" t="s">
        <v>1793</v>
      </c>
      <c r="B24" s="1099"/>
      <c r="C24" s="1099"/>
      <c r="D24" s="1099"/>
      <c r="E24" s="1099"/>
      <c r="F24" s="1099"/>
      <c r="G24" s="1099"/>
      <c r="H24" s="1099"/>
      <c r="I24" s="1099"/>
      <c r="J24" s="1099"/>
      <c r="O24" s="453"/>
    </row>
    <row r="25" spans="1:15" ht="48.75" customHeight="1" x14ac:dyDescent="0.25">
      <c r="A25" s="1095"/>
      <c r="B25" s="1095"/>
      <c r="C25" s="1095"/>
      <c r="D25" s="1095"/>
      <c r="E25" s="1095"/>
      <c r="F25" s="1095"/>
      <c r="G25" s="1095"/>
      <c r="H25" s="1095"/>
      <c r="I25" s="1095"/>
    </row>
    <row r="26" spans="1:15" ht="24.75" customHeight="1" x14ac:dyDescent="0.25"/>
    <row r="27" spans="1:15" ht="24.75" customHeight="1" x14ac:dyDescent="0.25"/>
    <row r="28" spans="1:15" ht="24.75" customHeight="1" x14ac:dyDescent="0.25"/>
    <row r="29" spans="1:15" ht="24.75" customHeight="1" x14ac:dyDescent="0.25"/>
    <row r="30" spans="1:15" ht="24.75" customHeight="1" x14ac:dyDescent="0.25"/>
  </sheetData>
  <mergeCells count="9">
    <mergeCell ref="A1:I1"/>
    <mergeCell ref="A2:I2"/>
    <mergeCell ref="A3:I3"/>
    <mergeCell ref="A25:I25"/>
    <mergeCell ref="A6:I6"/>
    <mergeCell ref="A18:J18"/>
    <mergeCell ref="A20:J20"/>
    <mergeCell ref="A22:J22"/>
    <mergeCell ref="A24:J24"/>
  </mergeCells>
  <printOptions horizontalCentered="1"/>
  <pageMargins left="0.5" right="0.5" top="0.5" bottom="0.5" header="0" footer="0"/>
  <pageSetup paperSize="9" scale="70" orientation="portrait" r:id="rId1"/>
  <headerFooter>
    <oddFooter>&amp;C&amp;"B Nazanin,Regular"&amp;12&amp;A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E8A0A-EB15-45FB-B4A9-F845CAA0CBE4}">
  <sheetPr>
    <tabColor rgb="FF00FFFF"/>
    <pageSetUpPr fitToPage="1"/>
  </sheetPr>
  <dimension ref="A1:S33"/>
  <sheetViews>
    <sheetView rightToLeft="1" view="pageBreakPreview" topLeftCell="A10" zoomScaleNormal="70" zoomScaleSheetLayoutView="100" workbookViewId="0">
      <selection activeCell="A2" sqref="A2:H2"/>
    </sheetView>
  </sheetViews>
  <sheetFormatPr defaultColWidth="8.7109375" defaultRowHeight="150" customHeight="1" x14ac:dyDescent="0.25"/>
  <cols>
    <col min="1" max="1" width="31.42578125" style="16" customWidth="1"/>
    <col min="2" max="2" width="0.85546875" style="16" customWidth="1"/>
    <col min="3" max="3" width="7.85546875" style="456" customWidth="1"/>
    <col min="4" max="4" width="0.85546875" style="16" customWidth="1"/>
    <col min="5" max="5" width="15.28515625" style="16" customWidth="1"/>
    <col min="6" max="6" width="0.7109375" style="16" customWidth="1"/>
    <col min="7" max="7" width="15.28515625" style="16" customWidth="1"/>
    <col min="8" max="8" width="0.7109375" style="16" customWidth="1"/>
    <col min="9" max="9" width="15.28515625" style="16" customWidth="1"/>
    <col min="10" max="10" width="0.7109375" style="16" customWidth="1"/>
    <col min="11" max="11" width="12.140625" style="16" customWidth="1"/>
    <col min="12" max="12" width="12" style="16" bestFit="1" customWidth="1"/>
    <col min="13" max="13" width="24.5703125" style="16" bestFit="1" customWidth="1"/>
    <col min="14" max="14" width="21.5703125" style="718" bestFit="1" customWidth="1"/>
    <col min="15" max="15" width="22.140625" style="431" customWidth="1"/>
    <col min="16" max="16" width="21.5703125" style="718" bestFit="1" customWidth="1"/>
    <col min="17" max="17" width="19.5703125" style="718" bestFit="1" customWidth="1"/>
    <col min="18" max="16384" width="8.7109375" style="718"/>
  </cols>
  <sheetData>
    <row r="1" spans="1:19" s="61" customFormat="1" ht="19.5" customHeight="1" x14ac:dyDescent="0.25">
      <c r="A1" s="1054" t="str">
        <f>'25'!A1:I1</f>
        <v>شرکت پالایش میعانات گازی آدیش جنوبی (سهامي خاص) - در مرحله قبل از بهره برداری</v>
      </c>
      <c r="B1" s="1054"/>
      <c r="C1" s="1054"/>
      <c r="D1" s="1054"/>
      <c r="E1" s="1054"/>
      <c r="F1" s="1054"/>
      <c r="G1" s="1054"/>
      <c r="H1" s="1054"/>
      <c r="I1" s="1054"/>
      <c r="J1" s="727"/>
      <c r="K1" s="727"/>
      <c r="L1" s="192"/>
      <c r="M1" s="728"/>
      <c r="N1" s="192"/>
      <c r="O1" s="192"/>
      <c r="P1" s="192"/>
      <c r="Q1" s="203"/>
      <c r="R1" s="192"/>
      <c r="S1" s="192"/>
    </row>
    <row r="2" spans="1:19" s="61" customFormat="1" ht="19.5" customHeight="1" x14ac:dyDescent="0.25">
      <c r="A2" s="1054" t="str">
        <f>'[9]5'!A2:H2</f>
        <v xml:space="preserve">یادداشت های توضیحی صورت های مالی </v>
      </c>
      <c r="B2" s="1054"/>
      <c r="C2" s="1054"/>
      <c r="D2" s="1054"/>
      <c r="E2" s="1054"/>
      <c r="F2" s="1054"/>
      <c r="G2" s="1054"/>
      <c r="H2" s="1054"/>
      <c r="I2" s="1054"/>
      <c r="J2" s="727"/>
      <c r="K2" s="727"/>
      <c r="L2" s="192"/>
      <c r="M2" s="728"/>
      <c r="N2" s="192"/>
      <c r="O2" s="192"/>
      <c r="P2" s="192"/>
      <c r="Q2" s="203"/>
      <c r="R2" s="192"/>
      <c r="S2" s="192"/>
    </row>
    <row r="3" spans="1:19" s="61" customFormat="1" ht="19.5" customHeight="1" x14ac:dyDescent="0.25">
      <c r="A3" s="1054" t="str">
        <f>'[9]5'!A3:H3</f>
        <v>سال مالی منتهی به 30 اسفندماه 1399</v>
      </c>
      <c r="B3" s="1054"/>
      <c r="C3" s="1054"/>
      <c r="D3" s="1054"/>
      <c r="E3" s="1054"/>
      <c r="F3" s="1054"/>
      <c r="G3" s="1054"/>
      <c r="H3" s="1054"/>
      <c r="I3" s="1054"/>
      <c r="J3" s="727"/>
      <c r="K3" s="727"/>
      <c r="L3" s="192"/>
      <c r="M3" s="728"/>
      <c r="N3" s="192"/>
      <c r="O3" s="192"/>
      <c r="P3" s="192"/>
      <c r="Q3" s="203"/>
      <c r="R3" s="192"/>
      <c r="S3" s="192"/>
    </row>
    <row r="4" spans="1:19" ht="15.75" customHeight="1" x14ac:dyDescent="0.25">
      <c r="A4" s="729"/>
      <c r="B4" s="729"/>
      <c r="C4" s="730"/>
      <c r="D4" s="729"/>
      <c r="E4" s="731"/>
      <c r="F4" s="731"/>
      <c r="G4" s="731"/>
      <c r="H4" s="731"/>
      <c r="I4" s="731"/>
      <c r="J4" s="729"/>
      <c r="K4" s="729"/>
      <c r="L4"/>
      <c r="M4" s="728"/>
      <c r="N4"/>
      <c r="O4"/>
      <c r="P4"/>
      <c r="Q4" s="204"/>
      <c r="R4"/>
      <c r="S4"/>
    </row>
    <row r="5" spans="1:19" s="131" customFormat="1" ht="23.25" customHeight="1" x14ac:dyDescent="0.6">
      <c r="A5" s="1100" t="s">
        <v>1899</v>
      </c>
      <c r="B5" s="1100"/>
      <c r="C5" s="1100"/>
      <c r="D5" s="1100"/>
      <c r="E5" s="1100"/>
      <c r="F5" s="1100"/>
      <c r="G5" s="731"/>
      <c r="H5" s="731"/>
      <c r="I5" s="731"/>
      <c r="J5" s="729"/>
      <c r="K5" s="729"/>
      <c r="L5"/>
      <c r="M5" s="732"/>
      <c r="N5" s="192"/>
      <c r="O5" s="192"/>
      <c r="P5" s="192"/>
      <c r="Q5" s="204"/>
      <c r="R5"/>
      <c r="S5"/>
    </row>
    <row r="6" spans="1:19" s="131" customFormat="1" ht="23.25" customHeight="1" x14ac:dyDescent="0.6">
      <c r="A6" s="193"/>
      <c r="B6" s="733"/>
      <c r="C6" s="734" t="s">
        <v>126</v>
      </c>
      <c r="D6" s="735"/>
      <c r="E6" s="736" t="s">
        <v>1900</v>
      </c>
      <c r="F6" s="737"/>
      <c r="G6" s="736" t="s">
        <v>1901</v>
      </c>
      <c r="H6" s="737"/>
      <c r="I6" s="736" t="s">
        <v>1902</v>
      </c>
      <c r="J6" s="738"/>
      <c r="K6" s="738"/>
      <c r="L6" s="193"/>
      <c r="M6" s="739" t="s">
        <v>1900</v>
      </c>
      <c r="N6" s="739" t="s">
        <v>1901</v>
      </c>
      <c r="O6" s="739" t="s">
        <v>1903</v>
      </c>
      <c r="P6" s="740" t="s">
        <v>1904</v>
      </c>
      <c r="Q6" s="575"/>
      <c r="R6" s="193"/>
      <c r="S6" s="193"/>
    </row>
    <row r="7" spans="1:19" s="248" customFormat="1" ht="23.1" customHeight="1" x14ac:dyDescent="0.7">
      <c r="A7" s="158"/>
      <c r="B7" s="733"/>
      <c r="C7" s="735"/>
      <c r="D7" s="733"/>
      <c r="E7" s="741"/>
      <c r="F7" s="741"/>
      <c r="G7" s="741"/>
      <c r="H7" s="741"/>
      <c r="I7" s="741"/>
      <c r="J7" s="738"/>
      <c r="K7" s="738"/>
      <c r="L7" s="193"/>
      <c r="M7" s="742"/>
      <c r="N7" s="742"/>
      <c r="O7" s="742"/>
      <c r="P7" s="743"/>
      <c r="Q7" s="575"/>
      <c r="R7" s="193"/>
      <c r="S7" s="193"/>
    </row>
    <row r="8" spans="1:19" s="248" customFormat="1" ht="24.75" customHeight="1" x14ac:dyDescent="0.7">
      <c r="A8" s="158" t="s">
        <v>28</v>
      </c>
      <c r="B8" s="744"/>
      <c r="C8" s="158">
        <v>10</v>
      </c>
      <c r="D8" s="744"/>
      <c r="E8" s="745">
        <v>1276</v>
      </c>
      <c r="F8" s="746"/>
      <c r="G8" s="747">
        <f>8500+100</f>
        <v>8600</v>
      </c>
      <c r="H8" s="747"/>
      <c r="I8" s="747">
        <f>220+62021320</f>
        <v>62021540</v>
      </c>
      <c r="J8" s="738"/>
      <c r="K8" s="738"/>
      <c r="L8" s="193" t="s">
        <v>1905</v>
      </c>
      <c r="M8" s="197">
        <v>0</v>
      </c>
      <c r="N8" s="748">
        <f>(100*276376)</f>
        <v>27637600</v>
      </c>
      <c r="O8" s="749">
        <f>(62021320*217849)/1000</f>
        <v>13511282540.68</v>
      </c>
      <c r="P8" s="750">
        <f>M8+N8+O8</f>
        <v>13538920140.68</v>
      </c>
      <c r="Q8" s="751">
        <f>'[9]18'!D9</f>
        <v>13538920141</v>
      </c>
      <c r="R8" s="193"/>
      <c r="S8" s="752">
        <f>P8-Q8</f>
        <v>-0.31999969482421875</v>
      </c>
    </row>
    <row r="9" spans="1:19" s="131" customFormat="1" ht="24.75" customHeight="1" x14ac:dyDescent="0.6">
      <c r="A9" s="158" t="s">
        <v>1906</v>
      </c>
      <c r="B9" s="744"/>
      <c r="C9" s="753" t="s">
        <v>1907</v>
      </c>
      <c r="D9" s="744"/>
      <c r="E9" s="754">
        <v>0</v>
      </c>
      <c r="F9" s="746"/>
      <c r="G9" s="747">
        <f>'[9]14'!C42</f>
        <v>23594397.010000002</v>
      </c>
      <c r="H9" s="747"/>
      <c r="I9" s="754">
        <v>0</v>
      </c>
      <c r="J9" s="738"/>
      <c r="K9" s="738"/>
      <c r="L9" s="193" t="s">
        <v>1908</v>
      </c>
      <c r="M9" s="755">
        <f>1276*234864</f>
        <v>299686464</v>
      </c>
      <c r="N9" s="748">
        <f>(8500*277290)</f>
        <v>2356965000</v>
      </c>
      <c r="O9" s="748">
        <f>(220*217849)/1000</f>
        <v>47926.78</v>
      </c>
      <c r="P9" s="750">
        <f>M9+N9+O9</f>
        <v>2656699390.7800002</v>
      </c>
      <c r="Q9" s="751">
        <f>'[9]18'!D11</f>
        <v>2656699391</v>
      </c>
      <c r="R9" s="193"/>
      <c r="S9" s="752">
        <f t="shared" ref="S9:S16" si="0">P9-Q9</f>
        <v>-0.21999979019165039</v>
      </c>
    </row>
    <row r="10" spans="1:19" s="131" customFormat="1" ht="24.75" customHeight="1" x14ac:dyDescent="0.6">
      <c r="A10" s="158" t="s">
        <v>1909</v>
      </c>
      <c r="B10" s="744"/>
      <c r="C10" s="158">
        <v>9</v>
      </c>
      <c r="D10" s="744"/>
      <c r="E10" s="745">
        <f>2000000+18000000</f>
        <v>20000000</v>
      </c>
      <c r="F10" s="746"/>
      <c r="G10" s="754">
        <v>0</v>
      </c>
      <c r="H10" s="754"/>
      <c r="I10" s="754">
        <v>0</v>
      </c>
      <c r="J10" s="738"/>
      <c r="K10" s="738"/>
      <c r="L10" s="193" t="s">
        <v>312</v>
      </c>
      <c r="M10" s="756">
        <v>0</v>
      </c>
      <c r="N10" s="757">
        <v>2976878862454</v>
      </c>
      <c r="O10" s="197">
        <v>0</v>
      </c>
      <c r="P10" s="757">
        <v>2976878862454</v>
      </c>
      <c r="Q10" s="751">
        <f>'[9]14'!E42</f>
        <v>2976878862454</v>
      </c>
      <c r="R10" s="193"/>
      <c r="S10" s="752">
        <f t="shared" si="0"/>
        <v>0</v>
      </c>
    </row>
    <row r="11" spans="1:19" s="131" customFormat="1" ht="24.75" customHeight="1" x14ac:dyDescent="0.7">
      <c r="A11" s="758" t="s">
        <v>1910</v>
      </c>
      <c r="B11" s="759"/>
      <c r="C11" s="758"/>
      <c r="D11" s="759"/>
      <c r="E11" s="760">
        <f>E8+E10+E9</f>
        <v>20001276</v>
      </c>
      <c r="F11" s="761"/>
      <c r="G11" s="760">
        <f>G8+G10+G9</f>
        <v>23602997.010000002</v>
      </c>
      <c r="H11" s="762"/>
      <c r="I11" s="760">
        <f>I8+I10+I9</f>
        <v>62021540</v>
      </c>
      <c r="J11" s="759"/>
      <c r="K11" s="759"/>
      <c r="L11" s="193">
        <v>226199</v>
      </c>
      <c r="M11" s="755">
        <f>(2000000+18000000)*226199</f>
        <v>4523980000000</v>
      </c>
      <c r="N11" s="756">
        <v>0</v>
      </c>
      <c r="O11" s="756">
        <v>0</v>
      </c>
      <c r="P11" s="750">
        <f>M11+N11+O11</f>
        <v>4523980000000</v>
      </c>
      <c r="Q11" s="751">
        <f>'[9]17'!D12+'[9]17'!D16</f>
        <v>4523980000000</v>
      </c>
      <c r="R11" s="763"/>
      <c r="S11" s="752">
        <f t="shared" si="0"/>
        <v>0</v>
      </c>
    </row>
    <row r="12" spans="1:19" s="131" customFormat="1" ht="23.25" x14ac:dyDescent="0.7">
      <c r="A12" s="158" t="s">
        <v>1911</v>
      </c>
      <c r="B12" s="738"/>
      <c r="C12" s="764">
        <v>14</v>
      </c>
      <c r="D12" s="738"/>
      <c r="E12" s="754">
        <v>0</v>
      </c>
      <c r="F12" s="746"/>
      <c r="G12" s="765">
        <f>-981623.79-2081722.78</f>
        <v>-3063346.5700000003</v>
      </c>
      <c r="H12" s="747"/>
      <c r="I12" s="754">
        <v>0</v>
      </c>
      <c r="J12" s="738"/>
      <c r="K12" s="738"/>
      <c r="L12" s="763"/>
      <c r="M12" s="766">
        <f>SUM(M8:M11)</f>
        <v>4524279686464</v>
      </c>
      <c r="N12" s="766">
        <f>SUM(N8:N11)</f>
        <v>2979263465054</v>
      </c>
      <c r="O12" s="766">
        <f>SUM(O8:O11)</f>
        <v>13511330467.460001</v>
      </c>
      <c r="P12" s="766">
        <f>SUM(P8:P11)</f>
        <v>7517054481985.46</v>
      </c>
      <c r="Q12" s="751">
        <f>SUM(Q8:Q11)</f>
        <v>7517054481986</v>
      </c>
      <c r="R12" s="193"/>
      <c r="S12" s="752">
        <f t="shared" si="0"/>
        <v>-0.5400390625</v>
      </c>
    </row>
    <row r="13" spans="1:19" s="131" customFormat="1" ht="21" x14ac:dyDescent="0.6">
      <c r="A13" s="158" t="s">
        <v>1912</v>
      </c>
      <c r="B13" s="738"/>
      <c r="C13" s="158">
        <v>13</v>
      </c>
      <c r="D13" s="738"/>
      <c r="E13" s="767">
        <f>-20000000-'[9]21'!I62</f>
        <v>-64305529.839999989</v>
      </c>
      <c r="F13" s="746"/>
      <c r="G13" s="754">
        <v>0</v>
      </c>
      <c r="H13" s="747"/>
      <c r="I13" s="754">
        <v>0</v>
      </c>
      <c r="J13" s="738"/>
      <c r="K13" s="738"/>
      <c r="L13" s="193">
        <v>276375.99948705768</v>
      </c>
      <c r="M13" s="756">
        <v>0</v>
      </c>
      <c r="N13" s="768">
        <f>(-981623.79-2081722.78)*276376</f>
        <v>-846635471630.32007</v>
      </c>
      <c r="O13" s="756">
        <v>0</v>
      </c>
      <c r="P13" s="768">
        <f>SUM(L13:O13)</f>
        <v>-846635195254.32056</v>
      </c>
      <c r="Q13" s="751">
        <f>-'[9]23'!D14-'[9]23'!D31</f>
        <v>-846635470059</v>
      </c>
      <c r="R13" s="193"/>
      <c r="S13" s="752">
        <f t="shared" si="0"/>
        <v>274804.67944335938</v>
      </c>
    </row>
    <row r="14" spans="1:19" s="131" customFormat="1" ht="24.75" customHeight="1" x14ac:dyDescent="0.6">
      <c r="A14" s="158" t="s">
        <v>1913</v>
      </c>
      <c r="B14" s="738"/>
      <c r="C14" s="158">
        <v>13</v>
      </c>
      <c r="D14" s="738"/>
      <c r="E14" s="767">
        <f>-2658331.79-243596.19</f>
        <v>-2901927.98</v>
      </c>
      <c r="F14" s="746"/>
      <c r="G14" s="754">
        <v>0</v>
      </c>
      <c r="H14" s="747"/>
      <c r="I14" s="769">
        <v>0</v>
      </c>
      <c r="J14" s="738"/>
      <c r="K14" s="738"/>
      <c r="L14" s="193">
        <v>226199.0000429643</v>
      </c>
      <c r="M14" s="768">
        <f>(-20000000-44305529.84)*226199</f>
        <v>-14545846544278.16</v>
      </c>
      <c r="N14" s="756">
        <v>0</v>
      </c>
      <c r="O14" s="756">
        <v>0</v>
      </c>
      <c r="P14" s="768">
        <f>SUM(L14:O14)</f>
        <v>-14545846318079.16</v>
      </c>
      <c r="Q14" s="751">
        <f>-'[9]21'!E7</f>
        <v>-14545846547041</v>
      </c>
      <c r="R14" s="193"/>
      <c r="S14" s="752">
        <f t="shared" si="0"/>
        <v>228961.83984375</v>
      </c>
    </row>
    <row r="15" spans="1:19" s="131" customFormat="1" ht="24.75" customHeight="1" x14ac:dyDescent="0.7">
      <c r="A15" s="758" t="s">
        <v>1914</v>
      </c>
      <c r="B15" s="759"/>
      <c r="C15" s="758"/>
      <c r="D15" s="759"/>
      <c r="E15" s="760">
        <f>SUM(D12:E14)</f>
        <v>-67207457.819999993</v>
      </c>
      <c r="F15" s="770">
        <f>SUM(E12:F13)</f>
        <v>-64305529.839999989</v>
      </c>
      <c r="G15" s="760">
        <f>SUM(F12:G14)</f>
        <v>-3063346.5700000003</v>
      </c>
      <c r="H15" s="762"/>
      <c r="I15" s="769">
        <f>SUM(H12:I14)</f>
        <v>0</v>
      </c>
      <c r="J15" s="759"/>
      <c r="K15" s="759"/>
      <c r="L15" s="193">
        <v>226199.00051068809</v>
      </c>
      <c r="M15" s="771">
        <f>(-2658331.79-243596.19)*226199</f>
        <v>-656413207148.02002</v>
      </c>
      <c r="N15" s="772">
        <v>0</v>
      </c>
      <c r="O15" s="772">
        <v>0</v>
      </c>
      <c r="P15" s="771">
        <f>SUM(L15:O15)</f>
        <v>-656412980949.01953</v>
      </c>
      <c r="Q15" s="773">
        <f>-'[9]21'!E8</f>
        <v>-656413208630</v>
      </c>
      <c r="R15" s="763"/>
      <c r="S15" s="752">
        <f t="shared" si="0"/>
        <v>227680.98046875</v>
      </c>
    </row>
    <row r="16" spans="1:19" s="131" customFormat="1" ht="24.75" customHeight="1" thickBot="1" x14ac:dyDescent="0.75">
      <c r="A16" s="774" t="s">
        <v>1915</v>
      </c>
      <c r="B16" s="738"/>
      <c r="C16" s="764"/>
      <c r="D16" s="738"/>
      <c r="E16" s="775">
        <f>E11+E15</f>
        <v>-47206181.819999993</v>
      </c>
      <c r="F16" s="746"/>
      <c r="G16" s="775">
        <f>G11+G15</f>
        <v>20539650.440000001</v>
      </c>
      <c r="H16" s="762"/>
      <c r="I16" s="760">
        <f>I11+I15</f>
        <v>62021540</v>
      </c>
      <c r="J16" s="738"/>
      <c r="K16" s="738"/>
      <c r="L16" s="763"/>
      <c r="M16" s="776">
        <f>SUM(M13:M15)</f>
        <v>-15202259751426.18</v>
      </c>
      <c r="N16" s="776">
        <f>SUM(N13:N15)</f>
        <v>-846635471630.32007</v>
      </c>
      <c r="O16" s="776">
        <f>SUM(O13:O15)</f>
        <v>0</v>
      </c>
      <c r="P16" s="777">
        <f>SUM(P13:P15)</f>
        <v>-16048894494282.5</v>
      </c>
      <c r="Q16" s="751">
        <f>SUM(Q13:Q15)</f>
        <v>-16048895225730</v>
      </c>
      <c r="R16" s="193"/>
      <c r="S16" s="752">
        <f t="shared" si="0"/>
        <v>731447.5</v>
      </c>
    </row>
    <row r="17" spans="1:19" s="248" customFormat="1" ht="85.5" thickTop="1" thickBot="1" x14ac:dyDescent="0.75">
      <c r="A17" s="774" t="s">
        <v>1916</v>
      </c>
      <c r="B17" s="738"/>
      <c r="C17" s="764"/>
      <c r="D17" s="738"/>
      <c r="E17" s="778">
        <f>M17</f>
        <v>-10677980064962.18</v>
      </c>
      <c r="F17" s="761"/>
      <c r="G17" s="778">
        <f>N17</f>
        <v>2132627993423.6799</v>
      </c>
      <c r="H17" s="762"/>
      <c r="I17" s="778">
        <f>O17</f>
        <v>13511330467.460001</v>
      </c>
      <c r="J17" s="738"/>
      <c r="K17" s="738"/>
      <c r="L17" s="193"/>
      <c r="M17" s="779">
        <f>M12+M16</f>
        <v>-10677980064962.18</v>
      </c>
      <c r="N17" s="779">
        <f>N12+N16</f>
        <v>2132627993423.6799</v>
      </c>
      <c r="O17" s="779">
        <f>O12+O16</f>
        <v>13511330467.460001</v>
      </c>
      <c r="P17" s="780">
        <f>SUM(M17:O17)</f>
        <v>-8531840741071.04</v>
      </c>
      <c r="Q17" s="751"/>
      <c r="R17" s="193"/>
      <c r="S17" s="193"/>
    </row>
    <row r="18" spans="1:19" ht="18.75" customHeight="1" thickTop="1" x14ac:dyDescent="0.6">
      <c r="A18" s="781"/>
      <c r="B18" s="782"/>
      <c r="C18" s="783"/>
      <c r="D18" s="782"/>
      <c r="E18" s="784"/>
      <c r="F18" s="784"/>
      <c r="G18" s="785"/>
      <c r="H18" s="784"/>
      <c r="I18" s="785"/>
      <c r="J18" s="782"/>
      <c r="K18" s="782"/>
      <c r="L18"/>
      <c r="M18" s="728"/>
      <c r="N18"/>
      <c r="O18"/>
      <c r="P18" s="786"/>
      <c r="Q18" s="787"/>
      <c r="R18"/>
      <c r="S18"/>
    </row>
    <row r="19" spans="1:19" ht="25.5" customHeight="1" x14ac:dyDescent="0.6">
      <c r="A19" s="788"/>
      <c r="B19" s="788"/>
      <c r="C19" s="789"/>
      <c r="D19" s="788"/>
      <c r="E19" s="790"/>
      <c r="F19" s="790"/>
      <c r="G19" s="790"/>
      <c r="H19" s="790"/>
      <c r="I19" s="790"/>
      <c r="J19" s="791"/>
      <c r="K19" s="791"/>
      <c r="L19" s="792"/>
      <c r="M19" s="793"/>
      <c r="N19" s="792"/>
      <c r="O19" s="792"/>
      <c r="P19" s="792"/>
      <c r="Q19" s="794"/>
      <c r="R19" s="792"/>
      <c r="S19" s="792"/>
    </row>
    <row r="20" spans="1:19" s="447" customFormat="1" ht="43.5" customHeight="1" x14ac:dyDescent="0.7">
      <c r="A20" s="758"/>
      <c r="B20" s="759"/>
      <c r="C20" s="758"/>
      <c r="D20" s="759"/>
      <c r="E20" s="795"/>
      <c r="F20" s="796"/>
      <c r="G20" s="797"/>
      <c r="H20" s="797"/>
      <c r="I20" s="797"/>
      <c r="J20" s="759"/>
      <c r="K20" s="759"/>
      <c r="L20" s="763"/>
      <c r="M20" s="798"/>
      <c r="N20" s="763"/>
      <c r="O20" s="763"/>
      <c r="P20" s="763"/>
      <c r="Q20" s="773"/>
      <c r="R20" s="763"/>
      <c r="S20" s="763"/>
    </row>
    <row r="21" spans="1:19" s="447" customFormat="1" ht="22.5" customHeight="1" x14ac:dyDescent="0.7">
      <c r="A21" s="758"/>
      <c r="B21" s="758"/>
      <c r="C21" s="758"/>
      <c r="D21" s="758"/>
      <c r="E21" s="795"/>
      <c r="F21" s="796"/>
      <c r="G21" s="797"/>
      <c r="H21" s="797"/>
      <c r="I21" s="797"/>
      <c r="J21" s="759"/>
      <c r="K21" s="759"/>
      <c r="L21" s="763"/>
      <c r="M21" s="798"/>
      <c r="N21" s="763"/>
      <c r="O21" s="763"/>
      <c r="P21" s="763"/>
      <c r="Q21" s="773"/>
      <c r="R21" s="763"/>
      <c r="S21" s="763"/>
    </row>
    <row r="22" spans="1:19" s="248" customFormat="1" ht="24.75" customHeight="1" x14ac:dyDescent="0.7">
      <c r="A22" s="158"/>
      <c r="B22" s="738"/>
      <c r="C22" s="764"/>
      <c r="D22" s="738"/>
      <c r="E22" s="799"/>
      <c r="F22" s="800"/>
      <c r="G22" s="797"/>
      <c r="H22" s="797"/>
      <c r="I22" s="797"/>
      <c r="J22" s="738"/>
      <c r="K22" s="738"/>
      <c r="L22" s="193"/>
      <c r="M22" s="801"/>
      <c r="N22" s="193"/>
      <c r="O22" s="193"/>
      <c r="P22" s="193"/>
      <c r="Q22" s="751"/>
      <c r="R22" s="193"/>
      <c r="S22" s="193"/>
    </row>
    <row r="23" spans="1:19" s="248" customFormat="1" ht="24.75" customHeight="1" x14ac:dyDescent="0.7">
      <c r="A23" s="158"/>
      <c r="B23" s="738"/>
      <c r="C23" s="764"/>
      <c r="D23" s="738"/>
      <c r="E23" s="799"/>
      <c r="F23" s="800"/>
      <c r="G23" s="797"/>
      <c r="H23" s="797"/>
      <c r="I23" s="797"/>
      <c r="J23" s="738"/>
      <c r="K23" s="738"/>
      <c r="L23" s="193"/>
      <c r="M23" s="793"/>
      <c r="N23" s="193"/>
      <c r="O23" s="193"/>
      <c r="P23" s="193"/>
      <c r="Q23" s="751"/>
      <c r="R23" s="193"/>
      <c r="S23" s="193"/>
    </row>
    <row r="24" spans="1:19" s="131" customFormat="1" ht="24.75" customHeight="1" x14ac:dyDescent="0.6">
      <c r="A24" s="158"/>
      <c r="B24" s="738"/>
      <c r="C24" s="764"/>
      <c r="D24" s="738"/>
      <c r="E24" s="799"/>
      <c r="F24" s="800"/>
      <c r="G24" s="797"/>
      <c r="H24" s="797"/>
      <c r="I24" s="797"/>
      <c r="J24" s="738"/>
      <c r="K24" s="738"/>
      <c r="L24" s="193"/>
      <c r="M24" s="801"/>
      <c r="N24" s="193"/>
      <c r="O24" s="193"/>
      <c r="P24" s="193"/>
      <c r="Q24" s="751"/>
      <c r="R24" s="193"/>
      <c r="S24" s="193"/>
    </row>
    <row r="25" spans="1:19" s="131" customFormat="1" ht="24.75" customHeight="1" x14ac:dyDescent="0.6">
      <c r="A25" s="158"/>
      <c r="B25" s="738"/>
      <c r="C25" s="764"/>
      <c r="D25" s="738"/>
      <c r="E25" s="799"/>
      <c r="F25" s="800"/>
      <c r="G25" s="797"/>
      <c r="H25" s="797"/>
      <c r="I25" s="797"/>
      <c r="J25" s="738"/>
      <c r="K25" s="738"/>
      <c r="L25" s="193"/>
      <c r="M25" s="793"/>
      <c r="N25" s="193"/>
      <c r="O25" s="193"/>
      <c r="P25" s="193"/>
      <c r="Q25" s="751"/>
      <c r="R25" s="193"/>
      <c r="S25" s="193"/>
    </row>
    <row r="26" spans="1:19" s="131" customFormat="1" ht="24.75" customHeight="1" x14ac:dyDescent="0.6">
      <c r="A26" s="158"/>
      <c r="B26" s="738"/>
      <c r="C26" s="764"/>
      <c r="D26" s="738"/>
      <c r="E26" s="799"/>
      <c r="F26" s="800"/>
      <c r="G26" s="797"/>
      <c r="H26" s="797"/>
      <c r="I26" s="797"/>
      <c r="J26" s="738"/>
      <c r="K26" s="738"/>
      <c r="L26" s="193"/>
      <c r="M26" s="793"/>
      <c r="N26" s="193"/>
      <c r="O26" s="193"/>
      <c r="P26" s="193"/>
      <c r="Q26" s="751"/>
      <c r="R26" s="193"/>
      <c r="S26" s="193"/>
    </row>
    <row r="27" spans="1:19" s="131" customFormat="1" ht="24.75" customHeight="1" x14ac:dyDescent="0.7">
      <c r="A27" s="758"/>
      <c r="B27" s="759"/>
      <c r="C27" s="802"/>
      <c r="D27" s="759"/>
      <c r="E27" s="796"/>
      <c r="F27" s="796"/>
      <c r="G27" s="797"/>
      <c r="H27" s="797"/>
      <c r="I27" s="797"/>
      <c r="J27" s="759"/>
      <c r="K27" s="759"/>
      <c r="L27" s="763"/>
      <c r="M27" s="798"/>
      <c r="N27" s="763"/>
      <c r="O27" s="763"/>
      <c r="P27" s="763"/>
      <c r="Q27" s="773"/>
      <c r="R27" s="763"/>
      <c r="S27" s="763"/>
    </row>
    <row r="28" spans="1:19" ht="48.75" customHeight="1" x14ac:dyDescent="0.25">
      <c r="A28" s="1095"/>
      <c r="B28" s="1095"/>
      <c r="C28" s="1095"/>
      <c r="D28" s="1095"/>
      <c r="E28" s="1095"/>
      <c r="F28" s="1095"/>
      <c r="G28" s="1095"/>
      <c r="H28" s="1095"/>
      <c r="I28" s="1095"/>
    </row>
    <row r="29" spans="1:19" ht="24.75" customHeight="1" x14ac:dyDescent="0.25"/>
    <row r="30" spans="1:19" ht="24.75" customHeight="1" x14ac:dyDescent="0.25"/>
    <row r="31" spans="1:19" ht="24.75" customHeight="1" x14ac:dyDescent="0.25"/>
    <row r="32" spans="1:19" ht="24.75" customHeight="1" x14ac:dyDescent="0.25"/>
    <row r="33" ht="24.75" customHeight="1" x14ac:dyDescent="0.25"/>
  </sheetData>
  <mergeCells count="5">
    <mergeCell ref="A28:I28"/>
    <mergeCell ref="A5:F5"/>
    <mergeCell ref="A1:I1"/>
    <mergeCell ref="A2:I2"/>
    <mergeCell ref="A3:I3"/>
  </mergeCells>
  <printOptions horizontalCentered="1"/>
  <pageMargins left="0.5" right="0.5" top="0.5" bottom="0.5" header="0" footer="0"/>
  <pageSetup paperSize="9" orientation="portrait" r:id="rId1"/>
  <headerFooter>
    <oddFooter>&amp;C&amp;"B Nazanin,Regular"&amp;12&amp;A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pageSetUpPr fitToPage="1"/>
  </sheetPr>
  <dimension ref="A1:O47"/>
  <sheetViews>
    <sheetView rightToLeft="1" view="pageBreakPreview" topLeftCell="A31" zoomScaleNormal="70" zoomScaleSheetLayoutView="100" workbookViewId="0">
      <selection activeCell="A2" sqref="A2:I2"/>
    </sheetView>
  </sheetViews>
  <sheetFormatPr defaultColWidth="8.7109375" defaultRowHeight="150" customHeight="1" x14ac:dyDescent="0.25"/>
  <cols>
    <col min="1" max="1" width="14.42578125" style="16" customWidth="1"/>
    <col min="2" max="2" width="43.85546875" style="16" customWidth="1"/>
    <col min="3" max="3" width="25.5703125" style="16" customWidth="1"/>
    <col min="4" max="5" width="21.5703125" style="16" customWidth="1"/>
    <col min="6" max="6" width="18.7109375" style="16" customWidth="1"/>
    <col min="7" max="8" width="15.42578125" style="295" customWidth="1"/>
    <col min="9" max="9" width="16.5703125" style="295" customWidth="1"/>
    <col min="10" max="16384" width="8.7109375" style="295"/>
  </cols>
  <sheetData>
    <row r="1" spans="1:15" s="61" customFormat="1" ht="19.5" customHeight="1" x14ac:dyDescent="0.25">
      <c r="A1" s="994" t="str">
        <f>'2'!A1:H1</f>
        <v>شرکت پالایش میعانات گازی آدیش جنوبی (سهامي خاص) - در مرحله قبل از بهره برداری</v>
      </c>
      <c r="B1" s="994"/>
      <c r="C1" s="994"/>
      <c r="D1" s="994"/>
      <c r="E1" s="994"/>
      <c r="F1" s="994"/>
      <c r="G1" s="994"/>
      <c r="H1" s="994"/>
      <c r="I1" s="994"/>
    </row>
    <row r="2" spans="1:15" s="61" customFormat="1" ht="19.5" customHeight="1" x14ac:dyDescent="0.25">
      <c r="A2" s="994" t="str">
        <f>'5'!A2:H2</f>
        <v xml:space="preserve">یادداشت های توضیحی صورت های مالی </v>
      </c>
      <c r="B2" s="994"/>
      <c r="C2" s="994"/>
      <c r="D2" s="994"/>
      <c r="E2" s="994"/>
      <c r="F2" s="994"/>
      <c r="G2" s="994"/>
      <c r="H2" s="994"/>
      <c r="I2" s="994"/>
    </row>
    <row r="3" spans="1:15" s="61" customFormat="1" ht="19.5" customHeight="1" x14ac:dyDescent="0.25">
      <c r="A3" s="994" t="str">
        <f>'5'!A3:H3</f>
        <v>سال مالی منتهی به 30 اسفندماه 1399</v>
      </c>
      <c r="B3" s="994"/>
      <c r="C3" s="994"/>
      <c r="D3" s="994"/>
      <c r="E3" s="994"/>
      <c r="F3" s="994"/>
      <c r="G3" s="994"/>
      <c r="H3" s="994"/>
      <c r="I3" s="994"/>
    </row>
    <row r="4" spans="1:15" ht="22.5" x14ac:dyDescent="0.6">
      <c r="A4" s="63"/>
      <c r="B4" s="63"/>
      <c r="C4" s="63"/>
      <c r="D4" s="63"/>
      <c r="E4" s="63"/>
      <c r="F4" s="63"/>
    </row>
    <row r="5" spans="1:15" s="397" customFormat="1" ht="28.5" customHeight="1" x14ac:dyDescent="0.25">
      <c r="A5" s="299"/>
      <c r="B5" s="299"/>
      <c r="C5" s="299"/>
      <c r="D5" s="299"/>
      <c r="E5" s="299"/>
      <c r="F5" s="299"/>
    </row>
    <row r="6" spans="1:15" s="177" customFormat="1" ht="23.25" customHeight="1" x14ac:dyDescent="0.25">
      <c r="A6" s="1113" t="s">
        <v>1917</v>
      </c>
      <c r="B6" s="1113"/>
      <c r="C6" s="1113"/>
      <c r="D6" s="1113"/>
      <c r="E6" s="1113"/>
      <c r="F6" s="1113"/>
      <c r="G6" s="398"/>
      <c r="H6" s="398"/>
    </row>
    <row r="7" spans="1:15" s="177" customFormat="1" ht="25.5" customHeight="1" thickBot="1" x14ac:dyDescent="0.3">
      <c r="A7" s="1115" t="s">
        <v>1918</v>
      </c>
      <c r="B7" s="1115"/>
      <c r="C7" s="1115"/>
      <c r="D7" s="1107" t="s">
        <v>83</v>
      </c>
      <c r="E7" s="1107"/>
      <c r="F7" s="1107"/>
      <c r="G7" s="1107"/>
      <c r="H7" s="1107"/>
    </row>
    <row r="8" spans="1:15" s="177" customFormat="1" ht="48" thickTop="1" thickBot="1" x14ac:dyDescent="0.3">
      <c r="A8" s="399" t="s">
        <v>74</v>
      </c>
      <c r="B8" s="400" t="s">
        <v>75</v>
      </c>
      <c r="C8" s="400" t="s">
        <v>127</v>
      </c>
      <c r="D8" s="400" t="s">
        <v>76</v>
      </c>
      <c r="E8" s="400" t="s">
        <v>1870</v>
      </c>
      <c r="F8" s="400" t="s">
        <v>1957</v>
      </c>
      <c r="G8" s="401" t="s">
        <v>1869</v>
      </c>
      <c r="H8" s="703" t="s">
        <v>1871</v>
      </c>
      <c r="I8" s="402" t="s">
        <v>471</v>
      </c>
    </row>
    <row r="9" spans="1:15" s="177" customFormat="1" ht="39.75" customHeight="1" thickTop="1" x14ac:dyDescent="0.25">
      <c r="A9" s="1103" t="s">
        <v>128</v>
      </c>
      <c r="B9" s="403" t="s">
        <v>337</v>
      </c>
      <c r="C9" s="404" t="s">
        <v>1746</v>
      </c>
      <c r="D9" s="405" t="s">
        <v>138</v>
      </c>
      <c r="E9" s="699">
        <v>0</v>
      </c>
      <c r="F9" s="867">
        <v>-872960</v>
      </c>
      <c r="G9" s="867">
        <v>864134</v>
      </c>
      <c r="H9" s="867">
        <v>-47149</v>
      </c>
      <c r="I9" s="700">
        <v>0</v>
      </c>
      <c r="J9" s="177" t="s">
        <v>1605</v>
      </c>
      <c r="N9" s="177">
        <f>E9*-1</f>
        <v>0</v>
      </c>
      <c r="O9" s="177">
        <f>F9*-1</f>
        <v>872960</v>
      </c>
    </row>
    <row r="10" spans="1:15" s="177" customFormat="1" ht="39.75" customHeight="1" x14ac:dyDescent="0.25">
      <c r="A10" s="1104"/>
      <c r="B10" s="406" t="s">
        <v>336</v>
      </c>
      <c r="C10" s="407" t="s">
        <v>467</v>
      </c>
      <c r="D10" s="408" t="s">
        <v>138</v>
      </c>
      <c r="E10" s="867">
        <v>-416911</v>
      </c>
      <c r="F10" s="867">
        <v>-95190</v>
      </c>
      <c r="G10" s="699">
        <v>0</v>
      </c>
      <c r="H10" s="699">
        <v>0</v>
      </c>
      <c r="I10" s="700">
        <v>0</v>
      </c>
      <c r="N10" s="177">
        <f t="shared" ref="N10:N14" si="0">E10*-1</f>
        <v>416911</v>
      </c>
      <c r="O10" s="177">
        <f t="shared" ref="O10:O15" si="1">F10*-1</f>
        <v>95190</v>
      </c>
    </row>
    <row r="11" spans="1:15" s="177" customFormat="1" ht="39.75" customHeight="1" x14ac:dyDescent="0.25">
      <c r="A11" s="1104"/>
      <c r="B11" s="406" t="s">
        <v>269</v>
      </c>
      <c r="C11" s="407" t="s">
        <v>467</v>
      </c>
      <c r="D11" s="408" t="s">
        <v>138</v>
      </c>
      <c r="E11" s="867">
        <v>-1720188</v>
      </c>
      <c r="F11" s="867">
        <v>-125670</v>
      </c>
      <c r="G11" s="699">
        <v>0</v>
      </c>
      <c r="H11" s="699">
        <v>0</v>
      </c>
      <c r="I11" s="700">
        <v>0</v>
      </c>
      <c r="N11" s="177">
        <f t="shared" si="0"/>
        <v>1720188</v>
      </c>
      <c r="O11" s="177">
        <f t="shared" si="1"/>
        <v>125670</v>
      </c>
    </row>
    <row r="12" spans="1:15" s="177" customFormat="1" ht="39.75" customHeight="1" x14ac:dyDescent="0.25">
      <c r="A12" s="1104"/>
      <c r="B12" s="406" t="s">
        <v>431</v>
      </c>
      <c r="C12" s="407" t="s">
        <v>1748</v>
      </c>
      <c r="D12" s="408" t="s">
        <v>138</v>
      </c>
      <c r="E12" s="867">
        <v>-230640</v>
      </c>
      <c r="F12" s="867">
        <v>-582461</v>
      </c>
      <c r="G12" s="699">
        <v>88650</v>
      </c>
      <c r="H12" s="699">
        <v>0</v>
      </c>
      <c r="I12" s="700">
        <v>0</v>
      </c>
      <c r="N12" s="177">
        <f t="shared" si="0"/>
        <v>230640</v>
      </c>
      <c r="O12" s="177">
        <f t="shared" si="1"/>
        <v>582461</v>
      </c>
    </row>
    <row r="13" spans="1:15" s="177" customFormat="1" ht="39.75" customHeight="1" x14ac:dyDescent="0.25">
      <c r="A13" s="1104"/>
      <c r="B13" s="406" t="s">
        <v>468</v>
      </c>
      <c r="C13" s="407" t="s">
        <v>467</v>
      </c>
      <c r="D13" s="408" t="s">
        <v>138</v>
      </c>
      <c r="E13" s="867">
        <v>-218880</v>
      </c>
      <c r="F13" s="867">
        <v>-32614</v>
      </c>
      <c r="G13" s="699">
        <v>0</v>
      </c>
      <c r="H13" s="699">
        <v>0</v>
      </c>
      <c r="I13" s="700">
        <v>0</v>
      </c>
      <c r="N13" s="177">
        <f t="shared" si="0"/>
        <v>218880</v>
      </c>
      <c r="O13" s="177">
        <f t="shared" si="1"/>
        <v>32614</v>
      </c>
    </row>
    <row r="14" spans="1:15" s="177" customFormat="1" ht="39.75" customHeight="1" x14ac:dyDescent="0.25">
      <c r="A14" s="1105"/>
      <c r="B14" s="696" t="s">
        <v>1197</v>
      </c>
      <c r="C14" s="697" t="s">
        <v>1868</v>
      </c>
      <c r="D14" s="965" t="s">
        <v>8</v>
      </c>
      <c r="E14" s="867">
        <v>-90950</v>
      </c>
      <c r="F14" s="867">
        <v>-18511</v>
      </c>
      <c r="G14" s="699"/>
      <c r="H14" s="699">
        <v>0</v>
      </c>
      <c r="I14" s="700">
        <v>0</v>
      </c>
      <c r="N14" s="177">
        <f t="shared" si="0"/>
        <v>90950</v>
      </c>
      <c r="O14" s="177">
        <f t="shared" si="1"/>
        <v>18511</v>
      </c>
    </row>
    <row r="15" spans="1:15" s="177" customFormat="1" ht="39.75" customHeight="1" thickBot="1" x14ac:dyDescent="0.3">
      <c r="A15" s="1106"/>
      <c r="B15" s="409" t="s">
        <v>469</v>
      </c>
      <c r="C15" s="410" t="s">
        <v>1747</v>
      </c>
      <c r="D15" s="411" t="s">
        <v>138</v>
      </c>
      <c r="E15" s="702">
        <v>0</v>
      </c>
      <c r="F15" s="702">
        <v>0</v>
      </c>
      <c r="G15" s="702">
        <v>0</v>
      </c>
      <c r="H15" s="702">
        <v>0</v>
      </c>
      <c r="I15" s="868">
        <v>140083</v>
      </c>
      <c r="O15" s="177">
        <f t="shared" si="1"/>
        <v>0</v>
      </c>
    </row>
    <row r="16" spans="1:15" ht="15.75" thickTop="1" x14ac:dyDescent="0.25">
      <c r="N16" s="177">
        <f t="shared" ref="N16" si="2">F16*-1</f>
        <v>0</v>
      </c>
    </row>
    <row r="17" spans="1:11" ht="15" x14ac:dyDescent="0.25"/>
    <row r="18" spans="1:11" ht="15" x14ac:dyDescent="0.25"/>
    <row r="19" spans="1:11" s="177" customFormat="1" ht="23.25" thickBot="1" x14ac:dyDescent="0.65">
      <c r="A19" s="1102" t="s">
        <v>1919</v>
      </c>
      <c r="B19" s="1102"/>
      <c r="C19" s="1102"/>
      <c r="D19" s="1102"/>
      <c r="E19" s="63"/>
      <c r="F19" s="412"/>
      <c r="G19" s="63" t="s">
        <v>83</v>
      </c>
      <c r="H19" s="63"/>
      <c r="I19" s="63"/>
      <c r="J19" s="63"/>
      <c r="K19" s="63"/>
    </row>
    <row r="20" spans="1:11" s="73" customFormat="1" ht="21.75" customHeight="1" thickTop="1" x14ac:dyDescent="0.65">
      <c r="A20" s="1116" t="s">
        <v>77</v>
      </c>
      <c r="B20" s="1119" t="s">
        <v>75</v>
      </c>
      <c r="C20" s="1119" t="s">
        <v>338</v>
      </c>
      <c r="D20" s="1110" t="s">
        <v>1181</v>
      </c>
      <c r="E20" s="1110" t="s">
        <v>1872</v>
      </c>
      <c r="F20" s="1119" t="s">
        <v>1451</v>
      </c>
      <c r="G20" s="1119"/>
      <c r="H20" s="1119" t="s">
        <v>108</v>
      </c>
      <c r="I20" s="1122"/>
    </row>
    <row r="21" spans="1:11" s="73" customFormat="1" ht="23.25" x14ac:dyDescent="0.65">
      <c r="A21" s="1117"/>
      <c r="B21" s="1120"/>
      <c r="C21" s="1120"/>
      <c r="D21" s="1111"/>
      <c r="E21" s="1111"/>
      <c r="F21" s="1120" t="s">
        <v>60</v>
      </c>
      <c r="G21" s="1120"/>
      <c r="H21" s="1120" t="s">
        <v>60</v>
      </c>
      <c r="I21" s="1123"/>
    </row>
    <row r="22" spans="1:11" s="73" customFormat="1" ht="24" thickBot="1" x14ac:dyDescent="0.7">
      <c r="A22" s="1118"/>
      <c r="B22" s="1121"/>
      <c r="C22" s="1121"/>
      <c r="D22" s="1112"/>
      <c r="E22" s="1112"/>
      <c r="F22" s="413" t="s">
        <v>78</v>
      </c>
      <c r="G22" s="858" t="s">
        <v>79</v>
      </c>
      <c r="H22" s="858" t="s">
        <v>78</v>
      </c>
      <c r="I22" s="414" t="s">
        <v>79</v>
      </c>
    </row>
    <row r="23" spans="1:11" s="65" customFormat="1" ht="37.5" customHeight="1" thickTop="1" x14ac:dyDescent="0.55000000000000004">
      <c r="A23" s="1103" t="s">
        <v>107</v>
      </c>
      <c r="B23" s="415" t="s">
        <v>461</v>
      </c>
      <c r="C23" s="867">
        <v>-207012</v>
      </c>
      <c r="D23" s="698">
        <v>0</v>
      </c>
      <c r="E23" s="698">
        <v>0</v>
      </c>
      <c r="F23" s="698">
        <v>0</v>
      </c>
      <c r="G23" s="867">
        <f>C23</f>
        <v>-207012</v>
      </c>
      <c r="H23" s="704">
        <v>0</v>
      </c>
      <c r="I23" s="869">
        <v>-374911.99171899998</v>
      </c>
      <c r="J23" s="65">
        <f>I23/1000000</f>
        <v>-0.37491199171899997</v>
      </c>
      <c r="K23" s="65">
        <f>J23*-1</f>
        <v>0.37491199171899997</v>
      </c>
    </row>
    <row r="24" spans="1:11" s="65" customFormat="1" ht="37.5" customHeight="1" x14ac:dyDescent="0.55000000000000004">
      <c r="A24" s="1104"/>
      <c r="B24" s="416" t="s">
        <v>462</v>
      </c>
      <c r="C24" s="864">
        <v>-1125242.2</v>
      </c>
      <c r="D24" s="698">
        <v>0</v>
      </c>
      <c r="E24" s="699">
        <v>0</v>
      </c>
      <c r="F24" s="699">
        <v>0</v>
      </c>
      <c r="G24" s="864">
        <f t="shared" ref="G24:G28" si="3">C24</f>
        <v>-1125242.2</v>
      </c>
      <c r="H24" s="705">
        <v>0</v>
      </c>
      <c r="I24" s="870">
        <v>-488383.84038000001</v>
      </c>
      <c r="J24" s="65">
        <f t="shared" ref="J24:J28" si="4">I24/1000000</f>
        <v>-0.48838384037999999</v>
      </c>
      <c r="K24" s="65">
        <f t="shared" ref="K24:K28" si="5">J24*-1</f>
        <v>0.48838384037999999</v>
      </c>
    </row>
    <row r="25" spans="1:11" s="65" customFormat="1" ht="37.5" customHeight="1" x14ac:dyDescent="0.55000000000000004">
      <c r="A25" s="1104"/>
      <c r="B25" s="418" t="s">
        <v>463</v>
      </c>
      <c r="C25" s="864">
        <v>-51114.94556</v>
      </c>
      <c r="D25" s="698">
        <v>0</v>
      </c>
      <c r="E25" s="699">
        <v>0</v>
      </c>
      <c r="F25" s="699">
        <v>0</v>
      </c>
      <c r="G25" s="864">
        <f t="shared" si="3"/>
        <v>-51114.94556</v>
      </c>
      <c r="H25" s="705">
        <v>0</v>
      </c>
      <c r="I25" s="870">
        <v>-133654.22714999999</v>
      </c>
      <c r="J25" s="65">
        <f t="shared" si="4"/>
        <v>-0.13365422715</v>
      </c>
      <c r="K25" s="65">
        <f t="shared" si="5"/>
        <v>0.13365422715</v>
      </c>
    </row>
    <row r="26" spans="1:11" s="65" customFormat="1" ht="37.5" customHeight="1" x14ac:dyDescent="0.55000000000000004">
      <c r="A26" s="1104"/>
      <c r="B26" s="418" t="s">
        <v>472</v>
      </c>
      <c r="C26" s="864">
        <v>-537459.70605299994</v>
      </c>
      <c r="D26" s="698">
        <v>0</v>
      </c>
      <c r="E26" s="699">
        <v>0</v>
      </c>
      <c r="F26" s="699">
        <v>0</v>
      </c>
      <c r="G26" s="864">
        <f t="shared" si="3"/>
        <v>-537459.70605299994</v>
      </c>
      <c r="H26" s="705">
        <v>0</v>
      </c>
      <c r="I26" s="870">
        <v>-464008.66680299997</v>
      </c>
      <c r="J26" s="65">
        <f t="shared" si="4"/>
        <v>-0.46400866680299996</v>
      </c>
      <c r="K26" s="65">
        <f t="shared" si="5"/>
        <v>0.46400866680299996</v>
      </c>
    </row>
    <row r="27" spans="1:11" s="65" customFormat="1" ht="37.5" customHeight="1" x14ac:dyDescent="0.55000000000000004">
      <c r="A27" s="1104"/>
      <c r="B27" s="418" t="s">
        <v>464</v>
      </c>
      <c r="C27" s="864">
        <v>-69654</v>
      </c>
      <c r="D27" s="698">
        <v>0</v>
      </c>
      <c r="E27" s="699">
        <v>0</v>
      </c>
      <c r="F27" s="699">
        <v>0</v>
      </c>
      <c r="G27" s="864">
        <f t="shared" si="3"/>
        <v>-69654</v>
      </c>
      <c r="H27" s="705">
        <v>0</v>
      </c>
      <c r="I27" s="870">
        <v>-128160</v>
      </c>
      <c r="J27" s="65">
        <f t="shared" si="4"/>
        <v>-0.12816</v>
      </c>
      <c r="K27" s="65">
        <f t="shared" si="5"/>
        <v>0.12816</v>
      </c>
    </row>
    <row r="28" spans="1:11" s="65" customFormat="1" ht="37.5" customHeight="1" x14ac:dyDescent="0.55000000000000004">
      <c r="A28" s="1104"/>
      <c r="B28" s="418" t="s">
        <v>465</v>
      </c>
      <c r="C28" s="699">
        <v>0</v>
      </c>
      <c r="D28" s="698">
        <v>0</v>
      </c>
      <c r="E28" s="699">
        <v>0</v>
      </c>
      <c r="F28" s="699">
        <v>0</v>
      </c>
      <c r="G28" s="699">
        <f t="shared" si="3"/>
        <v>0</v>
      </c>
      <c r="H28" s="705">
        <v>0</v>
      </c>
      <c r="I28" s="870">
        <v>-140083.27134000001</v>
      </c>
      <c r="J28" s="65">
        <f t="shared" si="4"/>
        <v>-0.14008327134000001</v>
      </c>
      <c r="K28" s="65">
        <f t="shared" si="5"/>
        <v>0.14008327134000001</v>
      </c>
    </row>
    <row r="29" spans="1:11" s="65" customFormat="1" ht="37.5" customHeight="1" thickBot="1" x14ac:dyDescent="0.6">
      <c r="A29" s="1105"/>
      <c r="B29" s="419" t="s">
        <v>466</v>
      </c>
      <c r="C29" s="865">
        <v>-75646</v>
      </c>
      <c r="D29" s="865">
        <v>-9580</v>
      </c>
      <c r="E29" s="865">
        <v>-43648</v>
      </c>
      <c r="F29" s="701">
        <v>0</v>
      </c>
      <c r="G29" s="865">
        <f>C29+D29+E29</f>
        <v>-128874</v>
      </c>
      <c r="H29" s="706">
        <v>0</v>
      </c>
      <c r="I29" s="868">
        <v>-72403</v>
      </c>
    </row>
    <row r="30" spans="1:11" s="73" customFormat="1" ht="33" customHeight="1" thickTop="1" thickBot="1" x14ac:dyDescent="0.7">
      <c r="A30" s="1108" t="s">
        <v>40</v>
      </c>
      <c r="B30" s="1109"/>
      <c r="C30" s="866">
        <f>SUM(C23:C29)</f>
        <v>-2066128.8516129998</v>
      </c>
      <c r="D30" s="866">
        <f>SUM(D29)</f>
        <v>-9580</v>
      </c>
      <c r="E30" s="866">
        <f>SUM(E23:E29)</f>
        <v>-43648</v>
      </c>
      <c r="F30" s="707">
        <f>SUM(F23:F29)</f>
        <v>0</v>
      </c>
      <c r="G30" s="866">
        <f>SUM(G23:G29)</f>
        <v>-2119356.851613</v>
      </c>
      <c r="H30" s="708">
        <v>0</v>
      </c>
      <c r="I30" s="871">
        <f>SUM(I23:I29)</f>
        <v>-1801604.9973919999</v>
      </c>
    </row>
    <row r="31" spans="1:11" ht="22.5" customHeight="1" thickTop="1" x14ac:dyDescent="0.25">
      <c r="A31" s="79"/>
      <c r="B31" s="79"/>
      <c r="C31" s="246"/>
      <c r="D31" s="246"/>
      <c r="E31" s="246"/>
      <c r="F31" s="246"/>
      <c r="G31" s="139"/>
    </row>
    <row r="32" spans="1:11" s="177" customFormat="1" ht="28.5" customHeight="1" x14ac:dyDescent="0.25">
      <c r="A32" s="1101" t="s">
        <v>1920</v>
      </c>
      <c r="B32" s="1101"/>
      <c r="C32" s="1101"/>
      <c r="D32" s="1101"/>
      <c r="E32" s="1101"/>
      <c r="F32" s="1101"/>
      <c r="G32" s="1101"/>
      <c r="H32" s="420"/>
      <c r="I32" s="420"/>
    </row>
    <row r="33" spans="1:9" ht="27.75" customHeight="1" x14ac:dyDescent="0.25">
      <c r="A33" s="1124" t="s">
        <v>1968</v>
      </c>
      <c r="B33" s="1124"/>
      <c r="C33" s="1124"/>
      <c r="D33" s="1124"/>
      <c r="E33" s="1124"/>
      <c r="F33" s="1124"/>
      <c r="G33" s="1124"/>
      <c r="H33" s="1124"/>
      <c r="I33" s="421"/>
    </row>
    <row r="34" spans="1:9" ht="35.25" customHeight="1" x14ac:dyDescent="0.25">
      <c r="A34" s="1114" t="s">
        <v>1647</v>
      </c>
      <c r="B34" s="1114"/>
      <c r="C34" s="422"/>
      <c r="D34" s="423" t="s">
        <v>470</v>
      </c>
      <c r="E34" s="422"/>
      <c r="F34" s="422"/>
      <c r="G34" s="422"/>
    </row>
    <row r="35" spans="1:9" ht="30" customHeight="1" x14ac:dyDescent="0.25">
      <c r="A35" s="424"/>
      <c r="B35" s="295"/>
      <c r="C35" s="424" t="s">
        <v>1749</v>
      </c>
      <c r="D35" s="425">
        <f>'تراز 1399'!N909</f>
        <v>8500000000000</v>
      </c>
      <c r="E35" s="424"/>
      <c r="F35" s="424"/>
      <c r="G35" s="424"/>
    </row>
    <row r="36" spans="1:9" ht="30" customHeight="1" x14ac:dyDescent="0.25">
      <c r="A36" s="424"/>
      <c r="B36" s="424"/>
      <c r="C36" s="424" t="s">
        <v>1750</v>
      </c>
      <c r="D36" s="426">
        <f>'تراز 1399'!N908</f>
        <v>5000000000</v>
      </c>
      <c r="E36" s="424"/>
      <c r="F36" s="424"/>
      <c r="G36" s="424"/>
    </row>
    <row r="37" spans="1:9" ht="30" customHeight="1" thickBot="1" x14ac:dyDescent="0.3">
      <c r="A37" s="424"/>
      <c r="B37" s="424"/>
      <c r="C37" s="424"/>
      <c r="D37" s="427">
        <f>SUM(D35:D36)</f>
        <v>8505000000000</v>
      </c>
      <c r="E37" s="424"/>
      <c r="F37" s="424"/>
      <c r="G37" s="424"/>
    </row>
    <row r="38" spans="1:9" ht="24" customHeight="1" thickTop="1" x14ac:dyDescent="0.25">
      <c r="A38" s="79"/>
      <c r="B38" s="79"/>
      <c r="C38" s="79"/>
      <c r="D38" s="79"/>
      <c r="E38" s="79"/>
      <c r="F38" s="79"/>
      <c r="G38" s="79"/>
    </row>
    <row r="39" spans="1:9" s="177" customFormat="1" ht="26.45" customHeight="1" x14ac:dyDescent="0.25">
      <c r="A39" s="1101" t="s">
        <v>1921</v>
      </c>
      <c r="B39" s="1101"/>
      <c r="C39" s="1101"/>
      <c r="D39" s="1101"/>
      <c r="E39" s="1101"/>
      <c r="F39" s="1101"/>
      <c r="G39" s="1101"/>
      <c r="H39" s="420"/>
    </row>
    <row r="40" spans="1:9" ht="54.75" customHeight="1" x14ac:dyDescent="0.25">
      <c r="A40" s="1077" t="s">
        <v>129</v>
      </c>
      <c r="B40" s="1077"/>
      <c r="C40" s="1077"/>
      <c r="D40" s="1077"/>
      <c r="E40" s="1077"/>
      <c r="F40" s="1077"/>
      <c r="G40" s="1077"/>
      <c r="H40" s="1077"/>
    </row>
    <row r="41" spans="1:9" ht="23.25" x14ac:dyDescent="0.25">
      <c r="A41" s="79"/>
      <c r="B41" s="79"/>
      <c r="C41" s="246"/>
      <c r="D41" s="246"/>
      <c r="E41" s="246"/>
      <c r="F41" s="246"/>
      <c r="G41" s="139"/>
    </row>
    <row r="42" spans="1:9" ht="23.25" x14ac:dyDescent="0.25">
      <c r="A42" s="79"/>
      <c r="B42" s="79"/>
      <c r="C42" s="246"/>
      <c r="D42" s="246"/>
      <c r="E42" s="246"/>
      <c r="F42" s="246"/>
      <c r="G42" s="139"/>
    </row>
    <row r="43" spans="1:9" ht="23.25" x14ac:dyDescent="0.25">
      <c r="A43" s="79"/>
      <c r="B43" s="79"/>
      <c r="C43" s="246"/>
      <c r="D43" s="246"/>
      <c r="E43" s="246"/>
      <c r="F43" s="246"/>
      <c r="G43" s="139"/>
    </row>
    <row r="44" spans="1:9" ht="23.25" x14ac:dyDescent="0.25">
      <c r="A44" s="79"/>
      <c r="B44" s="79"/>
      <c r="C44" s="246"/>
      <c r="D44" s="246"/>
      <c r="E44" s="246"/>
      <c r="F44" s="246"/>
      <c r="G44" s="139"/>
    </row>
    <row r="45" spans="1:9" ht="23.25" x14ac:dyDescent="0.25">
      <c r="A45" s="79"/>
      <c r="B45" s="79"/>
      <c r="C45" s="246"/>
      <c r="D45" s="246"/>
      <c r="E45" s="246"/>
      <c r="F45" s="246"/>
      <c r="G45" s="139"/>
    </row>
    <row r="46" spans="1:9" ht="23.25" x14ac:dyDescent="0.25">
      <c r="A46" s="79"/>
      <c r="B46" s="79"/>
      <c r="C46" s="428"/>
      <c r="D46" s="428"/>
      <c r="E46" s="428"/>
      <c r="F46" s="428"/>
      <c r="G46" s="429"/>
    </row>
    <row r="47" spans="1:9" ht="15" x14ac:dyDescent="0.25">
      <c r="E47" s="430"/>
    </row>
  </sheetData>
  <mergeCells count="24">
    <mergeCell ref="A39:G39"/>
    <mergeCell ref="A34:B34"/>
    <mergeCell ref="A40:H40"/>
    <mergeCell ref="A7:C7"/>
    <mergeCell ref="A20:A22"/>
    <mergeCell ref="B20:B22"/>
    <mergeCell ref="C20:C22"/>
    <mergeCell ref="F20:G20"/>
    <mergeCell ref="H20:I20"/>
    <mergeCell ref="F21:G21"/>
    <mergeCell ref="H21:I21"/>
    <mergeCell ref="A33:H33"/>
    <mergeCell ref="A3:I3"/>
    <mergeCell ref="A2:I2"/>
    <mergeCell ref="A1:I1"/>
    <mergeCell ref="A32:G32"/>
    <mergeCell ref="A19:D19"/>
    <mergeCell ref="A9:A15"/>
    <mergeCell ref="D7:H7"/>
    <mergeCell ref="A30:B30"/>
    <mergeCell ref="A23:A29"/>
    <mergeCell ref="D20:D22"/>
    <mergeCell ref="E20:E22"/>
    <mergeCell ref="A6:F6"/>
  </mergeCells>
  <printOptions horizontalCentered="1"/>
  <pageMargins left="0.5" right="0.5" top="0.5" bottom="0.5" header="0" footer="0"/>
  <pageSetup paperSize="9" scale="47" orientation="portrait" r:id="rId1"/>
  <headerFooter>
    <oddFooter>&amp;C&amp;"B Nazanin,Regular"&amp;12&amp;A</oddFooter>
  </headerFooter>
  <ignoredErrors>
    <ignoredError sqref="D30" formula="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G31"/>
  <sheetViews>
    <sheetView rightToLeft="1" workbookViewId="0">
      <selection activeCell="F31" sqref="F31"/>
    </sheetView>
  </sheetViews>
  <sheetFormatPr defaultRowHeight="15" x14ac:dyDescent="0.25"/>
  <cols>
    <col min="5" max="5" width="123.7109375" style="191" customWidth="1"/>
    <col min="6" max="6" width="17.42578125" style="187" customWidth="1"/>
    <col min="7" max="7" width="16.140625" style="187" customWidth="1"/>
  </cols>
  <sheetData>
    <row r="1" spans="1:7" x14ac:dyDescent="0.25">
      <c r="A1" s="184" t="s">
        <v>383</v>
      </c>
      <c r="B1" s="184" t="s">
        <v>384</v>
      </c>
      <c r="C1" s="184" t="s">
        <v>385</v>
      </c>
      <c r="D1" s="184" t="s">
        <v>386</v>
      </c>
      <c r="E1" s="185" t="s">
        <v>387</v>
      </c>
      <c r="F1" s="186" t="s">
        <v>388</v>
      </c>
      <c r="G1" s="187" t="s">
        <v>389</v>
      </c>
    </row>
    <row r="2" spans="1:7" x14ac:dyDescent="0.25">
      <c r="A2" s="184">
        <v>1398</v>
      </c>
      <c r="B2" s="184">
        <v>13980702</v>
      </c>
      <c r="C2" s="184">
        <v>240</v>
      </c>
      <c r="D2" s="184">
        <v>1</v>
      </c>
      <c r="E2" s="185" t="s">
        <v>390</v>
      </c>
      <c r="F2" s="186">
        <v>20986769489</v>
      </c>
      <c r="G2" s="187">
        <v>0</v>
      </c>
    </row>
    <row r="3" spans="1:7" x14ac:dyDescent="0.25">
      <c r="A3" s="184">
        <v>1398</v>
      </c>
      <c r="B3" s="184">
        <v>13980821</v>
      </c>
      <c r="C3" s="184">
        <v>337</v>
      </c>
      <c r="D3" s="184">
        <v>1</v>
      </c>
      <c r="E3" s="185" t="s">
        <v>391</v>
      </c>
      <c r="F3" s="186">
        <v>11328731428</v>
      </c>
      <c r="G3" s="187">
        <v>0</v>
      </c>
    </row>
    <row r="4" spans="1:7" x14ac:dyDescent="0.25">
      <c r="A4" s="184">
        <v>1398</v>
      </c>
      <c r="B4" s="184">
        <v>13980827</v>
      </c>
      <c r="C4" s="184">
        <v>356</v>
      </c>
      <c r="D4" s="184">
        <v>1</v>
      </c>
      <c r="E4" s="185" t="s">
        <v>392</v>
      </c>
      <c r="F4" s="186">
        <v>27143493812</v>
      </c>
      <c r="G4" s="187">
        <v>0</v>
      </c>
    </row>
    <row r="5" spans="1:7" x14ac:dyDescent="0.25">
      <c r="A5" s="184">
        <v>1398</v>
      </c>
      <c r="B5" s="184">
        <v>13980827</v>
      </c>
      <c r="C5" s="184">
        <v>356</v>
      </c>
      <c r="D5" s="184">
        <v>2</v>
      </c>
      <c r="E5" s="185" t="s">
        <v>393</v>
      </c>
      <c r="F5" s="186">
        <v>9223686947</v>
      </c>
      <c r="G5" s="187">
        <v>0</v>
      </c>
    </row>
    <row r="6" spans="1:7" x14ac:dyDescent="0.25">
      <c r="A6" s="188">
        <v>1398</v>
      </c>
      <c r="B6" s="188">
        <v>13981008</v>
      </c>
      <c r="C6" s="188">
        <v>462</v>
      </c>
      <c r="D6" s="188">
        <v>1</v>
      </c>
      <c r="E6" s="189" t="s">
        <v>394</v>
      </c>
      <c r="F6" s="190">
        <v>11791866000</v>
      </c>
      <c r="G6" s="187">
        <v>0</v>
      </c>
    </row>
    <row r="7" spans="1:7" x14ac:dyDescent="0.25">
      <c r="A7" s="188">
        <v>1398</v>
      </c>
      <c r="B7" s="188">
        <v>13981008</v>
      </c>
      <c r="C7" s="188">
        <v>462</v>
      </c>
      <c r="D7" s="188">
        <v>2</v>
      </c>
      <c r="E7" s="189" t="s">
        <v>395</v>
      </c>
      <c r="F7" s="190">
        <v>3872466000</v>
      </c>
      <c r="G7" s="187">
        <v>0</v>
      </c>
    </row>
    <row r="8" spans="1:7" x14ac:dyDescent="0.25">
      <c r="A8" s="188">
        <v>1398</v>
      </c>
      <c r="B8" s="188">
        <v>13981008</v>
      </c>
      <c r="C8" s="188">
        <v>462</v>
      </c>
      <c r="D8" s="188">
        <v>3</v>
      </c>
      <c r="E8" s="189" t="s">
        <v>396</v>
      </c>
      <c r="F8" s="190">
        <v>27708654000</v>
      </c>
      <c r="G8" s="187">
        <v>0</v>
      </c>
    </row>
    <row r="9" spans="1:7" x14ac:dyDescent="0.25">
      <c r="A9" s="188">
        <v>1398</v>
      </c>
      <c r="B9" s="188">
        <v>13981008</v>
      </c>
      <c r="C9" s="188">
        <v>462</v>
      </c>
      <c r="D9" s="188">
        <v>5</v>
      </c>
      <c r="E9" s="189" t="s">
        <v>397</v>
      </c>
      <c r="F9" s="190">
        <v>1708140000</v>
      </c>
      <c r="G9" s="187">
        <v>0</v>
      </c>
    </row>
    <row r="10" spans="1:7" x14ac:dyDescent="0.25">
      <c r="A10" s="188">
        <v>1398</v>
      </c>
      <c r="B10" s="188">
        <v>13981008</v>
      </c>
      <c r="C10" s="188">
        <v>462</v>
      </c>
      <c r="D10" s="188">
        <v>6</v>
      </c>
      <c r="E10" s="189" t="s">
        <v>398</v>
      </c>
      <c r="F10" s="190">
        <v>3247695000</v>
      </c>
      <c r="G10" s="187">
        <v>0</v>
      </c>
    </row>
    <row r="11" spans="1:7" x14ac:dyDescent="0.25">
      <c r="A11" s="188">
        <v>1398</v>
      </c>
      <c r="B11" s="188">
        <v>13981008</v>
      </c>
      <c r="C11" s="188">
        <v>462</v>
      </c>
      <c r="D11" s="188">
        <v>7</v>
      </c>
      <c r="E11" s="189" t="s">
        <v>399</v>
      </c>
      <c r="F11" s="190">
        <v>2453808000</v>
      </c>
      <c r="G11" s="187">
        <v>0</v>
      </c>
    </row>
    <row r="12" spans="1:7" x14ac:dyDescent="0.25">
      <c r="A12" s="188">
        <v>1398</v>
      </c>
      <c r="B12" s="188">
        <v>13981008</v>
      </c>
      <c r="C12" s="188">
        <v>462</v>
      </c>
      <c r="D12" s="188">
        <v>8</v>
      </c>
      <c r="E12" s="189" t="s">
        <v>400</v>
      </c>
      <c r="F12" s="190">
        <v>3727344000</v>
      </c>
      <c r="G12" s="187">
        <v>0</v>
      </c>
    </row>
    <row r="13" spans="1:7" x14ac:dyDescent="0.25">
      <c r="A13" s="188">
        <v>1398</v>
      </c>
      <c r="B13" s="188">
        <v>13981008</v>
      </c>
      <c r="C13" s="188">
        <v>462</v>
      </c>
      <c r="D13" s="188">
        <v>9</v>
      </c>
      <c r="E13" s="189" t="s">
        <v>401</v>
      </c>
      <c r="F13" s="190">
        <v>9845382000</v>
      </c>
      <c r="G13" s="187">
        <v>0</v>
      </c>
    </row>
    <row r="14" spans="1:7" x14ac:dyDescent="0.25">
      <c r="A14" s="188">
        <v>1398</v>
      </c>
      <c r="B14" s="188">
        <v>13981008</v>
      </c>
      <c r="C14" s="188">
        <v>462</v>
      </c>
      <c r="D14" s="188">
        <v>10</v>
      </c>
      <c r="E14" s="189" t="s">
        <v>402</v>
      </c>
      <c r="F14" s="190">
        <v>7928685000</v>
      </c>
      <c r="G14" s="187">
        <v>0</v>
      </c>
    </row>
    <row r="15" spans="1:7" x14ac:dyDescent="0.25">
      <c r="A15" s="184">
        <v>1398</v>
      </c>
      <c r="B15" s="184">
        <v>13981116</v>
      </c>
      <c r="C15" s="184">
        <v>567</v>
      </c>
      <c r="D15" s="184">
        <v>1</v>
      </c>
      <c r="E15" s="185" t="s">
        <v>403</v>
      </c>
      <c r="F15" s="186">
        <v>54554757007</v>
      </c>
      <c r="G15" s="187">
        <v>0</v>
      </c>
    </row>
    <row r="16" spans="1:7" x14ac:dyDescent="0.25">
      <c r="A16" s="184">
        <v>1398</v>
      </c>
      <c r="B16" s="184">
        <v>13981120</v>
      </c>
      <c r="C16" s="184">
        <v>577</v>
      </c>
      <c r="D16" s="184">
        <v>1</v>
      </c>
      <c r="E16" s="185" t="s">
        <v>404</v>
      </c>
      <c r="F16" s="186">
        <v>43502332258</v>
      </c>
      <c r="G16" s="187">
        <v>0</v>
      </c>
    </row>
    <row r="17" spans="1:7" x14ac:dyDescent="0.25">
      <c r="A17" s="184">
        <v>1398</v>
      </c>
      <c r="B17" s="184">
        <v>13981120</v>
      </c>
      <c r="C17" s="184">
        <v>577</v>
      </c>
      <c r="D17" s="184">
        <v>2</v>
      </c>
      <c r="E17" s="185" t="s">
        <v>405</v>
      </c>
      <c r="F17" s="186">
        <v>13040653298</v>
      </c>
      <c r="G17" s="187">
        <v>0</v>
      </c>
    </row>
    <row r="18" spans="1:7" x14ac:dyDescent="0.25">
      <c r="A18" s="184">
        <v>1398</v>
      </c>
      <c r="B18" s="184">
        <v>13981124</v>
      </c>
      <c r="C18" s="184">
        <v>591</v>
      </c>
      <c r="D18" s="184">
        <v>1</v>
      </c>
      <c r="E18" s="185" t="s">
        <v>406</v>
      </c>
      <c r="F18" s="186">
        <v>50395650703</v>
      </c>
      <c r="G18" s="187">
        <v>0</v>
      </c>
    </row>
    <row r="19" spans="1:7" x14ac:dyDescent="0.25">
      <c r="A19" s="184">
        <v>1398</v>
      </c>
      <c r="B19" s="184">
        <v>13981124</v>
      </c>
      <c r="C19" s="184">
        <v>591</v>
      </c>
      <c r="D19" s="184">
        <v>2</v>
      </c>
      <c r="E19" s="185" t="s">
        <v>407</v>
      </c>
      <c r="F19" s="186">
        <v>14367404819</v>
      </c>
      <c r="G19" s="187">
        <v>0</v>
      </c>
    </row>
    <row r="20" spans="1:7" x14ac:dyDescent="0.25">
      <c r="A20" s="184">
        <v>1398</v>
      </c>
      <c r="B20" s="184">
        <v>13981124</v>
      </c>
      <c r="C20" s="184">
        <v>592</v>
      </c>
      <c r="D20" s="184">
        <v>1</v>
      </c>
      <c r="E20" s="185" t="s">
        <v>408</v>
      </c>
      <c r="F20" s="186">
        <v>32955797188</v>
      </c>
      <c r="G20" s="187">
        <v>0</v>
      </c>
    </row>
    <row r="21" spans="1:7" x14ac:dyDescent="0.25">
      <c r="A21" s="184">
        <v>1398</v>
      </c>
      <c r="B21" s="184">
        <v>13981124</v>
      </c>
      <c r="C21" s="184">
        <v>592</v>
      </c>
      <c r="D21" s="184">
        <v>2</v>
      </c>
      <c r="E21" s="185" t="s">
        <v>409</v>
      </c>
      <c r="F21" s="186">
        <v>9178373512</v>
      </c>
      <c r="G21" s="187">
        <v>0</v>
      </c>
    </row>
    <row r="22" spans="1:7" x14ac:dyDescent="0.25">
      <c r="A22" s="188">
        <v>1398</v>
      </c>
      <c r="B22" s="188">
        <v>13981128</v>
      </c>
      <c r="C22" s="188">
        <v>605</v>
      </c>
      <c r="D22" s="188">
        <v>1</v>
      </c>
      <c r="E22" s="189" t="s">
        <v>410</v>
      </c>
      <c r="F22" s="190">
        <v>6397082640</v>
      </c>
      <c r="G22" s="187">
        <v>0</v>
      </c>
    </row>
    <row r="23" spans="1:7" x14ac:dyDescent="0.25">
      <c r="A23" s="188">
        <v>1398</v>
      </c>
      <c r="B23" s="188">
        <v>13981128</v>
      </c>
      <c r="C23" s="188">
        <v>605</v>
      </c>
      <c r="D23" s="188">
        <v>2</v>
      </c>
      <c r="E23" s="189" t="s">
        <v>411</v>
      </c>
      <c r="F23" s="190">
        <v>8979497280</v>
      </c>
      <c r="G23" s="187">
        <v>0</v>
      </c>
    </row>
    <row r="24" spans="1:7" x14ac:dyDescent="0.25">
      <c r="A24" s="188">
        <v>1398</v>
      </c>
      <c r="B24" s="188">
        <v>13981128</v>
      </c>
      <c r="C24" s="188">
        <v>605</v>
      </c>
      <c r="D24" s="188">
        <v>3</v>
      </c>
      <c r="E24" s="189" t="s">
        <v>412</v>
      </c>
      <c r="F24" s="190">
        <v>2472020460</v>
      </c>
      <c r="G24" s="187">
        <v>0</v>
      </c>
    </row>
    <row r="25" spans="1:7" x14ac:dyDescent="0.25">
      <c r="A25" s="184">
        <v>1398</v>
      </c>
      <c r="B25" s="184">
        <v>13981208</v>
      </c>
      <c r="C25" s="184">
        <v>643</v>
      </c>
      <c r="D25" s="184">
        <v>1</v>
      </c>
      <c r="E25" s="185" t="s">
        <v>413</v>
      </c>
      <c r="F25" s="186">
        <v>179082014419</v>
      </c>
      <c r="G25" s="187">
        <v>0</v>
      </c>
    </row>
    <row r="26" spans="1:7" x14ac:dyDescent="0.25">
      <c r="A26" s="184">
        <v>1398</v>
      </c>
      <c r="B26" s="184">
        <v>13981208</v>
      </c>
      <c r="C26" s="184">
        <v>643</v>
      </c>
      <c r="D26" s="184">
        <v>2</v>
      </c>
      <c r="E26" s="185" t="s">
        <v>414</v>
      </c>
      <c r="F26" s="186">
        <v>49539650503</v>
      </c>
      <c r="G26" s="187">
        <v>0</v>
      </c>
    </row>
    <row r="27" spans="1:7" x14ac:dyDescent="0.25">
      <c r="A27" s="184">
        <v>1398</v>
      </c>
      <c r="B27" s="184">
        <v>13981208</v>
      </c>
      <c r="C27" s="184">
        <v>644</v>
      </c>
      <c r="D27" s="184">
        <v>1</v>
      </c>
      <c r="E27" s="185" t="s">
        <v>415</v>
      </c>
      <c r="F27" s="186">
        <v>73182903948</v>
      </c>
      <c r="G27" s="187">
        <v>0</v>
      </c>
    </row>
    <row r="28" spans="1:7" x14ac:dyDescent="0.25">
      <c r="A28" s="184">
        <v>1398</v>
      </c>
      <c r="B28" s="184">
        <v>13981208</v>
      </c>
      <c r="C28" s="184">
        <v>645</v>
      </c>
      <c r="D28" s="184">
        <v>1</v>
      </c>
      <c r="E28" s="185" t="s">
        <v>416</v>
      </c>
      <c r="F28" s="186">
        <v>65648607343</v>
      </c>
      <c r="G28" s="187">
        <v>0</v>
      </c>
    </row>
    <row r="29" spans="1:7" x14ac:dyDescent="0.25">
      <c r="A29" s="184">
        <v>1398</v>
      </c>
      <c r="B29" s="184">
        <v>13981208</v>
      </c>
      <c r="C29" s="184">
        <v>646</v>
      </c>
      <c r="D29" s="184">
        <v>1</v>
      </c>
      <c r="E29" s="185" t="s">
        <v>417</v>
      </c>
      <c r="F29" s="186">
        <v>209911026115</v>
      </c>
      <c r="G29" s="187">
        <v>0</v>
      </c>
    </row>
    <row r="30" spans="1:7" x14ac:dyDescent="0.25">
      <c r="A30" s="184">
        <v>1398</v>
      </c>
      <c r="B30" s="184">
        <v>13981208</v>
      </c>
      <c r="C30" s="184">
        <v>646</v>
      </c>
      <c r="D30" s="184">
        <v>2</v>
      </c>
      <c r="E30" s="185" t="s">
        <v>418</v>
      </c>
      <c r="F30" s="186">
        <v>652379801</v>
      </c>
      <c r="G30" s="187">
        <v>0</v>
      </c>
    </row>
    <row r="31" spans="1:7" x14ac:dyDescent="0.25">
      <c r="F31" s="187">
        <f>SUM(F2:F30)</f>
        <v>954826872970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pageSetUpPr fitToPage="1"/>
  </sheetPr>
  <dimension ref="A1:H29"/>
  <sheetViews>
    <sheetView rightToLeft="1" view="pageBreakPreview" zoomScaleNormal="70" zoomScaleSheetLayoutView="100" workbookViewId="0">
      <selection activeCell="A15" sqref="A15:H15"/>
    </sheetView>
  </sheetViews>
  <sheetFormatPr defaultColWidth="8.7109375" defaultRowHeight="15" x14ac:dyDescent="0.25"/>
  <cols>
    <col min="1" max="1" width="3.140625" style="148" customWidth="1"/>
    <col min="2" max="2" width="36.140625" style="148" customWidth="1"/>
    <col min="3" max="3" width="1" style="148" customWidth="1"/>
    <col min="4" max="4" width="25.7109375" style="148" customWidth="1"/>
    <col min="5" max="5" width="1.140625" style="148" customWidth="1"/>
    <col min="6" max="6" width="10.140625" style="148" customWidth="1"/>
    <col min="7" max="7" width="14.42578125" style="148" customWidth="1"/>
    <col min="8" max="8" width="11.42578125" style="148" customWidth="1"/>
    <col min="9" max="256" width="8.7109375" style="148"/>
    <col min="257" max="257" width="3.140625" style="148" customWidth="1"/>
    <col min="258" max="258" width="31.42578125" style="148" customWidth="1"/>
    <col min="259" max="259" width="1" style="148" customWidth="1"/>
    <col min="260" max="260" width="25.7109375" style="148" customWidth="1"/>
    <col min="261" max="261" width="1.140625" style="148" customWidth="1"/>
    <col min="262" max="262" width="10.140625" style="148" customWidth="1"/>
    <col min="263" max="263" width="14.42578125" style="148" customWidth="1"/>
    <col min="264" max="264" width="11.42578125" style="148" customWidth="1"/>
    <col min="265" max="512" width="8.7109375" style="148"/>
    <col min="513" max="513" width="3.140625" style="148" customWidth="1"/>
    <col min="514" max="514" width="31.42578125" style="148" customWidth="1"/>
    <col min="515" max="515" width="1" style="148" customWidth="1"/>
    <col min="516" max="516" width="25.7109375" style="148" customWidth="1"/>
    <col min="517" max="517" width="1.140625" style="148" customWidth="1"/>
    <col min="518" max="518" width="10.140625" style="148" customWidth="1"/>
    <col min="519" max="519" width="14.42578125" style="148" customWidth="1"/>
    <col min="520" max="520" width="11.42578125" style="148" customWidth="1"/>
    <col min="521" max="768" width="8.7109375" style="148"/>
    <col min="769" max="769" width="3.140625" style="148" customWidth="1"/>
    <col min="770" max="770" width="31.42578125" style="148" customWidth="1"/>
    <col min="771" max="771" width="1" style="148" customWidth="1"/>
    <col min="772" max="772" width="25.7109375" style="148" customWidth="1"/>
    <col min="773" max="773" width="1.140625" style="148" customWidth="1"/>
    <col min="774" max="774" width="10.140625" style="148" customWidth="1"/>
    <col min="775" max="775" width="14.42578125" style="148" customWidth="1"/>
    <col min="776" max="776" width="11.42578125" style="148" customWidth="1"/>
    <col min="777" max="1024" width="8.7109375" style="148"/>
    <col min="1025" max="1025" width="3.140625" style="148" customWidth="1"/>
    <col min="1026" max="1026" width="31.42578125" style="148" customWidth="1"/>
    <col min="1027" max="1027" width="1" style="148" customWidth="1"/>
    <col min="1028" max="1028" width="25.7109375" style="148" customWidth="1"/>
    <col min="1029" max="1029" width="1.140625" style="148" customWidth="1"/>
    <col min="1030" max="1030" width="10.140625" style="148" customWidth="1"/>
    <col min="1031" max="1031" width="14.42578125" style="148" customWidth="1"/>
    <col min="1032" max="1032" width="11.42578125" style="148" customWidth="1"/>
    <col min="1033" max="1280" width="8.7109375" style="148"/>
    <col min="1281" max="1281" width="3.140625" style="148" customWidth="1"/>
    <col min="1282" max="1282" width="31.42578125" style="148" customWidth="1"/>
    <col min="1283" max="1283" width="1" style="148" customWidth="1"/>
    <col min="1284" max="1284" width="25.7109375" style="148" customWidth="1"/>
    <col min="1285" max="1285" width="1.140625" style="148" customWidth="1"/>
    <col min="1286" max="1286" width="10.140625" style="148" customWidth="1"/>
    <col min="1287" max="1287" width="14.42578125" style="148" customWidth="1"/>
    <col min="1288" max="1288" width="11.42578125" style="148" customWidth="1"/>
    <col min="1289" max="1536" width="8.7109375" style="148"/>
    <col min="1537" max="1537" width="3.140625" style="148" customWidth="1"/>
    <col min="1538" max="1538" width="31.42578125" style="148" customWidth="1"/>
    <col min="1539" max="1539" width="1" style="148" customWidth="1"/>
    <col min="1540" max="1540" width="25.7109375" style="148" customWidth="1"/>
    <col min="1541" max="1541" width="1.140625" style="148" customWidth="1"/>
    <col min="1542" max="1542" width="10.140625" style="148" customWidth="1"/>
    <col min="1543" max="1543" width="14.42578125" style="148" customWidth="1"/>
    <col min="1544" max="1544" width="11.42578125" style="148" customWidth="1"/>
    <col min="1545" max="1792" width="8.7109375" style="148"/>
    <col min="1793" max="1793" width="3.140625" style="148" customWidth="1"/>
    <col min="1794" max="1794" width="31.42578125" style="148" customWidth="1"/>
    <col min="1795" max="1795" width="1" style="148" customWidth="1"/>
    <col min="1796" max="1796" width="25.7109375" style="148" customWidth="1"/>
    <col min="1797" max="1797" width="1.140625" style="148" customWidth="1"/>
    <col min="1798" max="1798" width="10.140625" style="148" customWidth="1"/>
    <col min="1799" max="1799" width="14.42578125" style="148" customWidth="1"/>
    <col min="1800" max="1800" width="11.42578125" style="148" customWidth="1"/>
    <col min="1801" max="2048" width="8.7109375" style="148"/>
    <col min="2049" max="2049" width="3.140625" style="148" customWidth="1"/>
    <col min="2050" max="2050" width="31.42578125" style="148" customWidth="1"/>
    <col min="2051" max="2051" width="1" style="148" customWidth="1"/>
    <col min="2052" max="2052" width="25.7109375" style="148" customWidth="1"/>
    <col min="2053" max="2053" width="1.140625" style="148" customWidth="1"/>
    <col min="2054" max="2054" width="10.140625" style="148" customWidth="1"/>
    <col min="2055" max="2055" width="14.42578125" style="148" customWidth="1"/>
    <col min="2056" max="2056" width="11.42578125" style="148" customWidth="1"/>
    <col min="2057" max="2304" width="8.7109375" style="148"/>
    <col min="2305" max="2305" width="3.140625" style="148" customWidth="1"/>
    <col min="2306" max="2306" width="31.42578125" style="148" customWidth="1"/>
    <col min="2307" max="2307" width="1" style="148" customWidth="1"/>
    <col min="2308" max="2308" width="25.7109375" style="148" customWidth="1"/>
    <col min="2309" max="2309" width="1.140625" style="148" customWidth="1"/>
    <col min="2310" max="2310" width="10.140625" style="148" customWidth="1"/>
    <col min="2311" max="2311" width="14.42578125" style="148" customWidth="1"/>
    <col min="2312" max="2312" width="11.42578125" style="148" customWidth="1"/>
    <col min="2313" max="2560" width="8.7109375" style="148"/>
    <col min="2561" max="2561" width="3.140625" style="148" customWidth="1"/>
    <col min="2562" max="2562" width="31.42578125" style="148" customWidth="1"/>
    <col min="2563" max="2563" width="1" style="148" customWidth="1"/>
    <col min="2564" max="2564" width="25.7109375" style="148" customWidth="1"/>
    <col min="2565" max="2565" width="1.140625" style="148" customWidth="1"/>
    <col min="2566" max="2566" width="10.140625" style="148" customWidth="1"/>
    <col min="2567" max="2567" width="14.42578125" style="148" customWidth="1"/>
    <col min="2568" max="2568" width="11.42578125" style="148" customWidth="1"/>
    <col min="2569" max="2816" width="8.7109375" style="148"/>
    <col min="2817" max="2817" width="3.140625" style="148" customWidth="1"/>
    <col min="2818" max="2818" width="31.42578125" style="148" customWidth="1"/>
    <col min="2819" max="2819" width="1" style="148" customWidth="1"/>
    <col min="2820" max="2820" width="25.7109375" style="148" customWidth="1"/>
    <col min="2821" max="2821" width="1.140625" style="148" customWidth="1"/>
    <col min="2822" max="2822" width="10.140625" style="148" customWidth="1"/>
    <col min="2823" max="2823" width="14.42578125" style="148" customWidth="1"/>
    <col min="2824" max="2824" width="11.42578125" style="148" customWidth="1"/>
    <col min="2825" max="3072" width="8.7109375" style="148"/>
    <col min="3073" max="3073" width="3.140625" style="148" customWidth="1"/>
    <col min="3074" max="3074" width="31.42578125" style="148" customWidth="1"/>
    <col min="3075" max="3075" width="1" style="148" customWidth="1"/>
    <col min="3076" max="3076" width="25.7109375" style="148" customWidth="1"/>
    <col min="3077" max="3077" width="1.140625" style="148" customWidth="1"/>
    <col min="3078" max="3078" width="10.140625" style="148" customWidth="1"/>
    <col min="3079" max="3079" width="14.42578125" style="148" customWidth="1"/>
    <col min="3080" max="3080" width="11.42578125" style="148" customWidth="1"/>
    <col min="3081" max="3328" width="8.7109375" style="148"/>
    <col min="3329" max="3329" width="3.140625" style="148" customWidth="1"/>
    <col min="3330" max="3330" width="31.42578125" style="148" customWidth="1"/>
    <col min="3331" max="3331" width="1" style="148" customWidth="1"/>
    <col min="3332" max="3332" width="25.7109375" style="148" customWidth="1"/>
    <col min="3333" max="3333" width="1.140625" style="148" customWidth="1"/>
    <col min="3334" max="3334" width="10.140625" style="148" customWidth="1"/>
    <col min="3335" max="3335" width="14.42578125" style="148" customWidth="1"/>
    <col min="3336" max="3336" width="11.42578125" style="148" customWidth="1"/>
    <col min="3337" max="3584" width="8.7109375" style="148"/>
    <col min="3585" max="3585" width="3.140625" style="148" customWidth="1"/>
    <col min="3586" max="3586" width="31.42578125" style="148" customWidth="1"/>
    <col min="3587" max="3587" width="1" style="148" customWidth="1"/>
    <col min="3588" max="3588" width="25.7109375" style="148" customWidth="1"/>
    <col min="3589" max="3589" width="1.140625" style="148" customWidth="1"/>
    <col min="3590" max="3590" width="10.140625" style="148" customWidth="1"/>
    <col min="3591" max="3591" width="14.42578125" style="148" customWidth="1"/>
    <col min="3592" max="3592" width="11.42578125" style="148" customWidth="1"/>
    <col min="3593" max="3840" width="8.7109375" style="148"/>
    <col min="3841" max="3841" width="3.140625" style="148" customWidth="1"/>
    <col min="3842" max="3842" width="31.42578125" style="148" customWidth="1"/>
    <col min="3843" max="3843" width="1" style="148" customWidth="1"/>
    <col min="3844" max="3844" width="25.7109375" style="148" customWidth="1"/>
    <col min="3845" max="3845" width="1.140625" style="148" customWidth="1"/>
    <col min="3846" max="3846" width="10.140625" style="148" customWidth="1"/>
    <col min="3847" max="3847" width="14.42578125" style="148" customWidth="1"/>
    <col min="3848" max="3848" width="11.42578125" style="148" customWidth="1"/>
    <col min="3849" max="4096" width="8.7109375" style="148"/>
    <col min="4097" max="4097" width="3.140625" style="148" customWidth="1"/>
    <col min="4098" max="4098" width="31.42578125" style="148" customWidth="1"/>
    <col min="4099" max="4099" width="1" style="148" customWidth="1"/>
    <col min="4100" max="4100" width="25.7109375" style="148" customWidth="1"/>
    <col min="4101" max="4101" width="1.140625" style="148" customWidth="1"/>
    <col min="4102" max="4102" width="10.140625" style="148" customWidth="1"/>
    <col min="4103" max="4103" width="14.42578125" style="148" customWidth="1"/>
    <col min="4104" max="4104" width="11.42578125" style="148" customWidth="1"/>
    <col min="4105" max="4352" width="8.7109375" style="148"/>
    <col min="4353" max="4353" width="3.140625" style="148" customWidth="1"/>
    <col min="4354" max="4354" width="31.42578125" style="148" customWidth="1"/>
    <col min="4355" max="4355" width="1" style="148" customWidth="1"/>
    <col min="4356" max="4356" width="25.7109375" style="148" customWidth="1"/>
    <col min="4357" max="4357" width="1.140625" style="148" customWidth="1"/>
    <col min="4358" max="4358" width="10.140625" style="148" customWidth="1"/>
    <col min="4359" max="4359" width="14.42578125" style="148" customWidth="1"/>
    <col min="4360" max="4360" width="11.42578125" style="148" customWidth="1"/>
    <col min="4361" max="4608" width="8.7109375" style="148"/>
    <col min="4609" max="4609" width="3.140625" style="148" customWidth="1"/>
    <col min="4610" max="4610" width="31.42578125" style="148" customWidth="1"/>
    <col min="4611" max="4611" width="1" style="148" customWidth="1"/>
    <col min="4612" max="4612" width="25.7109375" style="148" customWidth="1"/>
    <col min="4613" max="4613" width="1.140625" style="148" customWidth="1"/>
    <col min="4614" max="4614" width="10.140625" style="148" customWidth="1"/>
    <col min="4615" max="4615" width="14.42578125" style="148" customWidth="1"/>
    <col min="4616" max="4616" width="11.42578125" style="148" customWidth="1"/>
    <col min="4617" max="4864" width="8.7109375" style="148"/>
    <col min="4865" max="4865" width="3.140625" style="148" customWidth="1"/>
    <col min="4866" max="4866" width="31.42578125" style="148" customWidth="1"/>
    <col min="4867" max="4867" width="1" style="148" customWidth="1"/>
    <col min="4868" max="4868" width="25.7109375" style="148" customWidth="1"/>
    <col min="4869" max="4869" width="1.140625" style="148" customWidth="1"/>
    <col min="4870" max="4870" width="10.140625" style="148" customWidth="1"/>
    <col min="4871" max="4871" width="14.42578125" style="148" customWidth="1"/>
    <col min="4872" max="4872" width="11.42578125" style="148" customWidth="1"/>
    <col min="4873" max="5120" width="8.7109375" style="148"/>
    <col min="5121" max="5121" width="3.140625" style="148" customWidth="1"/>
    <col min="5122" max="5122" width="31.42578125" style="148" customWidth="1"/>
    <col min="5123" max="5123" width="1" style="148" customWidth="1"/>
    <col min="5124" max="5124" width="25.7109375" style="148" customWidth="1"/>
    <col min="5125" max="5125" width="1.140625" style="148" customWidth="1"/>
    <col min="5126" max="5126" width="10.140625" style="148" customWidth="1"/>
    <col min="5127" max="5127" width="14.42578125" style="148" customWidth="1"/>
    <col min="5128" max="5128" width="11.42578125" style="148" customWidth="1"/>
    <col min="5129" max="5376" width="8.7109375" style="148"/>
    <col min="5377" max="5377" width="3.140625" style="148" customWidth="1"/>
    <col min="5378" max="5378" width="31.42578125" style="148" customWidth="1"/>
    <col min="5379" max="5379" width="1" style="148" customWidth="1"/>
    <col min="5380" max="5380" width="25.7109375" style="148" customWidth="1"/>
    <col min="5381" max="5381" width="1.140625" style="148" customWidth="1"/>
    <col min="5382" max="5382" width="10.140625" style="148" customWidth="1"/>
    <col min="5383" max="5383" width="14.42578125" style="148" customWidth="1"/>
    <col min="5384" max="5384" width="11.42578125" style="148" customWidth="1"/>
    <col min="5385" max="5632" width="8.7109375" style="148"/>
    <col min="5633" max="5633" width="3.140625" style="148" customWidth="1"/>
    <col min="5634" max="5634" width="31.42578125" style="148" customWidth="1"/>
    <col min="5635" max="5635" width="1" style="148" customWidth="1"/>
    <col min="5636" max="5636" width="25.7109375" style="148" customWidth="1"/>
    <col min="5637" max="5637" width="1.140625" style="148" customWidth="1"/>
    <col min="5638" max="5638" width="10.140625" style="148" customWidth="1"/>
    <col min="5639" max="5639" width="14.42578125" style="148" customWidth="1"/>
    <col min="5640" max="5640" width="11.42578125" style="148" customWidth="1"/>
    <col min="5641" max="5888" width="8.7109375" style="148"/>
    <col min="5889" max="5889" width="3.140625" style="148" customWidth="1"/>
    <col min="5890" max="5890" width="31.42578125" style="148" customWidth="1"/>
    <col min="5891" max="5891" width="1" style="148" customWidth="1"/>
    <col min="5892" max="5892" width="25.7109375" style="148" customWidth="1"/>
    <col min="5893" max="5893" width="1.140625" style="148" customWidth="1"/>
    <col min="5894" max="5894" width="10.140625" style="148" customWidth="1"/>
    <col min="5895" max="5895" width="14.42578125" style="148" customWidth="1"/>
    <col min="5896" max="5896" width="11.42578125" style="148" customWidth="1"/>
    <col min="5897" max="6144" width="8.7109375" style="148"/>
    <col min="6145" max="6145" width="3.140625" style="148" customWidth="1"/>
    <col min="6146" max="6146" width="31.42578125" style="148" customWidth="1"/>
    <col min="6147" max="6147" width="1" style="148" customWidth="1"/>
    <col min="6148" max="6148" width="25.7109375" style="148" customWidth="1"/>
    <col min="6149" max="6149" width="1.140625" style="148" customWidth="1"/>
    <col min="6150" max="6150" width="10.140625" style="148" customWidth="1"/>
    <col min="6151" max="6151" width="14.42578125" style="148" customWidth="1"/>
    <col min="6152" max="6152" width="11.42578125" style="148" customWidth="1"/>
    <col min="6153" max="6400" width="8.7109375" style="148"/>
    <col min="6401" max="6401" width="3.140625" style="148" customWidth="1"/>
    <col min="6402" max="6402" width="31.42578125" style="148" customWidth="1"/>
    <col min="6403" max="6403" width="1" style="148" customWidth="1"/>
    <col min="6404" max="6404" width="25.7109375" style="148" customWidth="1"/>
    <col min="6405" max="6405" width="1.140625" style="148" customWidth="1"/>
    <col min="6406" max="6406" width="10.140625" style="148" customWidth="1"/>
    <col min="6407" max="6407" width="14.42578125" style="148" customWidth="1"/>
    <col min="6408" max="6408" width="11.42578125" style="148" customWidth="1"/>
    <col min="6409" max="6656" width="8.7109375" style="148"/>
    <col min="6657" max="6657" width="3.140625" style="148" customWidth="1"/>
    <col min="6658" max="6658" width="31.42578125" style="148" customWidth="1"/>
    <col min="6659" max="6659" width="1" style="148" customWidth="1"/>
    <col min="6660" max="6660" width="25.7109375" style="148" customWidth="1"/>
    <col min="6661" max="6661" width="1.140625" style="148" customWidth="1"/>
    <col min="6662" max="6662" width="10.140625" style="148" customWidth="1"/>
    <col min="6663" max="6663" width="14.42578125" style="148" customWidth="1"/>
    <col min="6664" max="6664" width="11.42578125" style="148" customWidth="1"/>
    <col min="6665" max="6912" width="8.7109375" style="148"/>
    <col min="6913" max="6913" width="3.140625" style="148" customWidth="1"/>
    <col min="6914" max="6914" width="31.42578125" style="148" customWidth="1"/>
    <col min="6915" max="6915" width="1" style="148" customWidth="1"/>
    <col min="6916" max="6916" width="25.7109375" style="148" customWidth="1"/>
    <col min="6917" max="6917" width="1.140625" style="148" customWidth="1"/>
    <col min="6918" max="6918" width="10.140625" style="148" customWidth="1"/>
    <col min="6919" max="6919" width="14.42578125" style="148" customWidth="1"/>
    <col min="6920" max="6920" width="11.42578125" style="148" customWidth="1"/>
    <col min="6921" max="7168" width="8.7109375" style="148"/>
    <col min="7169" max="7169" width="3.140625" style="148" customWidth="1"/>
    <col min="7170" max="7170" width="31.42578125" style="148" customWidth="1"/>
    <col min="7171" max="7171" width="1" style="148" customWidth="1"/>
    <col min="7172" max="7172" width="25.7109375" style="148" customWidth="1"/>
    <col min="7173" max="7173" width="1.140625" style="148" customWidth="1"/>
    <col min="7174" max="7174" width="10.140625" style="148" customWidth="1"/>
    <col min="7175" max="7175" width="14.42578125" style="148" customWidth="1"/>
    <col min="7176" max="7176" width="11.42578125" style="148" customWidth="1"/>
    <col min="7177" max="7424" width="8.7109375" style="148"/>
    <col min="7425" max="7425" width="3.140625" style="148" customWidth="1"/>
    <col min="7426" max="7426" width="31.42578125" style="148" customWidth="1"/>
    <col min="7427" max="7427" width="1" style="148" customWidth="1"/>
    <col min="7428" max="7428" width="25.7109375" style="148" customWidth="1"/>
    <col min="7429" max="7429" width="1.140625" style="148" customWidth="1"/>
    <col min="7430" max="7430" width="10.140625" style="148" customWidth="1"/>
    <col min="7431" max="7431" width="14.42578125" style="148" customWidth="1"/>
    <col min="7432" max="7432" width="11.42578125" style="148" customWidth="1"/>
    <col min="7433" max="7680" width="8.7109375" style="148"/>
    <col min="7681" max="7681" width="3.140625" style="148" customWidth="1"/>
    <col min="7682" max="7682" width="31.42578125" style="148" customWidth="1"/>
    <col min="7683" max="7683" width="1" style="148" customWidth="1"/>
    <col min="7684" max="7684" width="25.7109375" style="148" customWidth="1"/>
    <col min="7685" max="7685" width="1.140625" style="148" customWidth="1"/>
    <col min="7686" max="7686" width="10.140625" style="148" customWidth="1"/>
    <col min="7687" max="7687" width="14.42578125" style="148" customWidth="1"/>
    <col min="7688" max="7688" width="11.42578125" style="148" customWidth="1"/>
    <col min="7689" max="7936" width="8.7109375" style="148"/>
    <col min="7937" max="7937" width="3.140625" style="148" customWidth="1"/>
    <col min="7938" max="7938" width="31.42578125" style="148" customWidth="1"/>
    <col min="7939" max="7939" width="1" style="148" customWidth="1"/>
    <col min="7940" max="7940" width="25.7109375" style="148" customWidth="1"/>
    <col min="7941" max="7941" width="1.140625" style="148" customWidth="1"/>
    <col min="7942" max="7942" width="10.140625" style="148" customWidth="1"/>
    <col min="7943" max="7943" width="14.42578125" style="148" customWidth="1"/>
    <col min="7944" max="7944" width="11.42578125" style="148" customWidth="1"/>
    <col min="7945" max="8192" width="8.7109375" style="148"/>
    <col min="8193" max="8193" width="3.140625" style="148" customWidth="1"/>
    <col min="8194" max="8194" width="31.42578125" style="148" customWidth="1"/>
    <col min="8195" max="8195" width="1" style="148" customWidth="1"/>
    <col min="8196" max="8196" width="25.7109375" style="148" customWidth="1"/>
    <col min="8197" max="8197" width="1.140625" style="148" customWidth="1"/>
    <col min="8198" max="8198" width="10.140625" style="148" customWidth="1"/>
    <col min="8199" max="8199" width="14.42578125" style="148" customWidth="1"/>
    <col min="8200" max="8200" width="11.42578125" style="148" customWidth="1"/>
    <col min="8201" max="8448" width="8.7109375" style="148"/>
    <col min="8449" max="8449" width="3.140625" style="148" customWidth="1"/>
    <col min="8450" max="8450" width="31.42578125" style="148" customWidth="1"/>
    <col min="8451" max="8451" width="1" style="148" customWidth="1"/>
    <col min="8452" max="8452" width="25.7109375" style="148" customWidth="1"/>
    <col min="8453" max="8453" width="1.140625" style="148" customWidth="1"/>
    <col min="8454" max="8454" width="10.140625" style="148" customWidth="1"/>
    <col min="8455" max="8455" width="14.42578125" style="148" customWidth="1"/>
    <col min="8456" max="8456" width="11.42578125" style="148" customWidth="1"/>
    <col min="8457" max="8704" width="8.7109375" style="148"/>
    <col min="8705" max="8705" width="3.140625" style="148" customWidth="1"/>
    <col min="8706" max="8706" width="31.42578125" style="148" customWidth="1"/>
    <col min="8707" max="8707" width="1" style="148" customWidth="1"/>
    <col min="8708" max="8708" width="25.7109375" style="148" customWidth="1"/>
    <col min="8709" max="8709" width="1.140625" style="148" customWidth="1"/>
    <col min="8710" max="8710" width="10.140625" style="148" customWidth="1"/>
    <col min="8711" max="8711" width="14.42578125" style="148" customWidth="1"/>
    <col min="8712" max="8712" width="11.42578125" style="148" customWidth="1"/>
    <col min="8713" max="8960" width="8.7109375" style="148"/>
    <col min="8961" max="8961" width="3.140625" style="148" customWidth="1"/>
    <col min="8962" max="8962" width="31.42578125" style="148" customWidth="1"/>
    <col min="8963" max="8963" width="1" style="148" customWidth="1"/>
    <col min="8964" max="8964" width="25.7109375" style="148" customWidth="1"/>
    <col min="8965" max="8965" width="1.140625" style="148" customWidth="1"/>
    <col min="8966" max="8966" width="10.140625" style="148" customWidth="1"/>
    <col min="8967" max="8967" width="14.42578125" style="148" customWidth="1"/>
    <col min="8968" max="8968" width="11.42578125" style="148" customWidth="1"/>
    <col min="8969" max="9216" width="8.7109375" style="148"/>
    <col min="9217" max="9217" width="3.140625" style="148" customWidth="1"/>
    <col min="9218" max="9218" width="31.42578125" style="148" customWidth="1"/>
    <col min="9219" max="9219" width="1" style="148" customWidth="1"/>
    <col min="9220" max="9220" width="25.7109375" style="148" customWidth="1"/>
    <col min="9221" max="9221" width="1.140625" style="148" customWidth="1"/>
    <col min="9222" max="9222" width="10.140625" style="148" customWidth="1"/>
    <col min="9223" max="9223" width="14.42578125" style="148" customWidth="1"/>
    <col min="9224" max="9224" width="11.42578125" style="148" customWidth="1"/>
    <col min="9225" max="9472" width="8.7109375" style="148"/>
    <col min="9473" max="9473" width="3.140625" style="148" customWidth="1"/>
    <col min="9474" max="9474" width="31.42578125" style="148" customWidth="1"/>
    <col min="9475" max="9475" width="1" style="148" customWidth="1"/>
    <col min="9476" max="9476" width="25.7109375" style="148" customWidth="1"/>
    <col min="9477" max="9477" width="1.140625" style="148" customWidth="1"/>
    <col min="9478" max="9478" width="10.140625" style="148" customWidth="1"/>
    <col min="9479" max="9479" width="14.42578125" style="148" customWidth="1"/>
    <col min="9480" max="9480" width="11.42578125" style="148" customWidth="1"/>
    <col min="9481" max="9728" width="8.7109375" style="148"/>
    <col min="9729" max="9729" width="3.140625" style="148" customWidth="1"/>
    <col min="9730" max="9730" width="31.42578125" style="148" customWidth="1"/>
    <col min="9731" max="9731" width="1" style="148" customWidth="1"/>
    <col min="9732" max="9732" width="25.7109375" style="148" customWidth="1"/>
    <col min="9733" max="9733" width="1.140625" style="148" customWidth="1"/>
    <col min="9734" max="9734" width="10.140625" style="148" customWidth="1"/>
    <col min="9735" max="9735" width="14.42578125" style="148" customWidth="1"/>
    <col min="9736" max="9736" width="11.42578125" style="148" customWidth="1"/>
    <col min="9737" max="9984" width="8.7109375" style="148"/>
    <col min="9985" max="9985" width="3.140625" style="148" customWidth="1"/>
    <col min="9986" max="9986" width="31.42578125" style="148" customWidth="1"/>
    <col min="9987" max="9987" width="1" style="148" customWidth="1"/>
    <col min="9988" max="9988" width="25.7109375" style="148" customWidth="1"/>
    <col min="9989" max="9989" width="1.140625" style="148" customWidth="1"/>
    <col min="9990" max="9990" width="10.140625" style="148" customWidth="1"/>
    <col min="9991" max="9991" width="14.42578125" style="148" customWidth="1"/>
    <col min="9992" max="9992" width="11.42578125" style="148" customWidth="1"/>
    <col min="9993" max="10240" width="8.7109375" style="148"/>
    <col min="10241" max="10241" width="3.140625" style="148" customWidth="1"/>
    <col min="10242" max="10242" width="31.42578125" style="148" customWidth="1"/>
    <col min="10243" max="10243" width="1" style="148" customWidth="1"/>
    <col min="10244" max="10244" width="25.7109375" style="148" customWidth="1"/>
    <col min="10245" max="10245" width="1.140625" style="148" customWidth="1"/>
    <col min="10246" max="10246" width="10.140625" style="148" customWidth="1"/>
    <col min="10247" max="10247" width="14.42578125" style="148" customWidth="1"/>
    <col min="10248" max="10248" width="11.42578125" style="148" customWidth="1"/>
    <col min="10249" max="10496" width="8.7109375" style="148"/>
    <col min="10497" max="10497" width="3.140625" style="148" customWidth="1"/>
    <col min="10498" max="10498" width="31.42578125" style="148" customWidth="1"/>
    <col min="10499" max="10499" width="1" style="148" customWidth="1"/>
    <col min="10500" max="10500" width="25.7109375" style="148" customWidth="1"/>
    <col min="10501" max="10501" width="1.140625" style="148" customWidth="1"/>
    <col min="10502" max="10502" width="10.140625" style="148" customWidth="1"/>
    <col min="10503" max="10503" width="14.42578125" style="148" customWidth="1"/>
    <col min="10504" max="10504" width="11.42578125" style="148" customWidth="1"/>
    <col min="10505" max="10752" width="8.7109375" style="148"/>
    <col min="10753" max="10753" width="3.140625" style="148" customWidth="1"/>
    <col min="10754" max="10754" width="31.42578125" style="148" customWidth="1"/>
    <col min="10755" max="10755" width="1" style="148" customWidth="1"/>
    <col min="10756" max="10756" width="25.7109375" style="148" customWidth="1"/>
    <col min="10757" max="10757" width="1.140625" style="148" customWidth="1"/>
    <col min="10758" max="10758" width="10.140625" style="148" customWidth="1"/>
    <col min="10759" max="10759" width="14.42578125" style="148" customWidth="1"/>
    <col min="10760" max="10760" width="11.42578125" style="148" customWidth="1"/>
    <col min="10761" max="11008" width="8.7109375" style="148"/>
    <col min="11009" max="11009" width="3.140625" style="148" customWidth="1"/>
    <col min="11010" max="11010" width="31.42578125" style="148" customWidth="1"/>
    <col min="11011" max="11011" width="1" style="148" customWidth="1"/>
    <col min="11012" max="11012" width="25.7109375" style="148" customWidth="1"/>
    <col min="11013" max="11013" width="1.140625" style="148" customWidth="1"/>
    <col min="11014" max="11014" width="10.140625" style="148" customWidth="1"/>
    <col min="11015" max="11015" width="14.42578125" style="148" customWidth="1"/>
    <col min="11016" max="11016" width="11.42578125" style="148" customWidth="1"/>
    <col min="11017" max="11264" width="8.7109375" style="148"/>
    <col min="11265" max="11265" width="3.140625" style="148" customWidth="1"/>
    <col min="11266" max="11266" width="31.42578125" style="148" customWidth="1"/>
    <col min="11267" max="11267" width="1" style="148" customWidth="1"/>
    <col min="11268" max="11268" width="25.7109375" style="148" customWidth="1"/>
    <col min="11269" max="11269" width="1.140625" style="148" customWidth="1"/>
    <col min="11270" max="11270" width="10.140625" style="148" customWidth="1"/>
    <col min="11271" max="11271" width="14.42578125" style="148" customWidth="1"/>
    <col min="11272" max="11272" width="11.42578125" style="148" customWidth="1"/>
    <col min="11273" max="11520" width="8.7109375" style="148"/>
    <col min="11521" max="11521" width="3.140625" style="148" customWidth="1"/>
    <col min="11522" max="11522" width="31.42578125" style="148" customWidth="1"/>
    <col min="11523" max="11523" width="1" style="148" customWidth="1"/>
    <col min="11524" max="11524" width="25.7109375" style="148" customWidth="1"/>
    <col min="11525" max="11525" width="1.140625" style="148" customWidth="1"/>
    <col min="11526" max="11526" width="10.140625" style="148" customWidth="1"/>
    <col min="11527" max="11527" width="14.42578125" style="148" customWidth="1"/>
    <col min="11528" max="11528" width="11.42578125" style="148" customWidth="1"/>
    <col min="11529" max="11776" width="8.7109375" style="148"/>
    <col min="11777" max="11777" width="3.140625" style="148" customWidth="1"/>
    <col min="11778" max="11778" width="31.42578125" style="148" customWidth="1"/>
    <col min="11779" max="11779" width="1" style="148" customWidth="1"/>
    <col min="11780" max="11780" width="25.7109375" style="148" customWidth="1"/>
    <col min="11781" max="11781" width="1.140625" style="148" customWidth="1"/>
    <col min="11782" max="11782" width="10.140625" style="148" customWidth="1"/>
    <col min="11783" max="11783" width="14.42578125" style="148" customWidth="1"/>
    <col min="11784" max="11784" width="11.42578125" style="148" customWidth="1"/>
    <col min="11785" max="12032" width="8.7109375" style="148"/>
    <col min="12033" max="12033" width="3.140625" style="148" customWidth="1"/>
    <col min="12034" max="12034" width="31.42578125" style="148" customWidth="1"/>
    <col min="12035" max="12035" width="1" style="148" customWidth="1"/>
    <col min="12036" max="12036" width="25.7109375" style="148" customWidth="1"/>
    <col min="12037" max="12037" width="1.140625" style="148" customWidth="1"/>
    <col min="12038" max="12038" width="10.140625" style="148" customWidth="1"/>
    <col min="12039" max="12039" width="14.42578125" style="148" customWidth="1"/>
    <col min="12040" max="12040" width="11.42578125" style="148" customWidth="1"/>
    <col min="12041" max="12288" width="8.7109375" style="148"/>
    <col min="12289" max="12289" width="3.140625" style="148" customWidth="1"/>
    <col min="12290" max="12290" width="31.42578125" style="148" customWidth="1"/>
    <col min="12291" max="12291" width="1" style="148" customWidth="1"/>
    <col min="12292" max="12292" width="25.7109375" style="148" customWidth="1"/>
    <col min="12293" max="12293" width="1.140625" style="148" customWidth="1"/>
    <col min="12294" max="12294" width="10.140625" style="148" customWidth="1"/>
    <col min="12295" max="12295" width="14.42578125" style="148" customWidth="1"/>
    <col min="12296" max="12296" width="11.42578125" style="148" customWidth="1"/>
    <col min="12297" max="12544" width="8.7109375" style="148"/>
    <col min="12545" max="12545" width="3.140625" style="148" customWidth="1"/>
    <col min="12546" max="12546" width="31.42578125" style="148" customWidth="1"/>
    <col min="12547" max="12547" width="1" style="148" customWidth="1"/>
    <col min="12548" max="12548" width="25.7109375" style="148" customWidth="1"/>
    <col min="12549" max="12549" width="1.140625" style="148" customWidth="1"/>
    <col min="12550" max="12550" width="10.140625" style="148" customWidth="1"/>
    <col min="12551" max="12551" width="14.42578125" style="148" customWidth="1"/>
    <col min="12552" max="12552" width="11.42578125" style="148" customWidth="1"/>
    <col min="12553" max="12800" width="8.7109375" style="148"/>
    <col min="12801" max="12801" width="3.140625" style="148" customWidth="1"/>
    <col min="12802" max="12802" width="31.42578125" style="148" customWidth="1"/>
    <col min="12803" max="12803" width="1" style="148" customWidth="1"/>
    <col min="12804" max="12804" width="25.7109375" style="148" customWidth="1"/>
    <col min="12805" max="12805" width="1.140625" style="148" customWidth="1"/>
    <col min="12806" max="12806" width="10.140625" style="148" customWidth="1"/>
    <col min="12807" max="12807" width="14.42578125" style="148" customWidth="1"/>
    <col min="12808" max="12808" width="11.42578125" style="148" customWidth="1"/>
    <col min="12809" max="13056" width="8.7109375" style="148"/>
    <col min="13057" max="13057" width="3.140625" style="148" customWidth="1"/>
    <col min="13058" max="13058" width="31.42578125" style="148" customWidth="1"/>
    <col min="13059" max="13059" width="1" style="148" customWidth="1"/>
    <col min="13060" max="13060" width="25.7109375" style="148" customWidth="1"/>
    <col min="13061" max="13061" width="1.140625" style="148" customWidth="1"/>
    <col min="13062" max="13062" width="10.140625" style="148" customWidth="1"/>
    <col min="13063" max="13063" width="14.42578125" style="148" customWidth="1"/>
    <col min="13064" max="13064" width="11.42578125" style="148" customWidth="1"/>
    <col min="13065" max="13312" width="8.7109375" style="148"/>
    <col min="13313" max="13313" width="3.140625" style="148" customWidth="1"/>
    <col min="13314" max="13314" width="31.42578125" style="148" customWidth="1"/>
    <col min="13315" max="13315" width="1" style="148" customWidth="1"/>
    <col min="13316" max="13316" width="25.7109375" style="148" customWidth="1"/>
    <col min="13317" max="13317" width="1.140625" style="148" customWidth="1"/>
    <col min="13318" max="13318" width="10.140625" style="148" customWidth="1"/>
    <col min="13319" max="13319" width="14.42578125" style="148" customWidth="1"/>
    <col min="13320" max="13320" width="11.42578125" style="148" customWidth="1"/>
    <col min="13321" max="13568" width="8.7109375" style="148"/>
    <col min="13569" max="13569" width="3.140625" style="148" customWidth="1"/>
    <col min="13570" max="13570" width="31.42578125" style="148" customWidth="1"/>
    <col min="13571" max="13571" width="1" style="148" customWidth="1"/>
    <col min="13572" max="13572" width="25.7109375" style="148" customWidth="1"/>
    <col min="13573" max="13573" width="1.140625" style="148" customWidth="1"/>
    <col min="13574" max="13574" width="10.140625" style="148" customWidth="1"/>
    <col min="13575" max="13575" width="14.42578125" style="148" customWidth="1"/>
    <col min="13576" max="13576" width="11.42578125" style="148" customWidth="1"/>
    <col min="13577" max="13824" width="8.7109375" style="148"/>
    <col min="13825" max="13825" width="3.140625" style="148" customWidth="1"/>
    <col min="13826" max="13826" width="31.42578125" style="148" customWidth="1"/>
    <col min="13827" max="13827" width="1" style="148" customWidth="1"/>
    <col min="13828" max="13828" width="25.7109375" style="148" customWidth="1"/>
    <col min="13829" max="13829" width="1.140625" style="148" customWidth="1"/>
    <col min="13830" max="13830" width="10.140625" style="148" customWidth="1"/>
    <col min="13831" max="13831" width="14.42578125" style="148" customWidth="1"/>
    <col min="13832" max="13832" width="11.42578125" style="148" customWidth="1"/>
    <col min="13833" max="14080" width="8.7109375" style="148"/>
    <col min="14081" max="14081" width="3.140625" style="148" customWidth="1"/>
    <col min="14082" max="14082" width="31.42578125" style="148" customWidth="1"/>
    <col min="14083" max="14083" width="1" style="148" customWidth="1"/>
    <col min="14084" max="14084" width="25.7109375" style="148" customWidth="1"/>
    <col min="14085" max="14085" width="1.140625" style="148" customWidth="1"/>
    <col min="14086" max="14086" width="10.140625" style="148" customWidth="1"/>
    <col min="14087" max="14087" width="14.42578125" style="148" customWidth="1"/>
    <col min="14088" max="14088" width="11.42578125" style="148" customWidth="1"/>
    <col min="14089" max="14336" width="8.7109375" style="148"/>
    <col min="14337" max="14337" width="3.140625" style="148" customWidth="1"/>
    <col min="14338" max="14338" width="31.42578125" style="148" customWidth="1"/>
    <col min="14339" max="14339" width="1" style="148" customWidth="1"/>
    <col min="14340" max="14340" width="25.7109375" style="148" customWidth="1"/>
    <col min="14341" max="14341" width="1.140625" style="148" customWidth="1"/>
    <col min="14342" max="14342" width="10.140625" style="148" customWidth="1"/>
    <col min="14343" max="14343" width="14.42578125" style="148" customWidth="1"/>
    <col min="14344" max="14344" width="11.42578125" style="148" customWidth="1"/>
    <col min="14345" max="14592" width="8.7109375" style="148"/>
    <col min="14593" max="14593" width="3.140625" style="148" customWidth="1"/>
    <col min="14594" max="14594" width="31.42578125" style="148" customWidth="1"/>
    <col min="14595" max="14595" width="1" style="148" customWidth="1"/>
    <col min="14596" max="14596" width="25.7109375" style="148" customWidth="1"/>
    <col min="14597" max="14597" width="1.140625" style="148" customWidth="1"/>
    <col min="14598" max="14598" width="10.140625" style="148" customWidth="1"/>
    <col min="14599" max="14599" width="14.42578125" style="148" customWidth="1"/>
    <col min="14600" max="14600" width="11.42578125" style="148" customWidth="1"/>
    <col min="14601" max="14848" width="8.7109375" style="148"/>
    <col min="14849" max="14849" width="3.140625" style="148" customWidth="1"/>
    <col min="14850" max="14850" width="31.42578125" style="148" customWidth="1"/>
    <col min="14851" max="14851" width="1" style="148" customWidth="1"/>
    <col min="14852" max="14852" width="25.7109375" style="148" customWidth="1"/>
    <col min="14853" max="14853" width="1.140625" style="148" customWidth="1"/>
    <col min="14854" max="14854" width="10.140625" style="148" customWidth="1"/>
    <col min="14855" max="14855" width="14.42578125" style="148" customWidth="1"/>
    <col min="14856" max="14856" width="11.42578125" style="148" customWidth="1"/>
    <col min="14857" max="15104" width="8.7109375" style="148"/>
    <col min="15105" max="15105" width="3.140625" style="148" customWidth="1"/>
    <col min="15106" max="15106" width="31.42578125" style="148" customWidth="1"/>
    <col min="15107" max="15107" width="1" style="148" customWidth="1"/>
    <col min="15108" max="15108" width="25.7109375" style="148" customWidth="1"/>
    <col min="15109" max="15109" width="1.140625" style="148" customWidth="1"/>
    <col min="15110" max="15110" width="10.140625" style="148" customWidth="1"/>
    <col min="15111" max="15111" width="14.42578125" style="148" customWidth="1"/>
    <col min="15112" max="15112" width="11.42578125" style="148" customWidth="1"/>
    <col min="15113" max="15360" width="8.7109375" style="148"/>
    <col min="15361" max="15361" width="3.140625" style="148" customWidth="1"/>
    <col min="15362" max="15362" width="31.42578125" style="148" customWidth="1"/>
    <col min="15363" max="15363" width="1" style="148" customWidth="1"/>
    <col min="15364" max="15364" width="25.7109375" style="148" customWidth="1"/>
    <col min="15365" max="15365" width="1.140625" style="148" customWidth="1"/>
    <col min="15366" max="15366" width="10.140625" style="148" customWidth="1"/>
    <col min="15367" max="15367" width="14.42578125" style="148" customWidth="1"/>
    <col min="15368" max="15368" width="11.42578125" style="148" customWidth="1"/>
    <col min="15369" max="15616" width="8.7109375" style="148"/>
    <col min="15617" max="15617" width="3.140625" style="148" customWidth="1"/>
    <col min="15618" max="15618" width="31.42578125" style="148" customWidth="1"/>
    <col min="15619" max="15619" width="1" style="148" customWidth="1"/>
    <col min="15620" max="15620" width="25.7109375" style="148" customWidth="1"/>
    <col min="15621" max="15621" width="1.140625" style="148" customWidth="1"/>
    <col min="15622" max="15622" width="10.140625" style="148" customWidth="1"/>
    <col min="15623" max="15623" width="14.42578125" style="148" customWidth="1"/>
    <col min="15624" max="15624" width="11.42578125" style="148" customWidth="1"/>
    <col min="15625" max="15872" width="8.7109375" style="148"/>
    <col min="15873" max="15873" width="3.140625" style="148" customWidth="1"/>
    <col min="15874" max="15874" width="31.42578125" style="148" customWidth="1"/>
    <col min="15875" max="15875" width="1" style="148" customWidth="1"/>
    <col min="15876" max="15876" width="25.7109375" style="148" customWidth="1"/>
    <col min="15877" max="15877" width="1.140625" style="148" customWidth="1"/>
    <col min="15878" max="15878" width="10.140625" style="148" customWidth="1"/>
    <col min="15879" max="15879" width="14.42578125" style="148" customWidth="1"/>
    <col min="15880" max="15880" width="11.42578125" style="148" customWidth="1"/>
    <col min="15881" max="16128" width="8.7109375" style="148"/>
    <col min="16129" max="16129" width="3.140625" style="148" customWidth="1"/>
    <col min="16130" max="16130" width="31.42578125" style="148" customWidth="1"/>
    <col min="16131" max="16131" width="1" style="148" customWidth="1"/>
    <col min="16132" max="16132" width="25.7109375" style="148" customWidth="1"/>
    <col min="16133" max="16133" width="1.140625" style="148" customWidth="1"/>
    <col min="16134" max="16134" width="10.140625" style="148" customWidth="1"/>
    <col min="16135" max="16135" width="14.42578125" style="148" customWidth="1"/>
    <col min="16136" max="16136" width="11.42578125" style="148" customWidth="1"/>
    <col min="16137" max="16384" width="8.7109375" style="148"/>
  </cols>
  <sheetData>
    <row r="1" spans="1:8" s="61" customFormat="1" ht="20.25" customHeight="1" x14ac:dyDescent="0.25">
      <c r="A1" s="994" t="s">
        <v>1967</v>
      </c>
      <c r="B1" s="994"/>
      <c r="C1" s="994"/>
      <c r="D1" s="994"/>
      <c r="E1" s="994"/>
      <c r="F1" s="994"/>
      <c r="G1" s="994"/>
      <c r="H1" s="994"/>
    </row>
    <row r="2" spans="1:8" s="61" customFormat="1" ht="20.25" x14ac:dyDescent="0.25">
      <c r="A2" s="994" t="s">
        <v>379</v>
      </c>
      <c r="B2" s="994"/>
      <c r="C2" s="994"/>
      <c r="D2" s="994"/>
      <c r="E2" s="994"/>
      <c r="F2" s="994"/>
      <c r="G2" s="994"/>
      <c r="H2" s="994"/>
    </row>
    <row r="3" spans="1:8" s="61" customFormat="1" ht="20.25" x14ac:dyDescent="0.25">
      <c r="A3" s="994" t="s">
        <v>1443</v>
      </c>
      <c r="B3" s="994"/>
      <c r="C3" s="994"/>
      <c r="D3" s="994"/>
      <c r="E3" s="994"/>
      <c r="F3" s="994"/>
      <c r="G3" s="994"/>
      <c r="H3" s="994"/>
    </row>
    <row r="4" spans="1:8" s="61" customFormat="1" ht="20.25" x14ac:dyDescent="0.25">
      <c r="A4" s="255"/>
      <c r="B4" s="255"/>
      <c r="C4" s="255"/>
      <c r="D4" s="255"/>
      <c r="E4" s="255"/>
      <c r="F4" s="255"/>
      <c r="G4" s="255"/>
      <c r="H4" s="255"/>
    </row>
    <row r="5" spans="1:8" s="61" customFormat="1" ht="20.25" x14ac:dyDescent="0.25">
      <c r="A5" s="255"/>
      <c r="B5" s="255"/>
      <c r="C5" s="255"/>
      <c r="D5" s="255"/>
      <c r="E5" s="255"/>
      <c r="F5" s="255"/>
      <c r="G5" s="255"/>
      <c r="H5" s="255"/>
    </row>
    <row r="6" spans="1:8" ht="24" customHeight="1" x14ac:dyDescent="0.25">
      <c r="A6" s="995" t="s">
        <v>140</v>
      </c>
      <c r="B6" s="995"/>
      <c r="C6" s="995"/>
      <c r="D6" s="995"/>
      <c r="E6" s="995"/>
      <c r="F6" s="995"/>
      <c r="G6" s="995"/>
      <c r="H6" s="995"/>
    </row>
    <row r="7" spans="1:8" ht="22.5" customHeight="1" x14ac:dyDescent="0.25">
      <c r="A7" s="996" t="s">
        <v>0</v>
      </c>
      <c r="B7" s="996"/>
      <c r="C7" s="996"/>
      <c r="D7" s="996"/>
      <c r="E7" s="996"/>
      <c r="F7" s="996"/>
      <c r="G7" s="996"/>
      <c r="H7" s="996"/>
    </row>
    <row r="8" spans="1:8" ht="57" customHeight="1" x14ac:dyDescent="0.25">
      <c r="A8" s="996" t="s">
        <v>1599</v>
      </c>
      <c r="B8" s="996"/>
      <c r="C8" s="996"/>
      <c r="D8" s="996"/>
      <c r="E8" s="996"/>
      <c r="F8" s="996"/>
      <c r="G8" s="996"/>
      <c r="H8" s="996"/>
    </row>
    <row r="9" spans="1:8" ht="28.5" customHeight="1" x14ac:dyDescent="0.6">
      <c r="A9" s="117"/>
      <c r="B9" s="118"/>
      <c r="C9" s="118"/>
      <c r="D9" s="118"/>
      <c r="E9" s="118"/>
      <c r="F9" s="118"/>
      <c r="G9" s="118"/>
      <c r="H9" s="119" t="s">
        <v>1</v>
      </c>
    </row>
    <row r="10" spans="1:8" ht="29.25" customHeight="1" x14ac:dyDescent="0.6">
      <c r="A10" s="120" t="s">
        <v>111</v>
      </c>
      <c r="B10" s="1000" t="s">
        <v>100</v>
      </c>
      <c r="C10" s="1000"/>
      <c r="D10" s="1000"/>
      <c r="E10" s="1000"/>
      <c r="F10" s="1000"/>
      <c r="G10" s="118"/>
      <c r="H10" s="121" t="s">
        <v>161</v>
      </c>
    </row>
    <row r="11" spans="1:8" ht="29.25" customHeight="1" x14ac:dyDescent="0.6">
      <c r="A11" s="120" t="s">
        <v>111</v>
      </c>
      <c r="B11" s="1000" t="s">
        <v>81</v>
      </c>
      <c r="C11" s="1000"/>
      <c r="D11" s="1000"/>
      <c r="E11" s="1000"/>
      <c r="F11" s="1000"/>
      <c r="G11" s="118"/>
      <c r="H11" s="122">
        <v>3</v>
      </c>
    </row>
    <row r="12" spans="1:8" ht="29.25" customHeight="1" x14ac:dyDescent="0.6">
      <c r="A12" s="120" t="s">
        <v>111</v>
      </c>
      <c r="B12" s="1000" t="s">
        <v>112</v>
      </c>
      <c r="C12" s="1000"/>
      <c r="D12" s="1000"/>
      <c r="E12" s="1000"/>
      <c r="F12" s="1000"/>
      <c r="G12" s="118"/>
      <c r="H12" s="122">
        <v>4</v>
      </c>
    </row>
    <row r="13" spans="1:8" ht="29.25" customHeight="1" x14ac:dyDescent="0.6">
      <c r="A13" s="120" t="s">
        <v>111</v>
      </c>
      <c r="B13" s="1000" t="s">
        <v>373</v>
      </c>
      <c r="C13" s="1000"/>
      <c r="D13" s="1000"/>
      <c r="E13" s="1000"/>
      <c r="F13" s="1000"/>
      <c r="G13" s="118"/>
      <c r="H13" s="121" t="s">
        <v>1898</v>
      </c>
    </row>
    <row r="14" spans="1:8" ht="27.75" customHeight="1" x14ac:dyDescent="0.6">
      <c r="A14" s="104"/>
      <c r="B14" s="118"/>
      <c r="C14" s="118"/>
      <c r="D14" s="118"/>
      <c r="E14" s="118"/>
      <c r="F14" s="118"/>
      <c r="G14" s="118"/>
      <c r="H14" s="121"/>
    </row>
    <row r="15" spans="1:8" ht="30" customHeight="1" x14ac:dyDescent="0.25">
      <c r="A15" s="996" t="s">
        <v>1935</v>
      </c>
      <c r="B15" s="996"/>
      <c r="C15" s="996"/>
      <c r="D15" s="996"/>
      <c r="E15" s="996"/>
      <c r="F15" s="996"/>
      <c r="G15" s="996"/>
      <c r="H15" s="996"/>
    </row>
    <row r="16" spans="1:8" ht="27.75" customHeight="1" x14ac:dyDescent="0.25">
      <c r="A16" s="149"/>
      <c r="B16" s="149"/>
      <c r="C16" s="149"/>
      <c r="D16" s="149"/>
      <c r="E16" s="149"/>
      <c r="F16" s="149"/>
      <c r="G16" s="149"/>
      <c r="H16" s="149"/>
    </row>
    <row r="17" spans="1:8" s="85" customFormat="1" ht="50.25" customHeight="1" x14ac:dyDescent="0.25">
      <c r="A17" s="97"/>
      <c r="B17" s="113" t="s">
        <v>2</v>
      </c>
      <c r="C17" s="77"/>
      <c r="D17" s="113" t="s">
        <v>3</v>
      </c>
      <c r="E17" s="77"/>
      <c r="F17" s="999" t="s">
        <v>4</v>
      </c>
      <c r="G17" s="999"/>
      <c r="H17" s="999"/>
    </row>
    <row r="18" spans="1:8" ht="93" customHeight="1" x14ac:dyDescent="0.25">
      <c r="A18" s="98"/>
      <c r="B18" s="150" t="s">
        <v>162</v>
      </c>
      <c r="C18" s="146"/>
      <c r="D18" s="150" t="s">
        <v>163</v>
      </c>
      <c r="E18" s="116"/>
      <c r="F18" s="997"/>
      <c r="G18" s="997"/>
      <c r="H18" s="997"/>
    </row>
    <row r="19" spans="1:8" ht="93" customHeight="1" x14ac:dyDescent="0.25">
      <c r="A19" s="98"/>
      <c r="B19" s="150" t="s">
        <v>166</v>
      </c>
      <c r="C19" s="146"/>
      <c r="D19" s="150" t="s">
        <v>167</v>
      </c>
      <c r="E19" s="115"/>
      <c r="F19" s="997"/>
      <c r="G19" s="997"/>
      <c r="H19" s="997"/>
    </row>
    <row r="20" spans="1:8" ht="93" customHeight="1" x14ac:dyDescent="0.25">
      <c r="A20" s="98"/>
      <c r="B20" s="150" t="s">
        <v>164</v>
      </c>
      <c r="C20" s="146"/>
      <c r="D20" s="150" t="s">
        <v>165</v>
      </c>
      <c r="E20" s="115"/>
      <c r="F20" s="997"/>
      <c r="G20" s="997"/>
      <c r="H20" s="997"/>
    </row>
    <row r="21" spans="1:8" ht="41.25" customHeight="1" x14ac:dyDescent="0.25">
      <c r="A21" s="98"/>
      <c r="B21" s="116"/>
      <c r="C21" s="114"/>
      <c r="D21" s="114"/>
      <c r="E21" s="116"/>
      <c r="F21" s="115"/>
      <c r="G21" s="28"/>
      <c r="H21" s="147"/>
    </row>
    <row r="22" spans="1:8" ht="41.25" customHeight="1" x14ac:dyDescent="0.25">
      <c r="A22" s="998"/>
      <c r="B22" s="998"/>
      <c r="C22" s="998"/>
      <c r="D22" s="66"/>
      <c r="E22" s="66"/>
      <c r="F22" s="147"/>
      <c r="G22" s="147"/>
      <c r="H22" s="147"/>
    </row>
    <row r="23" spans="1:8" ht="41.25" customHeight="1" x14ac:dyDescent="0.55000000000000004">
      <c r="A23" s="67"/>
      <c r="B23" s="65"/>
      <c r="C23" s="65"/>
      <c r="E23" s="65"/>
      <c r="F23" s="65"/>
      <c r="G23" s="65"/>
      <c r="H23" s="65"/>
    </row>
    <row r="24" spans="1:8" ht="18" customHeight="1" x14ac:dyDescent="0.55000000000000004">
      <c r="A24" s="65"/>
      <c r="B24" s="65"/>
      <c r="C24" s="65"/>
      <c r="E24" s="65"/>
      <c r="F24" s="65"/>
      <c r="G24" s="65"/>
      <c r="H24" s="65"/>
    </row>
    <row r="25" spans="1:8" ht="19.5" x14ac:dyDescent="0.55000000000000004">
      <c r="A25" s="65"/>
      <c r="B25" s="65"/>
      <c r="C25" s="65"/>
      <c r="E25" s="65"/>
      <c r="F25" s="65"/>
      <c r="G25" s="65"/>
      <c r="H25" s="65"/>
    </row>
    <row r="29" spans="1:8" x14ac:dyDescent="0.25">
      <c r="G29" s="148">
        <f>C29+D29+E29</f>
        <v>0</v>
      </c>
    </row>
  </sheetData>
  <mergeCells count="16">
    <mergeCell ref="A8:H8"/>
    <mergeCell ref="F19:H19"/>
    <mergeCell ref="A22:C22"/>
    <mergeCell ref="A15:H15"/>
    <mergeCell ref="F17:H17"/>
    <mergeCell ref="F18:H18"/>
    <mergeCell ref="F20:H20"/>
    <mergeCell ref="B10:F10"/>
    <mergeCell ref="B11:F11"/>
    <mergeCell ref="B12:F12"/>
    <mergeCell ref="B13:F13"/>
    <mergeCell ref="A1:H1"/>
    <mergeCell ref="A2:H2"/>
    <mergeCell ref="A3:H3"/>
    <mergeCell ref="A6:H6"/>
    <mergeCell ref="A7:H7"/>
  </mergeCells>
  <printOptions horizontalCentered="1"/>
  <pageMargins left="0.5" right="0.5" top="0.5" bottom="0.5" header="0" footer="0"/>
  <pageSetup paperSize="9" scale="82" orientation="portrait" r:id="rId1"/>
  <headerFooter>
    <oddFooter>&amp;C&amp;"B Nazanin,Regular"&amp;12&amp;A</oddFooter>
  </headerFooter>
  <ignoredErrors>
    <ignoredError sqref="H1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pageSetUpPr fitToPage="1"/>
  </sheetPr>
  <dimension ref="A1:M58"/>
  <sheetViews>
    <sheetView rightToLeft="1" view="pageBreakPreview" zoomScaleNormal="70" zoomScaleSheetLayoutView="100" workbookViewId="0">
      <selection activeCell="D20" sqref="D20"/>
    </sheetView>
  </sheetViews>
  <sheetFormatPr defaultColWidth="8.7109375" defaultRowHeight="15" x14ac:dyDescent="0.25"/>
  <cols>
    <col min="1" max="1" width="40.28515625" style="884" customWidth="1"/>
    <col min="2" max="2" width="9" style="884" customWidth="1"/>
    <col min="3" max="3" width="1.140625" style="884" customWidth="1"/>
    <col min="4" max="4" width="18.140625" style="884" bestFit="1" customWidth="1"/>
    <col min="5" max="5" width="1.140625" style="884" customWidth="1"/>
    <col min="6" max="6" width="17" style="884" bestFit="1" customWidth="1"/>
    <col min="7" max="7" width="1.140625" style="884" customWidth="1"/>
    <col min="8" max="8" width="12.42578125" style="884" hidden="1" customWidth="1"/>
    <col min="9" max="9" width="20.140625" style="884" bestFit="1" customWidth="1"/>
    <col min="10" max="12" width="8.7109375" style="884"/>
    <col min="13" max="13" width="18" style="884" bestFit="1" customWidth="1"/>
    <col min="14" max="16384" width="8.7109375" style="884"/>
  </cols>
  <sheetData>
    <row r="1" spans="1:13" s="883" customFormat="1" ht="20.25" x14ac:dyDescent="0.25">
      <c r="A1" s="1002" t="str">
        <f>'1'!A1:H1</f>
        <v>شرکت پالایش میعانات گازی آدیش جنوبی (سهامي خاص) - در مرحله قبل از بهره برداری</v>
      </c>
      <c r="B1" s="1002"/>
      <c r="C1" s="1002"/>
      <c r="D1" s="1002"/>
      <c r="E1" s="1002"/>
      <c r="F1" s="1002"/>
      <c r="G1" s="1002"/>
      <c r="H1" s="1002"/>
    </row>
    <row r="2" spans="1:13" s="883" customFormat="1" ht="20.25" x14ac:dyDescent="0.25">
      <c r="A2" s="1002" t="s">
        <v>100</v>
      </c>
      <c r="B2" s="1002"/>
      <c r="C2" s="1002"/>
      <c r="D2" s="1002"/>
      <c r="E2" s="1002"/>
      <c r="F2" s="1002"/>
      <c r="G2" s="1002"/>
      <c r="H2" s="1002"/>
    </row>
    <row r="3" spans="1:13" s="883" customFormat="1" ht="20.25" x14ac:dyDescent="0.25">
      <c r="A3" s="1002" t="s">
        <v>1444</v>
      </c>
      <c r="B3" s="1002"/>
      <c r="C3" s="1002"/>
      <c r="D3" s="1002"/>
      <c r="E3" s="1002"/>
      <c r="F3" s="1002"/>
      <c r="G3" s="1002"/>
      <c r="H3" s="1002"/>
    </row>
    <row r="4" spans="1:13" s="883" customFormat="1" ht="14.25" customHeight="1" x14ac:dyDescent="0.25">
      <c r="A4" s="899"/>
      <c r="B4" s="899"/>
      <c r="C4" s="899"/>
      <c r="D4" s="899"/>
      <c r="E4" s="899"/>
      <c r="F4" s="899"/>
      <c r="G4" s="899"/>
      <c r="H4" s="900"/>
    </row>
    <row r="5" spans="1:13" ht="22.5" customHeight="1" x14ac:dyDescent="0.6">
      <c r="A5" s="893"/>
      <c r="B5" s="889" t="s">
        <v>6</v>
      </c>
      <c r="C5" s="890"/>
      <c r="D5" s="889" t="s">
        <v>1451</v>
      </c>
      <c r="E5" s="901"/>
      <c r="F5" s="889" t="s">
        <v>108</v>
      </c>
      <c r="G5" s="902"/>
      <c r="H5" s="903" t="s">
        <v>19</v>
      </c>
      <c r="I5" s="904"/>
      <c r="M5" s="884" t="s">
        <v>1451</v>
      </c>
    </row>
    <row r="6" spans="1:13" ht="22.5" customHeight="1" x14ac:dyDescent="0.6">
      <c r="A6" s="892"/>
      <c r="B6" s="891"/>
      <c r="C6" s="891"/>
      <c r="D6" s="893" t="s">
        <v>7</v>
      </c>
      <c r="E6" s="901"/>
      <c r="F6" s="893" t="s">
        <v>7</v>
      </c>
      <c r="G6" s="905"/>
      <c r="H6" s="906" t="s">
        <v>7</v>
      </c>
      <c r="I6" s="904"/>
      <c r="M6" s="884" t="s">
        <v>7</v>
      </c>
    </row>
    <row r="7" spans="1:13" ht="23.25" x14ac:dyDescent="0.6">
      <c r="A7" s="895" t="s">
        <v>20</v>
      </c>
      <c r="B7" s="893"/>
      <c r="C7" s="893"/>
      <c r="D7" s="888"/>
      <c r="E7" s="902"/>
      <c r="F7" s="888"/>
      <c r="G7" s="902"/>
      <c r="H7" s="903"/>
      <c r="I7" s="904"/>
    </row>
    <row r="8" spans="1:13" ht="21.75" customHeight="1" x14ac:dyDescent="0.6">
      <c r="A8" s="895" t="s">
        <v>21</v>
      </c>
      <c r="B8" s="893"/>
      <c r="C8" s="893"/>
      <c r="D8" s="893"/>
      <c r="E8" s="902"/>
      <c r="F8" s="893"/>
      <c r="G8" s="902"/>
      <c r="H8" s="907"/>
      <c r="I8" s="904"/>
    </row>
    <row r="9" spans="1:13" ht="23.25" x14ac:dyDescent="0.6">
      <c r="A9" s="894" t="s">
        <v>160</v>
      </c>
      <c r="B9" s="893">
        <v>5</v>
      </c>
      <c r="C9" s="893"/>
      <c r="D9" s="136">
        <f>'9'!V20</f>
        <v>17633048542648</v>
      </c>
      <c r="E9" s="902"/>
      <c r="F9" s="136">
        <f>'9'!V21</f>
        <v>8072043595136</v>
      </c>
      <c r="G9" s="902"/>
      <c r="H9" s="908" t="s">
        <v>5</v>
      </c>
      <c r="I9" s="904">
        <f t="shared" ref="I9:I15" si="0">D9-F9</f>
        <v>9561004947512</v>
      </c>
      <c r="M9" s="884">
        <v>17633048542648</v>
      </c>
    </row>
    <row r="10" spans="1:13" ht="23.25" x14ac:dyDescent="0.6">
      <c r="A10" s="894" t="s">
        <v>22</v>
      </c>
      <c r="B10" s="893">
        <v>6</v>
      </c>
      <c r="C10" s="893"/>
      <c r="D10" s="136">
        <f>'15'!J15</f>
        <v>33017098097</v>
      </c>
      <c r="E10" s="902"/>
      <c r="F10" s="136">
        <f>'15'!J16</f>
        <v>552945210</v>
      </c>
      <c r="G10" s="902"/>
      <c r="H10" s="908" t="s">
        <v>5</v>
      </c>
      <c r="I10" s="904">
        <f t="shared" si="0"/>
        <v>32464152887</v>
      </c>
      <c r="M10" s="884">
        <v>33017098097</v>
      </c>
    </row>
    <row r="11" spans="1:13" ht="23.25" x14ac:dyDescent="0.6">
      <c r="A11" s="894" t="s">
        <v>23</v>
      </c>
      <c r="B11" s="893">
        <v>7</v>
      </c>
      <c r="C11" s="893"/>
      <c r="D11" s="136">
        <f>'15'!L30</f>
        <v>160000000000</v>
      </c>
      <c r="E11" s="902"/>
      <c r="F11" s="136">
        <f>'15'!N30</f>
        <v>160000000000</v>
      </c>
      <c r="G11" s="902"/>
      <c r="H11" s="908" t="s">
        <v>5</v>
      </c>
      <c r="I11" s="904">
        <f t="shared" si="0"/>
        <v>0</v>
      </c>
      <c r="M11" s="884">
        <v>160000000000</v>
      </c>
    </row>
    <row r="12" spans="1:13" ht="21" hidden="1" x14ac:dyDescent="0.6">
      <c r="A12" s="894" t="s">
        <v>159</v>
      </c>
      <c r="B12" s="893">
        <v>8</v>
      </c>
      <c r="C12" s="893"/>
      <c r="D12" s="893">
        <v>0</v>
      </c>
      <c r="E12" s="902"/>
      <c r="F12" s="893">
        <v>0</v>
      </c>
      <c r="G12" s="902"/>
      <c r="H12" s="908" t="s">
        <v>5</v>
      </c>
      <c r="I12" s="904">
        <f t="shared" si="0"/>
        <v>0</v>
      </c>
      <c r="M12" s="884">
        <v>0</v>
      </c>
    </row>
    <row r="13" spans="1:13" ht="21.75" customHeight="1" x14ac:dyDescent="0.6">
      <c r="A13" s="895" t="s">
        <v>24</v>
      </c>
      <c r="B13" s="888"/>
      <c r="C13" s="888"/>
      <c r="D13" s="245">
        <f>SUM(D9:D12)</f>
        <v>17826065640745</v>
      </c>
      <c r="E13" s="902"/>
      <c r="F13" s="245">
        <f>SUM(F9:F12)</f>
        <v>8232596540346</v>
      </c>
      <c r="G13" s="902"/>
      <c r="H13" s="909">
        <f>SUM(H9:H12)</f>
        <v>0</v>
      </c>
      <c r="I13" s="904">
        <f t="shared" si="0"/>
        <v>9593469100399</v>
      </c>
      <c r="M13" s="884">
        <v>17826065640745</v>
      </c>
    </row>
    <row r="14" spans="1:13" ht="21.75" customHeight="1" x14ac:dyDescent="0.6">
      <c r="A14" s="895" t="s">
        <v>25</v>
      </c>
      <c r="B14" s="893"/>
      <c r="C14" s="893"/>
      <c r="D14" s="888"/>
      <c r="E14" s="902"/>
      <c r="F14" s="888"/>
      <c r="G14" s="902"/>
      <c r="H14" s="910"/>
      <c r="I14" s="904">
        <f t="shared" si="0"/>
        <v>0</v>
      </c>
    </row>
    <row r="15" spans="1:13" ht="23.25" x14ac:dyDescent="0.6">
      <c r="A15" s="894" t="s">
        <v>253</v>
      </c>
      <c r="B15" s="893">
        <v>8</v>
      </c>
      <c r="C15" s="893"/>
      <c r="D15" s="136">
        <f>'16'!D11</f>
        <v>30479152254</v>
      </c>
      <c r="E15" s="902"/>
      <c r="F15" s="136">
        <f>'16'!F11</f>
        <v>610274838</v>
      </c>
      <c r="G15" s="902"/>
      <c r="H15" s="908" t="s">
        <v>5</v>
      </c>
      <c r="I15" s="904">
        <f t="shared" si="0"/>
        <v>29868877416</v>
      </c>
      <c r="M15" s="884">
        <v>30479152254</v>
      </c>
    </row>
    <row r="16" spans="1:13" ht="23.25" hidden="1" x14ac:dyDescent="0.6">
      <c r="A16" s="894" t="s">
        <v>26</v>
      </c>
      <c r="B16" s="893">
        <v>18</v>
      </c>
      <c r="C16" s="893"/>
      <c r="D16" s="136"/>
      <c r="E16" s="902"/>
      <c r="F16" s="136"/>
      <c r="G16" s="902"/>
      <c r="H16" s="908" t="s">
        <v>5</v>
      </c>
      <c r="I16" s="904">
        <f t="shared" ref="I16:I34" si="1">D16-F16</f>
        <v>0</v>
      </c>
    </row>
    <row r="17" spans="1:13" ht="23.25" x14ac:dyDescent="0.6">
      <c r="A17" s="894" t="s">
        <v>27</v>
      </c>
      <c r="B17" s="893">
        <v>9</v>
      </c>
      <c r="C17" s="893"/>
      <c r="D17" s="136">
        <f>'17'!H22</f>
        <v>4492857480364</v>
      </c>
      <c r="E17" s="902"/>
      <c r="F17" s="136">
        <f>'17'!J22</f>
        <v>79280988913</v>
      </c>
      <c r="G17" s="902"/>
      <c r="H17" s="908" t="s">
        <v>5</v>
      </c>
      <c r="I17" s="904">
        <f t="shared" si="1"/>
        <v>4413576491451</v>
      </c>
      <c r="M17" s="884">
        <v>4492857480364</v>
      </c>
    </row>
    <row r="18" spans="1:13" ht="23.25" x14ac:dyDescent="0.6">
      <c r="A18" s="894" t="s">
        <v>28</v>
      </c>
      <c r="B18" s="893">
        <v>10</v>
      </c>
      <c r="C18" s="893"/>
      <c r="D18" s="136">
        <f>'18'!D13</f>
        <v>154969892237</v>
      </c>
      <c r="E18" s="902"/>
      <c r="F18" s="136">
        <f>'18'!F13</f>
        <v>155218311777</v>
      </c>
      <c r="G18" s="902"/>
      <c r="H18" s="908" t="s">
        <v>5</v>
      </c>
      <c r="I18" s="904">
        <f t="shared" si="1"/>
        <v>-248419540</v>
      </c>
      <c r="M18" s="884">
        <v>154969892237</v>
      </c>
    </row>
    <row r="19" spans="1:13" ht="21.75" customHeight="1" x14ac:dyDescent="0.6">
      <c r="A19" s="895" t="s">
        <v>29</v>
      </c>
      <c r="B19" s="888"/>
      <c r="C19" s="888"/>
      <c r="D19" s="691">
        <f>SUM(D15:D18)</f>
        <v>4678306524855</v>
      </c>
      <c r="E19" s="902"/>
      <c r="F19" s="691">
        <f>SUM(F15:F18)</f>
        <v>235109575528</v>
      </c>
      <c r="G19" s="902"/>
      <c r="H19" s="909" t="e">
        <f>SUM(#REF!)</f>
        <v>#REF!</v>
      </c>
      <c r="I19" s="904">
        <f t="shared" si="1"/>
        <v>4443196949327</v>
      </c>
      <c r="M19" s="884">
        <v>4678306524855</v>
      </c>
    </row>
    <row r="20" spans="1:13" ht="24" thickBot="1" x14ac:dyDescent="0.65">
      <c r="A20" s="895" t="s">
        <v>30</v>
      </c>
      <c r="B20" s="888"/>
      <c r="C20" s="888"/>
      <c r="D20" s="427">
        <f>D13+D19</f>
        <v>22504372165600</v>
      </c>
      <c r="E20" s="902"/>
      <c r="F20" s="427">
        <f>F13+F19</f>
        <v>8467706115874</v>
      </c>
      <c r="G20" s="902"/>
      <c r="H20" s="911" t="e">
        <f>H13+H19</f>
        <v>#REF!</v>
      </c>
      <c r="I20" s="904">
        <f t="shared" si="1"/>
        <v>14036666049726</v>
      </c>
      <c r="M20" s="884">
        <v>22504372165600</v>
      </c>
    </row>
    <row r="21" spans="1:13" ht="39.75" customHeight="1" thickTop="1" x14ac:dyDescent="0.6">
      <c r="A21" s="895" t="s">
        <v>31</v>
      </c>
      <c r="B21" s="888"/>
      <c r="C21" s="888"/>
      <c r="D21" s="888"/>
      <c r="E21" s="902"/>
      <c r="F21" s="888"/>
      <c r="G21" s="902"/>
      <c r="H21" s="903"/>
      <c r="I21" s="904">
        <f t="shared" si="1"/>
        <v>0</v>
      </c>
    </row>
    <row r="22" spans="1:13" ht="23.25" x14ac:dyDescent="0.6">
      <c r="A22" s="895" t="s">
        <v>32</v>
      </c>
      <c r="B22" s="888"/>
      <c r="C22" s="888"/>
      <c r="D22" s="888"/>
      <c r="E22" s="902"/>
      <c r="F22" s="888"/>
      <c r="G22" s="902"/>
      <c r="H22" s="903"/>
      <c r="I22" s="904">
        <f t="shared" si="1"/>
        <v>0</v>
      </c>
    </row>
    <row r="23" spans="1:13" ht="23.25" x14ac:dyDescent="0.6">
      <c r="A23" s="894" t="s">
        <v>33</v>
      </c>
      <c r="B23" s="893">
        <v>11</v>
      </c>
      <c r="C23" s="893"/>
      <c r="D23" s="136">
        <f>'19'!G15</f>
        <v>4700000000000</v>
      </c>
      <c r="E23" s="902"/>
      <c r="F23" s="136">
        <f>'19'!M15</f>
        <v>1600000000000</v>
      </c>
      <c r="G23" s="902"/>
      <c r="H23" s="908" t="s">
        <v>5</v>
      </c>
      <c r="I23" s="904">
        <f t="shared" si="1"/>
        <v>3100000000000</v>
      </c>
      <c r="M23" s="884">
        <v>4700000000000</v>
      </c>
    </row>
    <row r="24" spans="1:13" ht="21" hidden="1" x14ac:dyDescent="0.6">
      <c r="A24" s="894" t="s">
        <v>422</v>
      </c>
      <c r="B24" s="893"/>
      <c r="C24" s="893"/>
      <c r="D24" s="893">
        <v>0</v>
      </c>
      <c r="E24" s="902"/>
      <c r="F24" s="893">
        <v>0</v>
      </c>
      <c r="G24" s="902"/>
      <c r="H24" s="908"/>
      <c r="I24" s="904">
        <f t="shared" si="1"/>
        <v>0</v>
      </c>
      <c r="M24" s="884">
        <v>0</v>
      </c>
    </row>
    <row r="25" spans="1:13" ht="21.75" customHeight="1" x14ac:dyDescent="0.6">
      <c r="A25" s="895" t="s">
        <v>34</v>
      </c>
      <c r="B25" s="888"/>
      <c r="C25" s="888"/>
      <c r="D25" s="245">
        <f>SUM(D23:D23)</f>
        <v>4700000000000</v>
      </c>
      <c r="E25" s="902"/>
      <c r="F25" s="245">
        <f>SUM(F23:F24)</f>
        <v>1600000000000</v>
      </c>
      <c r="G25" s="902"/>
      <c r="H25" s="909">
        <f>SUM(H23:H23)</f>
        <v>0</v>
      </c>
      <c r="I25" s="904">
        <f>D25-F25</f>
        <v>3100000000000</v>
      </c>
      <c r="M25" s="884">
        <v>4700000000000</v>
      </c>
    </row>
    <row r="26" spans="1:13" ht="23.25" x14ac:dyDescent="0.6">
      <c r="A26" s="895" t="s">
        <v>35</v>
      </c>
      <c r="B26" s="888"/>
      <c r="C26" s="888"/>
      <c r="D26" s="888"/>
      <c r="E26" s="902"/>
      <c r="F26" s="888"/>
      <c r="G26" s="902"/>
      <c r="H26" s="903"/>
      <c r="I26" s="904">
        <f t="shared" si="1"/>
        <v>0</v>
      </c>
    </row>
    <row r="27" spans="1:13" ht="21.75" customHeight="1" x14ac:dyDescent="0.6">
      <c r="A27" s="895" t="s">
        <v>172</v>
      </c>
      <c r="B27" s="888"/>
      <c r="C27" s="888"/>
      <c r="D27" s="888"/>
      <c r="E27" s="902"/>
      <c r="F27" s="888"/>
      <c r="G27" s="902"/>
      <c r="H27" s="903"/>
      <c r="I27" s="904">
        <f t="shared" si="1"/>
        <v>0</v>
      </c>
    </row>
    <row r="28" spans="1:13" ht="21.75" customHeight="1" x14ac:dyDescent="0.6">
      <c r="A28" s="894" t="s">
        <v>174</v>
      </c>
      <c r="B28" s="893">
        <v>12</v>
      </c>
      <c r="C28" s="888"/>
      <c r="D28" s="136">
        <f>'20'!D11</f>
        <v>1990482916332</v>
      </c>
      <c r="E28" s="902"/>
      <c r="F28" s="136">
        <f>'20'!F11</f>
        <v>1589118726052</v>
      </c>
      <c r="G28" s="902"/>
      <c r="H28" s="903"/>
      <c r="I28" s="904">
        <f>D28-F28</f>
        <v>401364190280</v>
      </c>
      <c r="M28" s="884">
        <v>1990482916332</v>
      </c>
    </row>
    <row r="29" spans="1:13" ht="21.75" customHeight="1" x14ac:dyDescent="0.6">
      <c r="A29" s="894" t="s">
        <v>175</v>
      </c>
      <c r="B29" s="893">
        <v>13</v>
      </c>
      <c r="C29" s="888"/>
      <c r="D29" s="136">
        <f>'21'!E9</f>
        <v>14749861755671</v>
      </c>
      <c r="E29" s="902"/>
      <c r="F29" s="136">
        <f>'21'!G9</f>
        <v>4852339235946</v>
      </c>
      <c r="G29" s="902">
        <f>C29+D29+E29</f>
        <v>14749861755671</v>
      </c>
      <c r="H29" s="903"/>
      <c r="I29" s="904">
        <f>D29-F29</f>
        <v>9897522519725</v>
      </c>
      <c r="M29" s="884">
        <v>14749861755671</v>
      </c>
    </row>
    <row r="30" spans="1:13" ht="19.5" customHeight="1" x14ac:dyDescent="0.6">
      <c r="A30" s="895" t="s">
        <v>173</v>
      </c>
      <c r="B30" s="888"/>
      <c r="C30" s="888"/>
      <c r="D30" s="245">
        <f>SUM(D28:D29)</f>
        <v>16740344672003</v>
      </c>
      <c r="E30" s="902"/>
      <c r="F30" s="245">
        <f>SUM(F28:F29)</f>
        <v>6441457961998</v>
      </c>
      <c r="G30" s="904"/>
      <c r="H30" s="909" t="e">
        <f>SUM(#REF!)</f>
        <v>#REF!</v>
      </c>
      <c r="I30" s="904">
        <f>D30-F30</f>
        <v>10298886710005</v>
      </c>
      <c r="M30" s="884">
        <v>16740344672003</v>
      </c>
    </row>
    <row r="31" spans="1:13" ht="19.5" customHeight="1" x14ac:dyDescent="0.6">
      <c r="A31" s="895" t="s">
        <v>36</v>
      </c>
      <c r="B31" s="888"/>
      <c r="C31" s="888"/>
      <c r="D31" s="888"/>
      <c r="E31" s="902"/>
      <c r="F31" s="888"/>
      <c r="G31" s="904"/>
      <c r="H31" s="903"/>
      <c r="I31" s="904">
        <f t="shared" si="1"/>
        <v>0</v>
      </c>
    </row>
    <row r="32" spans="1:13" ht="21" customHeight="1" x14ac:dyDescent="0.6">
      <c r="A32" s="894" t="s">
        <v>176</v>
      </c>
      <c r="B32" s="893">
        <v>14</v>
      </c>
      <c r="C32" s="893"/>
      <c r="D32" s="143">
        <f>'23'!D22</f>
        <v>1064027493600</v>
      </c>
      <c r="E32" s="902"/>
      <c r="F32" s="143">
        <f>'23'!F22</f>
        <v>426248153876</v>
      </c>
      <c r="G32" s="904"/>
      <c r="H32" s="908" t="s">
        <v>5</v>
      </c>
      <c r="I32" s="904">
        <f t="shared" si="1"/>
        <v>637779339724</v>
      </c>
      <c r="M32" s="884">
        <v>1064027493600</v>
      </c>
    </row>
    <row r="33" spans="1:13" ht="19.5" customHeight="1" x14ac:dyDescent="0.6">
      <c r="A33" s="895" t="s">
        <v>37</v>
      </c>
      <c r="B33" s="888"/>
      <c r="C33" s="888"/>
      <c r="D33" s="245">
        <f>SUM(D32:D32)</f>
        <v>1064027493600</v>
      </c>
      <c r="E33" s="902"/>
      <c r="F33" s="245">
        <f>SUM(F32:F32)</f>
        <v>426248153876</v>
      </c>
      <c r="G33" s="904"/>
      <c r="H33" s="909" t="e">
        <f>SUM(#REF!)</f>
        <v>#REF!</v>
      </c>
      <c r="I33" s="904">
        <f t="shared" si="1"/>
        <v>637779339724</v>
      </c>
      <c r="M33" s="884">
        <v>1064027493600</v>
      </c>
    </row>
    <row r="34" spans="1:13" ht="23.25" x14ac:dyDescent="0.6">
      <c r="A34" s="895" t="s">
        <v>38</v>
      </c>
      <c r="B34" s="888"/>
      <c r="C34" s="888"/>
      <c r="D34" s="245">
        <f>D33+D30</f>
        <v>17804372165603</v>
      </c>
      <c r="E34" s="902"/>
      <c r="F34" s="245">
        <f>F33+F30</f>
        <v>6867706115874</v>
      </c>
      <c r="G34" s="904"/>
      <c r="H34" s="903" t="e">
        <f>#REF!+H33</f>
        <v>#REF!</v>
      </c>
      <c r="I34" s="904">
        <f t="shared" si="1"/>
        <v>10936666049729</v>
      </c>
      <c r="M34" s="884">
        <v>17804372165603</v>
      </c>
    </row>
    <row r="35" spans="1:13" ht="20.25" customHeight="1" thickBot="1" x14ac:dyDescent="0.65">
      <c r="A35" s="895" t="s">
        <v>39</v>
      </c>
      <c r="B35" s="888"/>
      <c r="C35" s="888"/>
      <c r="D35" s="427">
        <f>'2'!D25+'2'!D34</f>
        <v>22504372165603</v>
      </c>
      <c r="E35" s="902"/>
      <c r="F35" s="427">
        <f>F34+'2'!F25</f>
        <v>8467706115874</v>
      </c>
      <c r="G35" s="904"/>
      <c r="H35" s="911" t="e">
        <f>'2'!H25+'2'!H34</f>
        <v>#REF!</v>
      </c>
      <c r="I35" s="904">
        <f>D35-F35</f>
        <v>14036666049729</v>
      </c>
      <c r="M35" s="884">
        <v>22504372165603</v>
      </c>
    </row>
    <row r="36" spans="1:13" ht="18.75" thickTop="1" x14ac:dyDescent="0.25">
      <c r="A36" s="912"/>
      <c r="B36" s="904"/>
      <c r="C36" s="904"/>
      <c r="D36" s="904"/>
      <c r="E36" s="904"/>
      <c r="F36" s="904"/>
      <c r="G36" s="904"/>
      <c r="H36" s="904"/>
      <c r="I36" s="904"/>
    </row>
    <row r="37" spans="1:13" ht="30" customHeight="1" x14ac:dyDescent="0.25">
      <c r="A37" s="1001" t="s">
        <v>10</v>
      </c>
      <c r="B37" s="1001"/>
      <c r="C37" s="1001"/>
      <c r="D37" s="1001"/>
      <c r="E37" s="1001"/>
      <c r="F37" s="1001"/>
      <c r="G37" s="913"/>
      <c r="H37" s="913"/>
      <c r="I37" s="913"/>
    </row>
    <row r="38" spans="1:13" ht="32.25" customHeight="1" x14ac:dyDescent="0.25">
      <c r="A38" s="914"/>
      <c r="B38" s="914"/>
      <c r="C38" s="914"/>
      <c r="D38" s="914"/>
      <c r="E38" s="914">
        <f>E34+E25-E20</f>
        <v>0</v>
      </c>
      <c r="F38" s="914"/>
      <c r="G38" s="914"/>
      <c r="H38" s="914"/>
    </row>
    <row r="39" spans="1:13" ht="35.25" customHeight="1" x14ac:dyDescent="0.25">
      <c r="A39" s="914"/>
      <c r="B39" s="914"/>
      <c r="C39" s="914"/>
      <c r="D39" s="914">
        <f>D35-D20</f>
        <v>3</v>
      </c>
      <c r="E39" s="914">
        <f>E35-E20</f>
        <v>0</v>
      </c>
      <c r="F39" s="914">
        <f>F35-F20</f>
        <v>0</v>
      </c>
      <c r="G39" s="914">
        <f>G35-G20</f>
        <v>0</v>
      </c>
      <c r="H39" s="914"/>
      <c r="M39" s="884">
        <v>3</v>
      </c>
    </row>
    <row r="40" spans="1:13" ht="42" customHeight="1" x14ac:dyDescent="0.25">
      <c r="A40" s="914"/>
      <c r="B40" s="914"/>
      <c r="C40" s="914"/>
      <c r="D40" s="914"/>
      <c r="E40" s="914"/>
      <c r="F40" s="914"/>
      <c r="G40" s="914"/>
      <c r="H40" s="914"/>
    </row>
    <row r="41" spans="1:13" ht="21.75" x14ac:dyDescent="0.25">
      <c r="A41" s="915"/>
    </row>
    <row r="42" spans="1:13" ht="27.75" customHeight="1" x14ac:dyDescent="0.25">
      <c r="A42" s="916"/>
      <c r="G42" s="917"/>
    </row>
    <row r="43" spans="1:13" ht="40.5" customHeight="1" x14ac:dyDescent="0.25">
      <c r="A43" s="918"/>
      <c r="B43" s="918"/>
      <c r="C43" s="918"/>
      <c r="D43" s="918"/>
      <c r="G43" s="917"/>
    </row>
    <row r="44" spans="1:13" ht="20.25" x14ac:dyDescent="0.25">
      <c r="A44" s="918"/>
      <c r="B44" s="918"/>
      <c r="C44" s="918"/>
      <c r="D44" s="918"/>
      <c r="G44" s="917"/>
    </row>
    <row r="45" spans="1:13" ht="20.25" x14ac:dyDescent="0.25">
      <c r="A45" s="918"/>
      <c r="B45" s="918"/>
      <c r="C45" s="918"/>
      <c r="D45" s="918"/>
      <c r="G45" s="917"/>
    </row>
    <row r="46" spans="1:13" ht="20.25" x14ac:dyDescent="0.25">
      <c r="A46" s="918"/>
      <c r="B46" s="918"/>
      <c r="C46" s="918"/>
      <c r="D46" s="918"/>
      <c r="G46" s="917"/>
    </row>
    <row r="47" spans="1:13" ht="20.25" x14ac:dyDescent="0.25">
      <c r="A47" s="918"/>
      <c r="B47" s="918"/>
      <c r="C47" s="918"/>
      <c r="D47" s="918"/>
      <c r="G47" s="917"/>
    </row>
    <row r="48" spans="1:13" ht="20.25" x14ac:dyDescent="0.25">
      <c r="A48" s="918"/>
      <c r="B48" s="918"/>
      <c r="C48" s="918"/>
      <c r="D48" s="918"/>
      <c r="G48" s="917"/>
    </row>
    <row r="49" spans="1:8" ht="20.25" x14ac:dyDescent="0.25">
      <c r="A49" s="919"/>
      <c r="G49" s="917"/>
    </row>
    <row r="50" spans="1:8" ht="20.25" x14ac:dyDescent="0.25">
      <c r="A50" s="920"/>
      <c r="B50" s="920"/>
      <c r="C50" s="920"/>
      <c r="D50" s="920"/>
      <c r="E50" s="920"/>
      <c r="F50" s="920"/>
      <c r="G50" s="920"/>
      <c r="H50" s="920"/>
    </row>
    <row r="51" spans="1:8" ht="47.25" customHeight="1" x14ac:dyDescent="0.25">
      <c r="A51" s="921"/>
      <c r="B51" s="921"/>
      <c r="C51" s="921"/>
      <c r="D51" s="921"/>
      <c r="E51" s="921"/>
      <c r="F51" s="921"/>
      <c r="G51" s="921"/>
      <c r="H51" s="921"/>
    </row>
    <row r="52" spans="1:8" ht="18" customHeight="1" x14ac:dyDescent="0.25">
      <c r="A52" s="922"/>
      <c r="B52" s="922"/>
      <c r="C52" s="922"/>
      <c r="D52" s="922"/>
      <c r="E52" s="922"/>
      <c r="F52" s="922"/>
      <c r="G52" s="922"/>
      <c r="H52" s="922"/>
    </row>
    <row r="53" spans="1:8" ht="18" customHeight="1" x14ac:dyDescent="0.25">
      <c r="A53" s="922"/>
      <c r="B53" s="922"/>
      <c r="C53" s="922"/>
      <c r="D53" s="922"/>
      <c r="E53" s="922"/>
      <c r="F53" s="922"/>
      <c r="G53" s="922"/>
      <c r="H53" s="922"/>
    </row>
    <row r="54" spans="1:8" ht="18" customHeight="1" x14ac:dyDescent="0.25">
      <c r="A54" s="922"/>
      <c r="B54" s="922"/>
      <c r="C54" s="922"/>
      <c r="D54" s="922"/>
      <c r="E54" s="922"/>
      <c r="F54" s="922"/>
      <c r="G54" s="922"/>
      <c r="H54" s="922"/>
    </row>
    <row r="55" spans="1:8" ht="18" customHeight="1" x14ac:dyDescent="0.25">
      <c r="A55" s="922"/>
      <c r="B55" s="922"/>
      <c r="C55" s="922"/>
      <c r="D55" s="922"/>
      <c r="E55" s="922"/>
      <c r="F55" s="922"/>
      <c r="G55" s="922"/>
      <c r="H55" s="922"/>
    </row>
    <row r="56" spans="1:8" ht="18" customHeight="1" x14ac:dyDescent="0.25">
      <c r="A56" s="922"/>
      <c r="B56" s="922"/>
      <c r="C56" s="922"/>
      <c r="D56" s="922"/>
      <c r="E56" s="922"/>
      <c r="F56" s="922"/>
      <c r="G56" s="922"/>
      <c r="H56" s="922"/>
    </row>
    <row r="57" spans="1:8" ht="18" customHeight="1" x14ac:dyDescent="0.25">
      <c r="A57" s="922"/>
      <c r="B57" s="922"/>
      <c r="C57" s="922"/>
      <c r="D57" s="922"/>
      <c r="E57" s="922"/>
      <c r="F57" s="922"/>
      <c r="G57" s="922"/>
      <c r="H57" s="922"/>
    </row>
    <row r="58" spans="1:8" ht="21.75" x14ac:dyDescent="0.25">
      <c r="A58" s="923"/>
    </row>
  </sheetData>
  <mergeCells count="4">
    <mergeCell ref="A37:F37"/>
    <mergeCell ref="A1:H1"/>
    <mergeCell ref="A2:H2"/>
    <mergeCell ref="A3:H3"/>
  </mergeCells>
  <printOptions horizontalCentered="1"/>
  <pageMargins left="0.5" right="0.5" top="0.5" bottom="0.5" header="0" footer="0"/>
  <pageSetup paperSize="9" orientation="portrait" r:id="rId1"/>
  <headerFooter>
    <oddFooter>&amp;C&amp;"B Nazanin,Regular"&amp;12&amp;A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122CE-9B67-40C7-AFAB-597C87C3FCDF}">
  <sheetPr>
    <tabColor rgb="FF0000FF"/>
    <pageSetUpPr fitToPage="1"/>
  </sheetPr>
  <dimension ref="B1:P41"/>
  <sheetViews>
    <sheetView rightToLeft="1" view="pageBreakPreview" topLeftCell="A14" zoomScale="84" zoomScaleNormal="100" zoomScaleSheetLayoutView="84" workbookViewId="0">
      <selection activeCell="M13" sqref="M13:N15"/>
    </sheetView>
  </sheetViews>
  <sheetFormatPr defaultColWidth="9.140625" defaultRowHeight="21.75" x14ac:dyDescent="0.5"/>
  <cols>
    <col min="1" max="1" width="4.42578125" style="364" customWidth="1"/>
    <col min="2" max="2" width="47.42578125" style="373" bestFit="1" customWidth="1"/>
    <col min="3" max="3" width="0.85546875" style="373" customWidth="1"/>
    <col min="4" max="4" width="11.5703125" style="364" bestFit="1" customWidth="1"/>
    <col min="5" max="5" width="1" style="364" customWidth="1"/>
    <col min="6" max="6" width="28.42578125" style="365" bestFit="1" customWidth="1"/>
    <col min="7" max="7" width="0.85546875" style="364" customWidth="1"/>
    <col min="8" max="8" width="17.140625" style="364" customWidth="1"/>
    <col min="9" max="9" width="0.85546875" style="364" customWidth="1"/>
    <col min="10" max="10" width="16.42578125" style="365" customWidth="1"/>
    <col min="11" max="11" width="0.85546875" style="364" customWidth="1"/>
    <col min="12" max="16384" width="9.140625" style="364"/>
  </cols>
  <sheetData>
    <row r="1" spans="2:12" s="362" customFormat="1" ht="22.5" x14ac:dyDescent="0.3">
      <c r="B1" s="1003" t="str">
        <f>'[8]2'!B1</f>
        <v>شرکت ساخت ابزار و قالبهای صنعتی پایوراندیش (سهامی خاص)</v>
      </c>
      <c r="C1" s="1003"/>
      <c r="D1" s="1003"/>
      <c r="E1" s="1003"/>
      <c r="F1" s="1003"/>
      <c r="G1" s="1003"/>
      <c r="H1" s="1003"/>
      <c r="I1" s="1003"/>
      <c r="J1" s="1003"/>
    </row>
    <row r="2" spans="2:12" s="362" customFormat="1" ht="22.5" x14ac:dyDescent="0.3">
      <c r="B2" s="1003" t="s">
        <v>1839</v>
      </c>
      <c r="C2" s="1003"/>
      <c r="D2" s="1003"/>
      <c r="E2" s="1003"/>
      <c r="F2" s="1003"/>
      <c r="G2" s="1003"/>
      <c r="H2" s="1003"/>
      <c r="I2" s="1003"/>
      <c r="J2" s="1003"/>
    </row>
    <row r="3" spans="2:12" s="362" customFormat="1" ht="22.5" x14ac:dyDescent="0.3">
      <c r="B3" s="1003" t="s">
        <v>82</v>
      </c>
      <c r="C3" s="1003"/>
      <c r="D3" s="1003"/>
      <c r="E3" s="1003"/>
      <c r="F3" s="1003"/>
      <c r="G3" s="1003"/>
      <c r="H3" s="1003"/>
      <c r="I3" s="1003"/>
      <c r="J3" s="1003"/>
    </row>
    <row r="4" spans="2:12" s="362" customFormat="1" ht="22.5" x14ac:dyDescent="0.3">
      <c r="B4" s="1003" t="str">
        <f>'[8]2'!B4:K4</f>
        <v xml:space="preserve"> دوره  مالی شش ماهه منتهی به 30 اسفند ماه 1399</v>
      </c>
      <c r="C4" s="1003"/>
      <c r="D4" s="1003"/>
      <c r="E4" s="1003"/>
      <c r="F4" s="1003"/>
      <c r="G4" s="1003"/>
      <c r="H4" s="1003"/>
      <c r="I4" s="1003"/>
      <c r="J4" s="1003"/>
    </row>
    <row r="6" spans="2:12" ht="30" customHeight="1" x14ac:dyDescent="0.5">
      <c r="B6" s="363" t="s">
        <v>1840</v>
      </c>
      <c r="C6" s="363"/>
    </row>
    <row r="7" spans="2:12" ht="43.5" x14ac:dyDescent="0.5">
      <c r="B7" s="366"/>
      <c r="C7" s="366"/>
      <c r="D7" s="367" t="s">
        <v>6</v>
      </c>
      <c r="E7" s="368"/>
      <c r="F7" s="369" t="s">
        <v>1841</v>
      </c>
      <c r="G7" s="368"/>
      <c r="H7" s="367" t="s">
        <v>1842</v>
      </c>
      <c r="I7" s="368"/>
      <c r="J7" s="369" t="s">
        <v>1843</v>
      </c>
    </row>
    <row r="8" spans="2:12" ht="33" customHeight="1" x14ac:dyDescent="0.5">
      <c r="B8" s="363" t="s">
        <v>1844</v>
      </c>
      <c r="C8" s="370"/>
      <c r="D8" s="371"/>
      <c r="F8" s="372" t="s">
        <v>7</v>
      </c>
      <c r="H8" s="371" t="s">
        <v>7</v>
      </c>
      <c r="J8" s="372" t="s">
        <v>7</v>
      </c>
    </row>
    <row r="9" spans="2:12" ht="31.5" customHeight="1" x14ac:dyDescent="0.5">
      <c r="D9" s="374"/>
      <c r="E9" s="374"/>
      <c r="F9" s="375"/>
      <c r="G9" s="374"/>
      <c r="H9" s="374"/>
      <c r="I9" s="374"/>
      <c r="J9" s="375"/>
    </row>
    <row r="10" spans="2:12" ht="31.5" customHeight="1" x14ac:dyDescent="0.5">
      <c r="B10" s="376" t="s">
        <v>1845</v>
      </c>
      <c r="C10" s="377"/>
      <c r="D10" s="374">
        <v>24</v>
      </c>
      <c r="E10" s="374"/>
      <c r="F10" s="378">
        <f>'270'!D30</f>
        <v>-3377212888224</v>
      </c>
      <c r="G10" s="378"/>
      <c r="H10" s="378">
        <f>'[8]27'!F30</f>
        <v>63686.042583999966</v>
      </c>
      <c r="I10" s="378"/>
      <c r="J10" s="378">
        <f>'[8]27'!H30</f>
        <v>82567</v>
      </c>
    </row>
    <row r="11" spans="2:12" ht="31.5" customHeight="1" x14ac:dyDescent="0.5">
      <c r="B11" s="379" t="s">
        <v>1846</v>
      </c>
      <c r="C11" s="379"/>
      <c r="D11" s="374"/>
      <c r="E11" s="374"/>
      <c r="F11" s="380"/>
      <c r="G11" s="378"/>
      <c r="H11" s="378">
        <v>-14369</v>
      </c>
      <c r="I11" s="378"/>
      <c r="J11" s="378">
        <v>-14196</v>
      </c>
      <c r="L11" s="381"/>
    </row>
    <row r="12" spans="2:12" ht="31.5" customHeight="1" x14ac:dyDescent="0.5">
      <c r="B12" s="379" t="s">
        <v>1847</v>
      </c>
      <c r="C12" s="379"/>
      <c r="D12" s="374"/>
      <c r="E12" s="374"/>
      <c r="F12" s="382">
        <f>SUM(F10:F11)</f>
        <v>-3377212888224</v>
      </c>
      <c r="G12" s="378"/>
      <c r="H12" s="382">
        <f>SUM(H10:H11)</f>
        <v>49317.042583999966</v>
      </c>
      <c r="I12" s="378"/>
      <c r="J12" s="382">
        <f>SUM(J10:J11)</f>
        <v>68371</v>
      </c>
    </row>
    <row r="13" spans="2:12" ht="31.5" customHeight="1" x14ac:dyDescent="0.5">
      <c r="B13" s="383" t="s">
        <v>1848</v>
      </c>
      <c r="C13" s="384"/>
      <c r="D13" s="374"/>
      <c r="E13" s="374"/>
      <c r="F13" s="378"/>
      <c r="G13" s="378"/>
      <c r="H13" s="378"/>
      <c r="I13" s="378"/>
      <c r="J13" s="378"/>
    </row>
    <row r="14" spans="2:12" ht="31.5" customHeight="1" x14ac:dyDescent="0.5">
      <c r="B14" s="379" t="s">
        <v>1849</v>
      </c>
      <c r="C14" s="379"/>
      <c r="D14" s="374"/>
      <c r="E14" s="374"/>
      <c r="F14" s="378"/>
      <c r="G14" s="378"/>
      <c r="H14" s="378">
        <v>8630</v>
      </c>
      <c r="I14" s="378"/>
      <c r="J14" s="385">
        <v>14375</v>
      </c>
    </row>
    <row r="15" spans="2:12" ht="30" customHeight="1" x14ac:dyDescent="0.5">
      <c r="B15" s="379" t="s">
        <v>1850</v>
      </c>
      <c r="C15" s="379"/>
      <c r="D15" s="374"/>
      <c r="E15" s="374"/>
      <c r="F15" s="380">
        <f>-'9'!V10</f>
        <v>-9565846253625</v>
      </c>
      <c r="G15" s="378"/>
      <c r="H15" s="380">
        <v>-3782</v>
      </c>
      <c r="I15" s="378"/>
      <c r="J15" s="380">
        <v>-10934</v>
      </c>
    </row>
    <row r="16" spans="2:12" ht="36" hidden="1" customHeight="1" x14ac:dyDescent="0.5">
      <c r="B16" s="379" t="s">
        <v>1851</v>
      </c>
      <c r="C16" s="379"/>
      <c r="D16" s="374"/>
      <c r="E16" s="374"/>
      <c r="F16" s="386">
        <v>0</v>
      </c>
      <c r="G16" s="378"/>
      <c r="H16" s="380">
        <v>0</v>
      </c>
      <c r="I16" s="378"/>
      <c r="J16" s="380">
        <v>0</v>
      </c>
    </row>
    <row r="17" spans="2:16" ht="31.5" hidden="1" customHeight="1" x14ac:dyDescent="0.5">
      <c r="B17" s="379" t="s">
        <v>1852</v>
      </c>
      <c r="C17" s="379"/>
      <c r="D17" s="374"/>
      <c r="E17" s="374"/>
      <c r="F17" s="378">
        <v>0</v>
      </c>
      <c r="G17" s="378"/>
      <c r="H17" s="385">
        <v>0</v>
      </c>
      <c r="I17" s="385"/>
      <c r="J17" s="385">
        <v>0</v>
      </c>
    </row>
    <row r="18" spans="2:16" ht="31.5" hidden="1" customHeight="1" x14ac:dyDescent="0.5">
      <c r="B18" s="379" t="s">
        <v>1853</v>
      </c>
      <c r="C18" s="379"/>
      <c r="D18" s="374"/>
      <c r="E18" s="374"/>
      <c r="F18" s="378">
        <v>0</v>
      </c>
      <c r="G18" s="378"/>
      <c r="H18" s="385">
        <v>0</v>
      </c>
      <c r="I18" s="385"/>
      <c r="J18" s="385">
        <v>0</v>
      </c>
    </row>
    <row r="19" spans="2:16" ht="28.5" customHeight="1" x14ac:dyDescent="0.5">
      <c r="B19" s="379" t="s">
        <v>1854</v>
      </c>
      <c r="C19" s="379"/>
      <c r="D19" s="374"/>
      <c r="E19" s="374"/>
      <c r="F19" s="378">
        <f>-'10'!Z22</f>
        <v>20239301928</v>
      </c>
      <c r="G19" s="378"/>
      <c r="H19" s="378">
        <v>1346</v>
      </c>
      <c r="I19" s="378"/>
      <c r="J19" s="385">
        <v>3647</v>
      </c>
    </row>
    <row r="20" spans="2:16" ht="32.25" customHeight="1" x14ac:dyDescent="0.5">
      <c r="B20" s="379" t="s">
        <v>1855</v>
      </c>
      <c r="C20" s="379"/>
      <c r="D20" s="374"/>
      <c r="E20" s="374"/>
      <c r="F20" s="382">
        <f>SUM(F14:F19)</f>
        <v>-9545606951697</v>
      </c>
      <c r="G20" s="378"/>
      <c r="H20" s="382">
        <f>SUM(H14:H19)</f>
        <v>6194</v>
      </c>
      <c r="I20" s="378"/>
      <c r="J20" s="382">
        <f>SUM(J14:J19)</f>
        <v>7088</v>
      </c>
    </row>
    <row r="21" spans="2:16" ht="26.25" customHeight="1" x14ac:dyDescent="0.5">
      <c r="B21" s="379" t="s">
        <v>1856</v>
      </c>
      <c r="C21" s="379"/>
      <c r="D21" s="374"/>
      <c r="E21" s="374"/>
      <c r="F21" s="387">
        <f>F20+F12</f>
        <v>-12922819839921</v>
      </c>
      <c r="G21" s="388"/>
      <c r="H21" s="387">
        <f>H20+H12</f>
        <v>55511.042583999966</v>
      </c>
      <c r="I21" s="388"/>
      <c r="J21" s="387">
        <f>J20+J12</f>
        <v>75459</v>
      </c>
      <c r="L21" s="365"/>
    </row>
    <row r="22" spans="2:16" ht="31.5" customHeight="1" x14ac:dyDescent="0.5">
      <c r="B22" s="383" t="s">
        <v>1857</v>
      </c>
      <c r="C22" s="384"/>
      <c r="D22" s="374"/>
      <c r="E22" s="374"/>
      <c r="F22" s="378"/>
      <c r="G22" s="378"/>
      <c r="H22" s="378"/>
      <c r="I22" s="378"/>
      <c r="J22" s="378"/>
    </row>
    <row r="23" spans="2:16" ht="31.5" customHeight="1" x14ac:dyDescent="0.5">
      <c r="B23" s="379" t="s">
        <v>1858</v>
      </c>
      <c r="C23" s="384"/>
      <c r="D23" s="374"/>
      <c r="E23" s="374"/>
      <c r="F23" s="389">
        <f>'21'!E15</f>
        <v>4523980000000</v>
      </c>
      <c r="G23" s="378"/>
      <c r="H23" s="378">
        <v>0</v>
      </c>
      <c r="I23" s="378"/>
      <c r="J23" s="378">
        <v>0</v>
      </c>
    </row>
    <row r="24" spans="2:16" ht="31.5" customHeight="1" x14ac:dyDescent="0.5">
      <c r="B24" s="379" t="s">
        <v>1859</v>
      </c>
      <c r="C24" s="384"/>
      <c r="D24" s="374"/>
      <c r="E24" s="374"/>
      <c r="F24" s="378">
        <f>'21'!E7</f>
        <v>14093448547041</v>
      </c>
      <c r="G24" s="378"/>
      <c r="H24" s="378">
        <v>0</v>
      </c>
      <c r="I24" s="378"/>
      <c r="J24" s="378">
        <v>0</v>
      </c>
      <c r="P24" s="390"/>
    </row>
    <row r="25" spans="2:16" ht="31.5" customHeight="1" x14ac:dyDescent="0.5">
      <c r="B25" s="379" t="s">
        <v>1860</v>
      </c>
      <c r="C25" s="384"/>
      <c r="D25" s="374"/>
      <c r="E25" s="374"/>
      <c r="F25" s="378">
        <v>0</v>
      </c>
      <c r="G25" s="378"/>
      <c r="H25" s="378">
        <v>0</v>
      </c>
      <c r="I25" s="378"/>
      <c r="J25" s="378">
        <v>0</v>
      </c>
    </row>
    <row r="26" spans="2:16" ht="31.5" customHeight="1" x14ac:dyDescent="0.5">
      <c r="B26" s="379" t="s">
        <v>1861</v>
      </c>
      <c r="C26" s="379"/>
      <c r="D26" s="374"/>
      <c r="E26" s="374"/>
      <c r="F26" s="378">
        <f>'4'!D19</f>
        <v>3501364190280</v>
      </c>
      <c r="G26" s="378"/>
      <c r="H26" s="378">
        <v>-38495</v>
      </c>
      <c r="I26" s="378"/>
      <c r="J26" s="378">
        <v>-38497</v>
      </c>
      <c r="P26" s="390"/>
    </row>
    <row r="27" spans="2:16" ht="31.5" customHeight="1" x14ac:dyDescent="0.5">
      <c r="B27" s="379" t="s">
        <v>1862</v>
      </c>
      <c r="C27" s="379"/>
      <c r="D27" s="374"/>
      <c r="E27" s="374"/>
      <c r="F27" s="382">
        <f>SUM(F23:F26)</f>
        <v>22118792737321</v>
      </c>
      <c r="G27" s="378"/>
      <c r="H27" s="382">
        <f>SUM(H26:H26)</f>
        <v>-38495</v>
      </c>
      <c r="I27" s="378"/>
      <c r="J27" s="382">
        <f>SUM(J26)</f>
        <v>-38497</v>
      </c>
    </row>
    <row r="28" spans="2:16" ht="31.5" customHeight="1" x14ac:dyDescent="0.5">
      <c r="B28" s="379" t="s">
        <v>1863</v>
      </c>
      <c r="C28" s="379"/>
      <c r="D28" s="374"/>
      <c r="E28" s="374"/>
      <c r="F28" s="378">
        <f>F27+F20+F12</f>
        <v>9195972897400</v>
      </c>
      <c r="G28" s="378"/>
      <c r="H28" s="378">
        <f>H27+H20+H12</f>
        <v>17016.042583999966</v>
      </c>
      <c r="I28" s="378"/>
      <c r="J28" s="378">
        <f>J27+J20+J12</f>
        <v>36962</v>
      </c>
    </row>
    <row r="29" spans="2:16" ht="31.5" customHeight="1" x14ac:dyDescent="0.5">
      <c r="B29" s="379" t="s">
        <v>1864</v>
      </c>
      <c r="C29" s="379"/>
      <c r="D29" s="374"/>
      <c r="E29" s="374"/>
      <c r="F29" s="378">
        <f>'2'!F18</f>
        <v>155218311777</v>
      </c>
      <c r="G29" s="378"/>
      <c r="H29" s="378">
        <v>3082</v>
      </c>
      <c r="I29" s="378"/>
      <c r="J29" s="378">
        <v>3082</v>
      </c>
    </row>
    <row r="30" spans="2:16" ht="31.5" customHeight="1" x14ac:dyDescent="0.5">
      <c r="B30" s="379" t="s">
        <v>1865</v>
      </c>
      <c r="C30" s="379"/>
      <c r="D30" s="391"/>
      <c r="E30" s="374"/>
      <c r="F30" s="392">
        <f>-'10'!Z23</f>
        <v>6232746144</v>
      </c>
      <c r="G30" s="378"/>
      <c r="H30" s="392">
        <v>0</v>
      </c>
      <c r="I30" s="378"/>
      <c r="J30" s="392">
        <v>4</v>
      </c>
    </row>
    <row r="31" spans="2:16" ht="31.5" customHeight="1" thickBot="1" x14ac:dyDescent="0.55000000000000004">
      <c r="B31" s="379" t="s">
        <v>1866</v>
      </c>
      <c r="C31" s="379"/>
      <c r="D31" s="374"/>
      <c r="E31" s="374"/>
      <c r="F31" s="393">
        <f>SUM(F28:F30)</f>
        <v>9357423955321</v>
      </c>
      <c r="G31" s="394"/>
      <c r="H31" s="393">
        <f>SUM(H28:H30)</f>
        <v>20098.042583999966</v>
      </c>
      <c r="I31" s="394"/>
      <c r="J31" s="393">
        <f>SUM(J28:J30)</f>
        <v>40048</v>
      </c>
    </row>
    <row r="32" spans="2:16" ht="23.25" customHeight="1" thickTop="1" x14ac:dyDescent="0.5">
      <c r="B32" s="379"/>
      <c r="C32" s="379"/>
      <c r="D32" s="374"/>
      <c r="E32" s="374"/>
      <c r="F32" s="378"/>
      <c r="G32" s="378"/>
      <c r="H32" s="378"/>
      <c r="I32" s="378"/>
      <c r="J32" s="378"/>
    </row>
    <row r="33" spans="2:15" ht="42" customHeight="1" x14ac:dyDescent="0.5">
      <c r="B33" s="1004" t="s">
        <v>1867</v>
      </c>
      <c r="C33" s="1004"/>
      <c r="D33" s="1004"/>
      <c r="E33" s="1004"/>
      <c r="F33" s="1004"/>
      <c r="G33" s="1004"/>
      <c r="H33" s="1004"/>
      <c r="I33" s="1004"/>
      <c r="J33" s="1004"/>
    </row>
    <row r="34" spans="2:15" ht="22.5" x14ac:dyDescent="0.5">
      <c r="D34" s="381"/>
      <c r="F34" s="395">
        <f>F31-'2'!D18</f>
        <v>9202454063084</v>
      </c>
      <c r="H34" s="396">
        <f>H31-'[8]3'!H17</f>
        <v>4.2583999966154806E-2</v>
      </c>
      <c r="J34" s="365">
        <f>J31-'[8]3'!J17</f>
        <v>0</v>
      </c>
      <c r="N34" s="365"/>
    </row>
    <row r="36" spans="2:15" x14ac:dyDescent="0.5">
      <c r="D36" s="365"/>
      <c r="O36" s="365"/>
    </row>
    <row r="39" spans="2:15" x14ac:dyDescent="0.5">
      <c r="H39" s="365"/>
    </row>
    <row r="41" spans="2:15" x14ac:dyDescent="0.5">
      <c r="H41" s="365"/>
    </row>
  </sheetData>
  <mergeCells count="5">
    <mergeCell ref="B1:J1"/>
    <mergeCell ref="B2:J2"/>
    <mergeCell ref="B3:J3"/>
    <mergeCell ref="B4:J4"/>
    <mergeCell ref="B33:J33"/>
  </mergeCells>
  <printOptions horizontalCentered="1"/>
  <pageMargins left="0" right="0.39370078740157483" top="0.70866141732283472" bottom="0" header="0" footer="0"/>
  <pageSetup paperSize="9" scale="75" orientation="portrait" r:id="rId1"/>
  <headerFooter>
    <oddFooter>&amp;C&amp;"B Mitra,Bold"&amp;12&amp;A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2D839-B562-4172-8748-41CBB4499AB2}">
  <sheetPr>
    <tabColor rgb="FFCA56B9"/>
    <pageSetUpPr fitToPage="1"/>
  </sheetPr>
  <dimension ref="A1:S45"/>
  <sheetViews>
    <sheetView rightToLeft="1" view="pageBreakPreview" topLeftCell="B1" zoomScale="60" zoomScaleNormal="100" workbookViewId="0">
      <selection activeCell="K16" sqref="K16"/>
    </sheetView>
  </sheetViews>
  <sheetFormatPr defaultColWidth="9.140625" defaultRowHeight="30.75" x14ac:dyDescent="0.7"/>
  <cols>
    <col min="1" max="1" width="10.42578125" style="302" customWidth="1"/>
    <col min="2" max="2" width="109.5703125" style="302" customWidth="1"/>
    <col min="3" max="3" width="0.85546875" style="302" customWidth="1"/>
    <col min="4" max="4" width="36.28515625" style="302" bestFit="1" customWidth="1"/>
    <col min="5" max="5" width="0.7109375" style="302" customWidth="1"/>
    <col min="6" max="6" width="30" style="302" customWidth="1"/>
    <col min="7" max="7" width="0.7109375" style="302" customWidth="1"/>
    <col min="8" max="8" width="30" style="302" customWidth="1"/>
    <col min="9" max="9" width="2.42578125" style="302" customWidth="1"/>
    <col min="10" max="10" width="19.42578125" style="302" customWidth="1"/>
    <col min="11" max="11" width="15.140625" style="302" customWidth="1"/>
    <col min="12" max="12" width="16" style="302" bestFit="1" customWidth="1"/>
    <col min="13" max="18" width="9.140625" style="302"/>
    <col min="19" max="19" width="12.28515625" style="302" bestFit="1" customWidth="1"/>
    <col min="20" max="16384" width="9.140625" style="302"/>
  </cols>
  <sheetData>
    <row r="1" spans="2:8" ht="41.25" customHeight="1" x14ac:dyDescent="0.7">
      <c r="B1" s="1007" t="str">
        <f>'[8]18'!B1:J1</f>
        <v>شرکت ساخت ابزار و قالبهای صنعتی پایوراندیش (سهامی خاص)</v>
      </c>
      <c r="C1" s="1007"/>
      <c r="D1" s="1007"/>
      <c r="E1" s="1007"/>
      <c r="F1" s="1007"/>
      <c r="G1" s="1007"/>
      <c r="H1" s="1007"/>
    </row>
    <row r="2" spans="2:8" ht="41.25" customHeight="1" x14ac:dyDescent="0.7">
      <c r="B2" s="1007" t="str">
        <f>'[8]18'!B2:J2</f>
        <v>گزارش مالی میان دوره ای</v>
      </c>
      <c r="C2" s="1007"/>
      <c r="D2" s="1007"/>
      <c r="E2" s="1007"/>
      <c r="F2" s="1007"/>
      <c r="G2" s="1007"/>
      <c r="H2" s="1007"/>
    </row>
    <row r="3" spans="2:8" ht="41.25" customHeight="1" x14ac:dyDescent="0.7">
      <c r="B3" s="1007" t="str">
        <f>'[8]18'!B3:J3</f>
        <v xml:space="preserve">یاداشت های توضیحی صورت های مالی </v>
      </c>
      <c r="C3" s="1007"/>
      <c r="D3" s="1007"/>
      <c r="E3" s="1007"/>
      <c r="F3" s="1007"/>
      <c r="G3" s="1007"/>
      <c r="H3" s="1007"/>
    </row>
    <row r="4" spans="2:8" ht="41.25" customHeight="1" x14ac:dyDescent="0.7">
      <c r="B4" s="1007" t="str">
        <f>'[8]18'!B4:J4</f>
        <v xml:space="preserve"> دوره  مالی شش ماهه منتهی به 30 اسفند ماه 1399</v>
      </c>
      <c r="C4" s="1007"/>
      <c r="D4" s="1007"/>
      <c r="E4" s="1007"/>
      <c r="F4" s="1007"/>
      <c r="G4" s="1007"/>
      <c r="H4" s="1007"/>
    </row>
    <row r="5" spans="2:8" ht="33.75" customHeight="1" x14ac:dyDescent="0.7">
      <c r="B5" s="1007"/>
      <c r="C5" s="1007"/>
      <c r="D5" s="1007"/>
      <c r="E5" s="1007"/>
      <c r="F5" s="1007"/>
      <c r="G5" s="1007"/>
      <c r="H5" s="1007"/>
    </row>
    <row r="6" spans="2:8" ht="41.25" customHeight="1" x14ac:dyDescent="0.7">
      <c r="B6" s="303" t="s">
        <v>1812</v>
      </c>
      <c r="C6" s="304"/>
      <c r="D6" s="304"/>
      <c r="E6" s="304"/>
      <c r="F6" s="304"/>
      <c r="G6" s="304"/>
      <c r="H6" s="304"/>
    </row>
    <row r="7" spans="2:8" ht="63" x14ac:dyDescent="0.7">
      <c r="C7" s="305"/>
      <c r="D7" s="306" t="s">
        <v>1813</v>
      </c>
      <c r="E7" s="307"/>
      <c r="F7" s="306" t="s">
        <v>1814</v>
      </c>
      <c r="G7" s="307"/>
      <c r="H7" s="306" t="s">
        <v>1815</v>
      </c>
    </row>
    <row r="8" spans="2:8" ht="58.5" customHeight="1" x14ac:dyDescent="0.8">
      <c r="B8" s="308"/>
      <c r="D8" s="309" t="s">
        <v>7</v>
      </c>
      <c r="E8" s="310"/>
      <c r="F8" s="309" t="s">
        <v>7</v>
      </c>
      <c r="G8" s="310"/>
      <c r="H8" s="309" t="s">
        <v>7</v>
      </c>
    </row>
    <row r="9" spans="2:8" s="315" customFormat="1" ht="54.75" customHeight="1" x14ac:dyDescent="0.25">
      <c r="B9" s="311" t="s">
        <v>9</v>
      </c>
      <c r="C9" s="312"/>
      <c r="D9" s="313">
        <v>0</v>
      </c>
      <c r="E9" s="314"/>
      <c r="F9" s="313">
        <f>'[8]2'!H21</f>
        <v>25513.042583999966</v>
      </c>
      <c r="G9" s="314"/>
      <c r="H9" s="313">
        <f>'[8]2'!J21</f>
        <v>83512</v>
      </c>
    </row>
    <row r="10" spans="2:8" s="315" customFormat="1" ht="56.25" customHeight="1" x14ac:dyDescent="0.25">
      <c r="B10" s="316" t="s">
        <v>1816</v>
      </c>
      <c r="D10" s="314"/>
      <c r="E10" s="314"/>
      <c r="F10" s="314"/>
      <c r="G10" s="317"/>
      <c r="H10" s="317"/>
    </row>
    <row r="11" spans="2:8" s="315" customFormat="1" ht="44.25" customHeight="1" x14ac:dyDescent="0.25">
      <c r="B11" s="318" t="s">
        <v>63</v>
      </c>
      <c r="D11" s="314">
        <v>0</v>
      </c>
      <c r="E11" s="314"/>
      <c r="F11" s="314">
        <f>-'[8]2'!H20</f>
        <v>9248</v>
      </c>
      <c r="G11" s="314"/>
      <c r="H11" s="314">
        <v>24867</v>
      </c>
    </row>
    <row r="12" spans="2:8" s="315" customFormat="1" ht="44.25" customHeight="1" x14ac:dyDescent="0.25">
      <c r="B12" s="318" t="s">
        <v>346</v>
      </c>
      <c r="D12" s="319">
        <v>0</v>
      </c>
      <c r="E12" s="314"/>
      <c r="F12" s="314">
        <f>-'[8]18'!G26-'[8]18'!G31</f>
        <v>-8630</v>
      </c>
      <c r="G12" s="314"/>
      <c r="H12" s="319">
        <v>-14375</v>
      </c>
    </row>
    <row r="13" spans="2:8" s="315" customFormat="1" ht="44.25" customHeight="1" x14ac:dyDescent="0.25">
      <c r="B13" s="318" t="s">
        <v>344</v>
      </c>
      <c r="D13" s="314"/>
      <c r="E13" s="314"/>
      <c r="F13" s="314">
        <v>0</v>
      </c>
      <c r="G13" s="314"/>
      <c r="H13" s="319">
        <v>0</v>
      </c>
    </row>
    <row r="14" spans="2:8" s="315" customFormat="1" ht="44.25" customHeight="1" x14ac:dyDescent="0.25">
      <c r="B14" s="318" t="s">
        <v>1817</v>
      </c>
      <c r="D14" s="319">
        <f>-'10'!Z22</f>
        <v>20239301928</v>
      </c>
      <c r="E14" s="314"/>
      <c r="F14" s="314">
        <v>-1346</v>
      </c>
      <c r="G14" s="314"/>
      <c r="H14" s="319">
        <v>-527</v>
      </c>
    </row>
    <row r="15" spans="2:8" s="315" customFormat="1" ht="44.25" customHeight="1" x14ac:dyDescent="0.25">
      <c r="B15" s="318" t="s">
        <v>1818</v>
      </c>
      <c r="D15" s="314"/>
      <c r="E15" s="314"/>
      <c r="F15" s="314">
        <v>0</v>
      </c>
      <c r="G15" s="314"/>
      <c r="H15" s="319">
        <v>0</v>
      </c>
    </row>
    <row r="16" spans="2:8" s="315" customFormat="1" ht="44.25" customHeight="1" x14ac:dyDescent="0.25">
      <c r="B16" s="318" t="s">
        <v>1819</v>
      </c>
      <c r="D16" s="314"/>
      <c r="E16" s="314"/>
      <c r="F16" s="314">
        <v>67</v>
      </c>
      <c r="G16" s="314"/>
      <c r="H16" s="314">
        <v>126</v>
      </c>
    </row>
    <row r="17" spans="1:19" s="315" customFormat="1" ht="44.25" customHeight="1" x14ac:dyDescent="0.25">
      <c r="B17" s="318" t="s">
        <v>1820</v>
      </c>
      <c r="D17" s="314">
        <f>'15'!J13</f>
        <v>616902567</v>
      </c>
      <c r="E17" s="314"/>
      <c r="F17" s="320">
        <v>2993</v>
      </c>
      <c r="G17" s="317"/>
      <c r="H17" s="314">
        <v>6533</v>
      </c>
    </row>
    <row r="18" spans="1:19" s="315" customFormat="1" ht="44.25" customHeight="1" x14ac:dyDescent="0.25">
      <c r="B18" s="318" t="s">
        <v>1821</v>
      </c>
      <c r="D18" s="314"/>
      <c r="E18" s="314"/>
      <c r="F18" s="320">
        <v>0</v>
      </c>
      <c r="G18" s="317"/>
      <c r="H18" s="314">
        <f>-'[8]18'!I33</f>
        <v>-2583</v>
      </c>
    </row>
    <row r="19" spans="1:19" s="315" customFormat="1" ht="44.25" customHeight="1" x14ac:dyDescent="0.25">
      <c r="B19" s="318" t="s">
        <v>1822</v>
      </c>
      <c r="D19" s="314">
        <f>-'10'!Z23</f>
        <v>6232746144</v>
      </c>
      <c r="E19" s="314"/>
      <c r="F19" s="320">
        <v>0</v>
      </c>
      <c r="G19" s="317"/>
      <c r="H19" s="314">
        <f>-'[8]18'!I36</f>
        <v>-4</v>
      </c>
    </row>
    <row r="20" spans="1:19" s="315" customFormat="1" ht="44.25" customHeight="1" x14ac:dyDescent="0.25">
      <c r="B20" s="318" t="s">
        <v>260</v>
      </c>
      <c r="D20" s="314"/>
      <c r="E20" s="314"/>
      <c r="F20" s="319">
        <v>0</v>
      </c>
      <c r="G20" s="314"/>
      <c r="H20" s="319">
        <f>-'[8]18'!I37</f>
        <v>-537</v>
      </c>
    </row>
    <row r="21" spans="1:19" s="315" customFormat="1" ht="44.25" customHeight="1" x14ac:dyDescent="0.25">
      <c r="B21" s="318" t="s">
        <v>1823</v>
      </c>
      <c r="D21" s="321">
        <f>SUM(D11:D20)</f>
        <v>27088950639</v>
      </c>
      <c r="E21" s="314"/>
      <c r="F21" s="321">
        <f>SUM(F11:F17)</f>
        <v>2332</v>
      </c>
      <c r="G21" s="314"/>
      <c r="H21" s="321">
        <f>SUM(H11:H20)</f>
        <v>13500</v>
      </c>
    </row>
    <row r="22" spans="1:19" s="315" customFormat="1" ht="34.5" customHeight="1" x14ac:dyDescent="0.25">
      <c r="B22" s="318"/>
      <c r="D22" s="314"/>
      <c r="E22" s="314"/>
      <c r="F22" s="314"/>
      <c r="G22" s="314"/>
      <c r="H22" s="314"/>
    </row>
    <row r="23" spans="1:19" s="315" customFormat="1" ht="51.75" customHeight="1" x14ac:dyDescent="0.25">
      <c r="B23" s="316" t="s">
        <v>1824</v>
      </c>
      <c r="C23" s="312"/>
      <c r="D23" s="314"/>
      <c r="E23" s="317"/>
      <c r="F23" s="317"/>
      <c r="G23" s="317"/>
      <c r="H23" s="317"/>
    </row>
    <row r="24" spans="1:19" s="315" customFormat="1" ht="51.75" customHeight="1" x14ac:dyDescent="0.25">
      <c r="B24" s="318" t="s">
        <v>1825</v>
      </c>
      <c r="D24" s="314">
        <f>'2'!F17-'2'!D17</f>
        <v>-4413576491451</v>
      </c>
      <c r="E24" s="314"/>
      <c r="F24" s="319">
        <v>-9169</v>
      </c>
      <c r="G24" s="317"/>
      <c r="H24" s="314">
        <v>-15265</v>
      </c>
    </row>
    <row r="25" spans="1:19" s="315" customFormat="1" ht="51.75" customHeight="1" x14ac:dyDescent="0.25">
      <c r="B25" s="318" t="s">
        <v>1826</v>
      </c>
      <c r="E25" s="314"/>
      <c r="F25" s="314">
        <v>-26785</v>
      </c>
      <c r="G25" s="317"/>
      <c r="H25" s="314">
        <v>-127536</v>
      </c>
    </row>
    <row r="26" spans="1:19" s="315" customFormat="1" ht="51.75" customHeight="1" x14ac:dyDescent="0.25">
      <c r="B26" s="318" t="s">
        <v>1827</v>
      </c>
      <c r="D26" s="314">
        <f>'2'!F15-'2'!D15</f>
        <v>-29868877416</v>
      </c>
      <c r="E26" s="314"/>
      <c r="F26" s="319">
        <v>-439</v>
      </c>
      <c r="G26" s="317"/>
      <c r="H26" s="314">
        <v>109</v>
      </c>
      <c r="S26" s="322">
        <f>D27-'[8]5'!F34</f>
        <v>401364190279.9986</v>
      </c>
    </row>
    <row r="27" spans="1:19" s="315" customFormat="1" ht="51.75" customHeight="1" x14ac:dyDescent="0.25">
      <c r="B27" s="318" t="s">
        <v>1828</v>
      </c>
      <c r="D27" s="314">
        <f>'2'!D28-'2'!F28</f>
        <v>401364190280</v>
      </c>
      <c r="E27" s="314"/>
      <c r="F27" s="314">
        <v>72235</v>
      </c>
      <c r="G27" s="317"/>
      <c r="H27" s="314">
        <v>130053</v>
      </c>
      <c r="J27" s="315">
        <v>40069</v>
      </c>
      <c r="K27" s="323">
        <f>'[8]3'!J32-'[8]3'!F32</f>
        <v>24650.910688000004</v>
      </c>
      <c r="L27" s="324">
        <f>K27-'[8]26'!P17+'[8]26'!R17</f>
        <v>40043.910688000004</v>
      </c>
    </row>
    <row r="28" spans="1:19" s="315" customFormat="1" ht="51.75" customHeight="1" x14ac:dyDescent="0.25">
      <c r="B28" s="318" t="s">
        <v>260</v>
      </c>
      <c r="D28" s="314">
        <f>'2'!D32-'2'!F32</f>
        <v>637779339724</v>
      </c>
      <c r="E28" s="314"/>
      <c r="F28" s="319">
        <v>0</v>
      </c>
      <c r="G28" s="317"/>
      <c r="H28" s="314">
        <v>-1808</v>
      </c>
      <c r="K28" s="323">
        <f>K27+83512</f>
        <v>108162.910688</v>
      </c>
      <c r="L28" s="323">
        <f>L27-2</f>
        <v>40041.910688000004</v>
      </c>
    </row>
    <row r="29" spans="1:19" s="315" customFormat="1" ht="51.75" customHeight="1" x14ac:dyDescent="0.25">
      <c r="B29" s="318" t="s">
        <v>1829</v>
      </c>
      <c r="D29" s="321">
        <f>SUM(D24:D28)</f>
        <v>-3404301838863</v>
      </c>
      <c r="E29" s="314"/>
      <c r="F29" s="321">
        <f>SUM(F24:F28)-1</f>
        <v>35841</v>
      </c>
      <c r="G29" s="314"/>
      <c r="H29" s="321">
        <f>SUM(H24:H28)+2</f>
        <v>-14445</v>
      </c>
    </row>
    <row r="30" spans="1:19" s="315" customFormat="1" ht="51.75" customHeight="1" thickBot="1" x14ac:dyDescent="0.3">
      <c r="B30" s="318" t="s">
        <v>42</v>
      </c>
      <c r="D30" s="325">
        <f>D29+D21+D9</f>
        <v>-3377212888224</v>
      </c>
      <c r="E30" s="314"/>
      <c r="F30" s="325">
        <f>F29+F21+F9</f>
        <v>63686.042583999966</v>
      </c>
      <c r="G30" s="314"/>
      <c r="H30" s="325">
        <f>H29+H21+H9</f>
        <v>82567</v>
      </c>
    </row>
    <row r="31" spans="1:19" s="315" customFormat="1" ht="34.5" customHeight="1" thickTop="1" x14ac:dyDescent="0.25">
      <c r="A31" s="326"/>
      <c r="B31" s="326"/>
      <c r="D31" s="326"/>
      <c r="E31" s="326"/>
      <c r="F31" s="326"/>
      <c r="H31" s="327"/>
    </row>
    <row r="32" spans="1:19" s="328" customFormat="1" ht="39" customHeight="1" x14ac:dyDescent="0.7">
      <c r="B32" s="303" t="s">
        <v>1830</v>
      </c>
      <c r="C32" s="329"/>
      <c r="D32" s="330"/>
      <c r="E32" s="329"/>
      <c r="G32" s="329"/>
    </row>
    <row r="33" spans="2:8" s="328" customFormat="1" ht="39" customHeight="1" x14ac:dyDescent="0.4">
      <c r="B33" s="1008" t="s">
        <v>1831</v>
      </c>
      <c r="C33" s="1008"/>
      <c r="D33" s="1008"/>
      <c r="E33" s="1008"/>
      <c r="F33" s="1008"/>
      <c r="G33" s="1008"/>
      <c r="H33" s="1008"/>
    </row>
    <row r="34" spans="2:8" s="328" customFormat="1" ht="35.25" x14ac:dyDescent="0.8">
      <c r="B34" s="331"/>
      <c r="C34" s="329"/>
      <c r="E34" s="329"/>
      <c r="F34" s="332" t="s">
        <v>1451</v>
      </c>
      <c r="G34" s="333"/>
      <c r="H34" s="332" t="s">
        <v>1832</v>
      </c>
    </row>
    <row r="35" spans="2:8" s="328" customFormat="1" ht="36.75" customHeight="1" x14ac:dyDescent="0.7">
      <c r="B35" s="334"/>
      <c r="C35" s="302"/>
      <c r="F35" s="335" t="s">
        <v>7</v>
      </c>
      <c r="G35" s="336"/>
      <c r="H35" s="335" t="s">
        <v>7</v>
      </c>
    </row>
    <row r="36" spans="2:8" s="328" customFormat="1" ht="37.5" customHeight="1" x14ac:dyDescent="0.7">
      <c r="B36" s="337" t="s">
        <v>1833</v>
      </c>
      <c r="C36" s="302"/>
      <c r="F36" s="338">
        <v>0</v>
      </c>
      <c r="G36" s="336"/>
      <c r="H36" s="338">
        <v>566</v>
      </c>
    </row>
    <row r="37" spans="2:8" s="328" customFormat="1" ht="37.5" customHeight="1" x14ac:dyDescent="0.7">
      <c r="B37" s="337" t="s">
        <v>1834</v>
      </c>
      <c r="C37" s="302"/>
      <c r="F37" s="338">
        <v>0</v>
      </c>
      <c r="G37" s="336"/>
      <c r="H37" s="338">
        <v>157</v>
      </c>
    </row>
    <row r="38" spans="2:8" s="328" customFormat="1" ht="35.25" x14ac:dyDescent="0.7">
      <c r="B38" s="337" t="s">
        <v>1835</v>
      </c>
      <c r="C38" s="302"/>
      <c r="F38" s="338">
        <v>14877</v>
      </c>
      <c r="G38" s="336"/>
      <c r="H38" s="338"/>
    </row>
    <row r="39" spans="2:8" s="328" customFormat="1" ht="39.75" customHeight="1" thickBot="1" x14ac:dyDescent="0.75">
      <c r="B39" s="302"/>
      <c r="C39" s="302"/>
      <c r="F39" s="339">
        <f>SUM(F36:F38)</f>
        <v>14877</v>
      </c>
      <c r="G39" s="336"/>
      <c r="H39" s="339">
        <f>SUM(H36:H37)</f>
        <v>723</v>
      </c>
    </row>
    <row r="40" spans="2:8" s="328" customFormat="1" ht="38.25" customHeight="1" thickTop="1" x14ac:dyDescent="0.7">
      <c r="B40" s="1005" t="s">
        <v>1836</v>
      </c>
      <c r="C40" s="1005"/>
      <c r="D40" s="1005"/>
      <c r="E40" s="329"/>
      <c r="G40" s="329"/>
    </row>
    <row r="41" spans="2:8" s="328" customFormat="1" ht="38.25" customHeight="1" x14ac:dyDescent="0.7">
      <c r="B41" s="334"/>
      <c r="C41" s="329"/>
      <c r="E41" s="329"/>
      <c r="G41" s="329"/>
    </row>
    <row r="42" spans="2:8" s="328" customFormat="1" ht="40.5" customHeight="1" x14ac:dyDescent="0.7">
      <c r="B42" s="303" t="s">
        <v>1837</v>
      </c>
      <c r="C42" s="329"/>
      <c r="E42" s="329"/>
      <c r="G42" s="329"/>
    </row>
    <row r="43" spans="2:8" s="328" customFormat="1" ht="96" customHeight="1" x14ac:dyDescent="0.4">
      <c r="B43" s="1006" t="s">
        <v>1838</v>
      </c>
      <c r="C43" s="1006"/>
      <c r="D43" s="1006"/>
      <c r="E43" s="1006"/>
      <c r="F43" s="1006"/>
      <c r="G43" s="1006"/>
      <c r="H43" s="1006"/>
    </row>
    <row r="45" spans="2:8" ht="33.75" customHeight="1" x14ac:dyDescent="0.7">
      <c r="B45" s="304"/>
      <c r="C45" s="304"/>
      <c r="D45" s="304"/>
      <c r="E45" s="304"/>
      <c r="F45" s="304"/>
      <c r="G45" s="304"/>
      <c r="H45" s="304"/>
    </row>
  </sheetData>
  <mergeCells count="8">
    <mergeCell ref="B40:D40"/>
    <mergeCell ref="B43:H43"/>
    <mergeCell ref="B1:H1"/>
    <mergeCell ref="B2:H2"/>
    <mergeCell ref="B3:H3"/>
    <mergeCell ref="B4:H4"/>
    <mergeCell ref="B5:H5"/>
    <mergeCell ref="B33:H33"/>
  </mergeCells>
  <printOptions horizontalCentered="1"/>
  <pageMargins left="0" right="0.39370078740157483" top="0.70866141732283472" bottom="0" header="0" footer="0"/>
  <pageSetup paperSize="9" scale="44" orientation="portrait" r:id="rId1"/>
  <headerFooter>
    <oddFooter>&amp;C&amp;"B Mitra,Bold"&amp;16&amp;A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G35"/>
  <sheetViews>
    <sheetView rightToLeft="1" view="pageBreakPreview" zoomScaleNormal="70" zoomScaleSheetLayoutView="100" workbookViewId="0">
      <selection activeCell="A2" sqref="A2:H2"/>
    </sheetView>
  </sheetViews>
  <sheetFormatPr defaultColWidth="8.7109375" defaultRowHeight="15" x14ac:dyDescent="0.25"/>
  <cols>
    <col min="1" max="1" width="34.42578125" style="929" customWidth="1"/>
    <col min="2" max="2" width="17" style="929" bestFit="1" customWidth="1"/>
    <col min="3" max="3" width="0.7109375" style="929" customWidth="1"/>
    <col min="4" max="4" width="13.42578125" style="929" hidden="1" customWidth="1"/>
    <col min="5" max="5" width="17" style="929" bestFit="1" customWidth="1"/>
    <col min="6" max="6" width="16.42578125" style="929" bestFit="1" customWidth="1"/>
    <col min="7" max="16384" width="8.7109375" style="929"/>
  </cols>
  <sheetData>
    <row r="1" spans="1:6" s="924" customFormat="1" ht="19.5" customHeight="1" x14ac:dyDescent="0.25">
      <c r="A1" s="1009" t="str">
        <f>'2'!A1:H1</f>
        <v>شرکت پالایش میعانات گازی آدیش جنوبی (سهامي خاص) - در مرحله قبل از بهره برداری</v>
      </c>
      <c r="B1" s="1009"/>
      <c r="C1" s="1009"/>
      <c r="D1" s="1009"/>
      <c r="E1" s="1009"/>
    </row>
    <row r="2" spans="1:6" s="924" customFormat="1" ht="19.5" customHeight="1" x14ac:dyDescent="0.25">
      <c r="A2" s="1009" t="s">
        <v>81</v>
      </c>
      <c r="B2" s="1009"/>
      <c r="C2" s="1009"/>
      <c r="D2" s="1009"/>
      <c r="E2" s="1009"/>
    </row>
    <row r="3" spans="1:6" s="924" customFormat="1" ht="19.5" customHeight="1" x14ac:dyDescent="0.25">
      <c r="A3" s="1009" t="str">
        <f>'4'!A3:F3</f>
        <v>سال مالي منتهی به 30 اسفندماه 1399</v>
      </c>
      <c r="B3" s="1009"/>
      <c r="C3" s="1009"/>
      <c r="D3" s="1009"/>
      <c r="E3" s="1009"/>
    </row>
    <row r="4" spans="1:6" s="924" customFormat="1" ht="24" customHeight="1" x14ac:dyDescent="0.25">
      <c r="A4" s="925"/>
      <c r="B4" s="925"/>
      <c r="C4" s="925"/>
      <c r="D4" s="925"/>
      <c r="E4" s="925"/>
    </row>
    <row r="5" spans="1:6" ht="23.25" x14ac:dyDescent="0.6">
      <c r="A5" s="926"/>
      <c r="B5" s="927" t="s">
        <v>419</v>
      </c>
      <c r="C5" s="928"/>
      <c r="D5" s="927" t="s">
        <v>420</v>
      </c>
      <c r="E5" s="927" t="s">
        <v>40</v>
      </c>
    </row>
    <row r="6" spans="1:6" ht="23.25" x14ac:dyDescent="0.7">
      <c r="A6" s="930"/>
      <c r="B6" s="939" t="s">
        <v>7</v>
      </c>
      <c r="C6" s="931"/>
      <c r="D6" s="931" t="s">
        <v>7</v>
      </c>
      <c r="E6" s="939" t="s">
        <v>7</v>
      </c>
    </row>
    <row r="7" spans="1:6" ht="24" customHeight="1" x14ac:dyDescent="0.25">
      <c r="A7" s="932" t="s">
        <v>1502</v>
      </c>
      <c r="B7" s="136">
        <f>'2'!F23</f>
        <v>1600000000000</v>
      </c>
      <c r="C7" s="933"/>
      <c r="D7" s="933">
        <v>0</v>
      </c>
      <c r="E7" s="136">
        <f>SUM(B7:D7)</f>
        <v>1600000000000</v>
      </c>
    </row>
    <row r="8" spans="1:6" ht="24" customHeight="1" x14ac:dyDescent="0.25">
      <c r="A8" s="932" t="s">
        <v>423</v>
      </c>
      <c r="B8" s="143">
        <v>0</v>
      </c>
      <c r="C8" s="934"/>
      <c r="D8" s="934">
        <v>0</v>
      </c>
      <c r="E8" s="143">
        <f>SUM(B8:D8)</f>
        <v>0</v>
      </c>
    </row>
    <row r="9" spans="1:6" ht="24" hidden="1" customHeight="1" x14ac:dyDescent="0.25">
      <c r="A9" s="932" t="s">
        <v>421</v>
      </c>
      <c r="B9" s="136">
        <v>0</v>
      </c>
      <c r="C9" s="934"/>
      <c r="D9" s="934">
        <v>0</v>
      </c>
      <c r="E9" s="136">
        <f>SUM(B9:D9)</f>
        <v>0</v>
      </c>
    </row>
    <row r="10" spans="1:6" ht="24" customHeight="1" x14ac:dyDescent="0.25">
      <c r="A10" s="935" t="s">
        <v>1600</v>
      </c>
      <c r="B10" s="136">
        <f>SUM(B7:B9)</f>
        <v>1600000000000</v>
      </c>
      <c r="C10" s="934"/>
      <c r="D10" s="934">
        <f>SUM(D9:D9)</f>
        <v>0</v>
      </c>
      <c r="E10" s="136">
        <f>SUM(B10:D10)</f>
        <v>1600000000000</v>
      </c>
      <c r="F10" s="929">
        <f>E10-'2'!F25</f>
        <v>0</v>
      </c>
    </row>
    <row r="11" spans="1:6" ht="24" customHeight="1" x14ac:dyDescent="0.25">
      <c r="A11" s="932" t="s">
        <v>423</v>
      </c>
      <c r="B11" s="136">
        <f>SUM('تراز 1399'!M516:M520)</f>
        <v>3100000000000</v>
      </c>
      <c r="C11" s="933"/>
      <c r="D11" s="933">
        <v>0</v>
      </c>
      <c r="E11" s="136">
        <f>SUM(B11:D11)</f>
        <v>3100000000000</v>
      </c>
    </row>
    <row r="12" spans="1:6" ht="24" customHeight="1" thickBot="1" x14ac:dyDescent="0.3">
      <c r="A12" s="935" t="s">
        <v>1601</v>
      </c>
      <c r="B12" s="427">
        <f>SUM(B10:B11)</f>
        <v>4700000000000</v>
      </c>
      <c r="C12" s="937"/>
      <c r="D12" s="936">
        <f>SUM(D11:D11)</f>
        <v>0</v>
      </c>
      <c r="E12" s="427">
        <f>SUM(E10:E11)</f>
        <v>4700000000000</v>
      </c>
      <c r="F12" s="929">
        <f>E12-'2'!D25</f>
        <v>0</v>
      </c>
    </row>
    <row r="13" spans="1:6" ht="24" customHeight="1" thickTop="1" x14ac:dyDescent="0.25">
      <c r="A13" s="938"/>
      <c r="B13" s="939"/>
      <c r="C13" s="939"/>
      <c r="D13" s="940"/>
      <c r="E13" s="940"/>
    </row>
    <row r="14" spans="1:6" ht="24" customHeight="1" x14ac:dyDescent="0.25">
      <c r="A14" s="935"/>
      <c r="B14" s="933"/>
      <c r="C14" s="933"/>
      <c r="D14" s="933"/>
      <c r="E14" s="933"/>
    </row>
    <row r="15" spans="1:6" ht="24" customHeight="1" x14ac:dyDescent="0.25">
      <c r="A15" s="932"/>
      <c r="B15" s="933"/>
      <c r="C15" s="933"/>
      <c r="D15" s="933"/>
      <c r="E15" s="933"/>
    </row>
    <row r="16" spans="1:6" ht="24" customHeight="1" x14ac:dyDescent="0.25">
      <c r="A16" s="932"/>
      <c r="B16" s="933"/>
      <c r="C16" s="933"/>
      <c r="D16" s="933"/>
      <c r="E16" s="933"/>
    </row>
    <row r="17" spans="1:7" ht="24" customHeight="1" x14ac:dyDescent="0.25">
      <c r="A17" s="932"/>
      <c r="B17" s="933"/>
      <c r="C17" s="933"/>
      <c r="D17" s="933"/>
      <c r="E17" s="933"/>
    </row>
    <row r="18" spans="1:7" ht="24" customHeight="1" x14ac:dyDescent="0.25">
      <c r="A18" s="935"/>
      <c r="B18" s="933"/>
      <c r="C18" s="933"/>
      <c r="D18" s="933"/>
      <c r="E18" s="933"/>
    </row>
    <row r="19" spans="1:7" ht="24" customHeight="1" x14ac:dyDescent="0.25">
      <c r="A19" s="932"/>
      <c r="B19" s="933"/>
      <c r="C19" s="933"/>
      <c r="D19" s="933"/>
      <c r="E19" s="933"/>
    </row>
    <row r="20" spans="1:7" ht="24" customHeight="1" x14ac:dyDescent="0.25">
      <c r="A20" s="932"/>
      <c r="B20" s="933"/>
      <c r="C20" s="933"/>
      <c r="D20" s="933"/>
      <c r="E20" s="933"/>
    </row>
    <row r="21" spans="1:7" ht="24" customHeight="1" x14ac:dyDescent="0.25">
      <c r="A21" s="935"/>
      <c r="B21" s="933"/>
      <c r="C21" s="933"/>
      <c r="D21" s="933"/>
      <c r="E21" s="933"/>
    </row>
    <row r="22" spans="1:7" ht="18" customHeight="1" x14ac:dyDescent="0.25">
      <c r="A22" s="938"/>
      <c r="B22" s="933"/>
      <c r="C22" s="933"/>
      <c r="D22" s="933"/>
      <c r="E22" s="933"/>
    </row>
    <row r="23" spans="1:7" ht="18" customHeight="1" x14ac:dyDescent="0.6">
      <c r="A23" s="938"/>
      <c r="B23" s="938"/>
      <c r="C23" s="938"/>
      <c r="D23" s="938"/>
      <c r="E23" s="926"/>
    </row>
    <row r="24" spans="1:7" ht="18" customHeight="1" x14ac:dyDescent="0.6">
      <c r="A24" s="938"/>
      <c r="B24" s="938"/>
      <c r="C24" s="938"/>
      <c r="D24" s="938"/>
      <c r="E24" s="926"/>
    </row>
    <row r="25" spans="1:7" ht="18" customHeight="1" x14ac:dyDescent="0.6">
      <c r="A25" s="938"/>
      <c r="B25" s="938"/>
      <c r="C25" s="938"/>
      <c r="D25" s="938"/>
      <c r="E25" s="926"/>
    </row>
    <row r="26" spans="1:7" ht="18" customHeight="1" x14ac:dyDescent="0.6">
      <c r="A26" s="938"/>
      <c r="B26" s="938"/>
      <c r="C26" s="938"/>
      <c r="D26" s="938"/>
      <c r="E26" s="926"/>
    </row>
    <row r="27" spans="1:7" ht="18" customHeight="1" x14ac:dyDescent="0.6">
      <c r="A27" s="938"/>
      <c r="B27" s="938"/>
      <c r="C27" s="938"/>
      <c r="D27" s="938"/>
      <c r="E27" s="926"/>
    </row>
    <row r="28" spans="1:7" ht="18" customHeight="1" x14ac:dyDescent="0.6">
      <c r="A28" s="938"/>
      <c r="B28" s="938"/>
      <c r="C28" s="938"/>
      <c r="D28" s="938"/>
      <c r="E28" s="926"/>
    </row>
    <row r="29" spans="1:7" ht="18" customHeight="1" x14ac:dyDescent="0.6">
      <c r="A29" s="938"/>
      <c r="B29" s="938"/>
      <c r="C29" s="938"/>
      <c r="D29" s="938"/>
      <c r="E29" s="926"/>
      <c r="G29" s="929">
        <f>C29+D29+E29</f>
        <v>0</v>
      </c>
    </row>
    <row r="30" spans="1:7" ht="18" customHeight="1" x14ac:dyDescent="0.6">
      <c r="A30" s="938"/>
      <c r="B30" s="938"/>
      <c r="C30" s="938"/>
      <c r="D30" s="938"/>
      <c r="E30" s="926"/>
    </row>
    <row r="31" spans="1:7" ht="18" customHeight="1" x14ac:dyDescent="0.6">
      <c r="A31" s="938"/>
      <c r="B31" s="938"/>
      <c r="C31" s="938"/>
      <c r="D31" s="938"/>
      <c r="E31" s="926"/>
    </row>
    <row r="32" spans="1:7" ht="18" customHeight="1" x14ac:dyDescent="0.6">
      <c r="A32" s="938"/>
      <c r="B32" s="938"/>
      <c r="C32" s="938"/>
      <c r="D32" s="938"/>
      <c r="E32" s="926"/>
    </row>
    <row r="33" spans="1:5" ht="18" customHeight="1" x14ac:dyDescent="0.6">
      <c r="A33" s="938"/>
      <c r="B33" s="938"/>
      <c r="C33" s="938"/>
      <c r="D33" s="938"/>
      <c r="E33" s="926"/>
    </row>
    <row r="34" spans="1:5" ht="18" customHeight="1" x14ac:dyDescent="0.6">
      <c r="A34" s="938"/>
      <c r="B34" s="938"/>
      <c r="C34" s="938"/>
      <c r="D34" s="938"/>
      <c r="E34" s="926"/>
    </row>
    <row r="35" spans="1:5" ht="21.75" x14ac:dyDescent="0.25">
      <c r="A35" s="1010" t="s">
        <v>10</v>
      </c>
      <c r="B35" s="1010"/>
      <c r="C35" s="1010"/>
      <c r="D35" s="1010"/>
      <c r="E35" s="1010"/>
    </row>
  </sheetData>
  <mergeCells count="4">
    <mergeCell ref="A1:E1"/>
    <mergeCell ref="A2:E2"/>
    <mergeCell ref="A3:E3"/>
    <mergeCell ref="A35:E35"/>
  </mergeCells>
  <printOptions horizontalCentered="1"/>
  <pageMargins left="0.5" right="0.5" top="0.5" bottom="0.5" header="0" footer="0"/>
  <pageSetup paperSize="9" orientation="portrait" r:id="rId1"/>
  <headerFooter>
    <oddFooter>&amp;C&amp;"B Nazanin,Regular"&amp;12&amp;A</oddFooter>
  </headerFooter>
  <ignoredErrors>
    <ignoredError sqref="B11"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K53"/>
  <sheetViews>
    <sheetView rightToLeft="1" view="pageBreakPreview" topLeftCell="A3" zoomScaleNormal="70" zoomScaleSheetLayoutView="100" workbookViewId="0">
      <selection activeCell="K14" sqref="K14"/>
    </sheetView>
  </sheetViews>
  <sheetFormatPr defaultColWidth="8.7109375" defaultRowHeight="15.75" customHeight="1" x14ac:dyDescent="0.25"/>
  <cols>
    <col min="1" max="1" width="45.5703125" style="959" customWidth="1"/>
    <col min="2" max="2" width="8.140625" style="884" customWidth="1"/>
    <col min="3" max="3" width="1" style="884" customWidth="1"/>
    <col min="4" max="4" width="18.140625" style="884" bestFit="1" customWidth="1"/>
    <col min="5" max="5" width="1" style="958" customWidth="1"/>
    <col min="6" max="6" width="18.140625" style="884" bestFit="1" customWidth="1"/>
    <col min="7" max="7" width="0.85546875" style="884" customWidth="1"/>
    <col min="8" max="8" width="18.140625" style="884" bestFit="1" customWidth="1"/>
    <col min="9" max="9" width="18.42578125" style="884" bestFit="1" customWidth="1"/>
    <col min="10" max="10" width="21.5703125" style="887" bestFit="1" customWidth="1"/>
    <col min="11" max="11" width="18.140625" style="884" bestFit="1" customWidth="1"/>
    <col min="12" max="12" width="8.7109375" style="884"/>
    <col min="13" max="13" width="16.85546875" style="884" bestFit="1" customWidth="1"/>
    <col min="14" max="16384" width="8.7109375" style="884"/>
  </cols>
  <sheetData>
    <row r="1" spans="1:11" s="883" customFormat="1" ht="20.25" customHeight="1" x14ac:dyDescent="0.25">
      <c r="A1" s="1002" t="str">
        <f>'1'!A1:H1</f>
        <v>شرکت پالایش میعانات گازی آدیش جنوبی (سهامي خاص) - در مرحله قبل از بهره برداری</v>
      </c>
      <c r="B1" s="1002"/>
      <c r="C1" s="1002"/>
      <c r="D1" s="1002"/>
      <c r="E1" s="1002"/>
      <c r="F1" s="1002"/>
      <c r="G1" s="1002"/>
      <c r="H1" s="1002"/>
      <c r="J1" s="882"/>
    </row>
    <row r="2" spans="1:11" s="883" customFormat="1" ht="20.25" customHeight="1" x14ac:dyDescent="0.25">
      <c r="A2" s="1002" t="s">
        <v>82</v>
      </c>
      <c r="B2" s="1002"/>
      <c r="C2" s="1002"/>
      <c r="D2" s="1002"/>
      <c r="E2" s="1002"/>
      <c r="F2" s="1002"/>
      <c r="G2" s="1002"/>
      <c r="H2" s="1002"/>
      <c r="J2" s="882"/>
    </row>
    <row r="3" spans="1:11" s="883" customFormat="1" ht="20.25" customHeight="1" x14ac:dyDescent="0.25">
      <c r="A3" s="1002" t="str">
        <f>'1'!A3:H3</f>
        <v>سال مالي منتهی به 30 اسفندماه 1399</v>
      </c>
      <c r="B3" s="1002"/>
      <c r="C3" s="1002"/>
      <c r="D3" s="1002"/>
      <c r="E3" s="1002"/>
      <c r="F3" s="1002"/>
      <c r="G3" s="1002"/>
      <c r="H3" s="1002"/>
      <c r="J3" s="882"/>
    </row>
    <row r="4" spans="1:11" s="883" customFormat="1" ht="21.75" customHeight="1" x14ac:dyDescent="0.25">
      <c r="A4" s="941"/>
      <c r="B4" s="942"/>
      <c r="C4" s="942"/>
      <c r="D4" s="942"/>
      <c r="E4" s="943"/>
      <c r="F4" s="942"/>
      <c r="G4" s="942"/>
      <c r="H4" s="942"/>
      <c r="J4" s="882"/>
    </row>
    <row r="5" spans="1:11" ht="46.5" customHeight="1" x14ac:dyDescent="0.7">
      <c r="A5" s="893"/>
      <c r="B5" s="890"/>
      <c r="C5" s="890"/>
      <c r="D5" s="889" t="s">
        <v>1504</v>
      </c>
      <c r="E5" s="944"/>
      <c r="F5" s="889" t="s">
        <v>130</v>
      </c>
      <c r="G5" s="890"/>
      <c r="H5" s="889" t="s">
        <v>1505</v>
      </c>
    </row>
    <row r="6" spans="1:11" ht="25.5" customHeight="1" x14ac:dyDescent="0.7">
      <c r="A6" s="892"/>
      <c r="B6" s="892"/>
      <c r="C6" s="892"/>
      <c r="D6" s="888" t="s">
        <v>7</v>
      </c>
      <c r="E6" s="944"/>
      <c r="F6" s="888" t="s">
        <v>7</v>
      </c>
      <c r="G6" s="888"/>
      <c r="H6" s="888" t="s">
        <v>7</v>
      </c>
    </row>
    <row r="7" spans="1:11" ht="24" hidden="1" customHeight="1" x14ac:dyDescent="0.7">
      <c r="A7" s="895" t="s">
        <v>41</v>
      </c>
      <c r="B7" s="888"/>
      <c r="C7" s="888"/>
      <c r="D7" s="888"/>
      <c r="E7" s="945"/>
      <c r="F7" s="888"/>
      <c r="G7" s="888"/>
      <c r="H7" s="888"/>
    </row>
    <row r="8" spans="1:11" ht="24" hidden="1" customHeight="1" x14ac:dyDescent="0.7">
      <c r="A8" s="894" t="s">
        <v>42</v>
      </c>
      <c r="B8" s="946">
        <v>17</v>
      </c>
      <c r="C8" s="946"/>
      <c r="D8" s="897">
        <v>0</v>
      </c>
      <c r="E8" s="945"/>
      <c r="F8" s="897">
        <f>'21.'!E23</f>
        <v>0</v>
      </c>
      <c r="G8" s="897"/>
      <c r="H8" s="897"/>
    </row>
    <row r="9" spans="1:11" ht="24" hidden="1" customHeight="1" x14ac:dyDescent="0.7">
      <c r="A9" s="894" t="s">
        <v>43</v>
      </c>
      <c r="B9" s="893"/>
      <c r="C9" s="893"/>
      <c r="D9" s="897">
        <v>0</v>
      </c>
      <c r="E9" s="945"/>
      <c r="F9" s="897">
        <v>0</v>
      </c>
      <c r="G9" s="897"/>
      <c r="H9" s="897"/>
    </row>
    <row r="10" spans="1:11" ht="29.25" hidden="1" customHeight="1" x14ac:dyDescent="0.7">
      <c r="A10" s="895" t="s">
        <v>114</v>
      </c>
      <c r="B10" s="893"/>
      <c r="C10" s="893"/>
      <c r="D10" s="947">
        <f>SUM(D8:D9)</f>
        <v>0</v>
      </c>
      <c r="E10" s="945"/>
      <c r="F10" s="947">
        <f>SUM(F8:F9)</f>
        <v>0</v>
      </c>
      <c r="G10" s="896"/>
      <c r="H10" s="896"/>
    </row>
    <row r="11" spans="1:11" ht="24" customHeight="1" x14ac:dyDescent="0.7">
      <c r="A11" s="895" t="s">
        <v>44</v>
      </c>
      <c r="B11" s="888"/>
      <c r="C11" s="888"/>
      <c r="D11" s="897"/>
      <c r="E11" s="945"/>
      <c r="F11" s="897"/>
      <c r="G11" s="897"/>
      <c r="H11" s="897"/>
      <c r="I11" s="884">
        <f>H12-195000000</f>
        <v>-81012934664</v>
      </c>
    </row>
    <row r="12" spans="1:11" ht="24" customHeight="1" x14ac:dyDescent="0.6">
      <c r="A12" s="894" t="s">
        <v>45</v>
      </c>
      <c r="B12" s="893"/>
      <c r="C12" s="893"/>
      <c r="D12" s="960">
        <f>-'9'!P10</f>
        <v>-64654563314</v>
      </c>
      <c r="E12" s="948"/>
      <c r="F12" s="960">
        <f>-'9'!P8</f>
        <v>-5673700413</v>
      </c>
      <c r="G12" s="886"/>
      <c r="H12" s="960">
        <v>-80817934664</v>
      </c>
      <c r="I12" s="984">
        <f>D13+D12</f>
        <v>-3495003576247</v>
      </c>
      <c r="J12" s="985">
        <f>F13+F12</f>
        <v>-1051882111108</v>
      </c>
      <c r="K12" s="984">
        <f>H13+H12</f>
        <v>-5596555809791</v>
      </c>
    </row>
    <row r="13" spans="1:11" ht="24" customHeight="1" x14ac:dyDescent="0.6">
      <c r="A13" s="894" t="s">
        <v>360</v>
      </c>
      <c r="B13" s="893"/>
      <c r="C13" s="893"/>
      <c r="D13" s="960">
        <v>-3430349012933</v>
      </c>
      <c r="E13" s="948"/>
      <c r="F13" s="960">
        <v>-1046208410695</v>
      </c>
      <c r="G13" s="886"/>
      <c r="H13" s="960">
        <v>-5515737875127</v>
      </c>
      <c r="I13" s="884">
        <f>H13+195000000</f>
        <v>-5515542875127</v>
      </c>
      <c r="J13" s="949"/>
    </row>
    <row r="14" spans="1:11" ht="24" customHeight="1" x14ac:dyDescent="0.6">
      <c r="A14" s="894" t="s">
        <v>46</v>
      </c>
      <c r="B14" s="893"/>
      <c r="C14" s="893"/>
      <c r="D14" s="960">
        <f>-'15'!J9</f>
        <v>-33081055454</v>
      </c>
      <c r="E14" s="948"/>
      <c r="F14" s="960">
        <f>-'15'!D8</f>
        <v>-1270078200</v>
      </c>
      <c r="G14" s="886"/>
      <c r="H14" s="960">
        <v>-34351133654</v>
      </c>
      <c r="J14" s="949"/>
    </row>
    <row r="15" spans="1:11" ht="24" customHeight="1" x14ac:dyDescent="0.6">
      <c r="A15" s="894" t="s">
        <v>47</v>
      </c>
      <c r="B15" s="893"/>
      <c r="C15" s="893"/>
      <c r="D15" s="961">
        <f>-'10'!Z22</f>
        <v>20239301928</v>
      </c>
      <c r="E15" s="948"/>
      <c r="F15" s="961">
        <f>-'10'!S22</f>
        <v>14787984209</v>
      </c>
      <c r="G15" s="898"/>
      <c r="H15" s="961">
        <v>60627748936</v>
      </c>
      <c r="J15" s="949"/>
    </row>
    <row r="16" spans="1:11" ht="24" customHeight="1" x14ac:dyDescent="0.25">
      <c r="A16" s="950" t="s">
        <v>115</v>
      </c>
      <c r="B16" s="893"/>
      <c r="C16" s="893"/>
      <c r="D16" s="962">
        <f>SUM(D12:D15)</f>
        <v>-3507845329773</v>
      </c>
      <c r="E16" s="896">
        <f>SUM(E12:E15)</f>
        <v>0</v>
      </c>
      <c r="F16" s="962">
        <f>SUM(F12:F15)</f>
        <v>-1038364205099</v>
      </c>
      <c r="G16" s="897"/>
      <c r="H16" s="962">
        <f>SUM(H12:H15)</f>
        <v>-5570279194509</v>
      </c>
    </row>
    <row r="17" spans="1:11" ht="24" customHeight="1" x14ac:dyDescent="0.25">
      <c r="A17" s="895" t="s">
        <v>116</v>
      </c>
      <c r="B17" s="893"/>
      <c r="C17" s="893"/>
      <c r="D17" s="960">
        <f>D10+D16</f>
        <v>-3507845329773</v>
      </c>
      <c r="E17" s="896">
        <f>E10+E16</f>
        <v>0</v>
      </c>
      <c r="F17" s="960">
        <f>F10+F16</f>
        <v>-1038364205099</v>
      </c>
      <c r="G17" s="896"/>
      <c r="H17" s="960">
        <f>H16</f>
        <v>-5570279194509</v>
      </c>
    </row>
    <row r="18" spans="1:11" ht="24" customHeight="1" x14ac:dyDescent="0.6">
      <c r="A18" s="950" t="s">
        <v>48</v>
      </c>
      <c r="B18" s="888"/>
      <c r="C18" s="888"/>
      <c r="D18" s="886"/>
      <c r="E18" s="948"/>
      <c r="F18" s="886"/>
      <c r="G18" s="886"/>
      <c r="H18" s="886"/>
    </row>
    <row r="19" spans="1:11" ht="24" customHeight="1" x14ac:dyDescent="0.6">
      <c r="A19" s="894" t="s">
        <v>434</v>
      </c>
      <c r="B19" s="893"/>
      <c r="C19" s="893"/>
      <c r="D19" s="961">
        <v>3501364190280</v>
      </c>
      <c r="E19" s="948"/>
      <c r="F19" s="961">
        <f>1032000000000+57000000000</f>
        <v>1089000000000</v>
      </c>
      <c r="G19" s="886"/>
      <c r="H19" s="961">
        <f>507412152530+762056433298+F19+D19</f>
        <v>5859832776108</v>
      </c>
      <c r="J19" s="949"/>
    </row>
    <row r="20" spans="1:11" ht="24" customHeight="1" x14ac:dyDescent="0.25">
      <c r="A20" s="894" t="s">
        <v>382</v>
      </c>
      <c r="B20" s="893"/>
      <c r="C20" s="893"/>
      <c r="D20" s="963">
        <f>SUM(D19:D19)</f>
        <v>3501364190280</v>
      </c>
      <c r="E20" s="890"/>
      <c r="F20" s="963">
        <f>SUM(F19:F19)</f>
        <v>1089000000000</v>
      </c>
      <c r="G20" s="890"/>
      <c r="H20" s="963">
        <f>SUM(H19:H19)</f>
        <v>5859832776108</v>
      </c>
    </row>
    <row r="21" spans="1:11" ht="24" customHeight="1" x14ac:dyDescent="0.25">
      <c r="A21" s="894" t="s">
        <v>117</v>
      </c>
      <c r="B21" s="893"/>
      <c r="C21" s="893"/>
      <c r="D21" s="966">
        <f>D17+D20</f>
        <v>-6481139493</v>
      </c>
      <c r="E21" s="896">
        <f>E17+E20</f>
        <v>0</v>
      </c>
      <c r="F21" s="966">
        <f>F17+F20</f>
        <v>50635794901</v>
      </c>
      <c r="G21" s="896"/>
      <c r="H21" s="966">
        <f>H20+H17</f>
        <v>289553581599</v>
      </c>
    </row>
    <row r="22" spans="1:11" ht="24" customHeight="1" x14ac:dyDescent="0.25">
      <c r="A22" s="894" t="s">
        <v>137</v>
      </c>
      <c r="B22" s="893"/>
      <c r="C22" s="893"/>
      <c r="D22" s="967">
        <f>F24</f>
        <v>155218285586</v>
      </c>
      <c r="E22" s="898"/>
      <c r="F22" s="967">
        <v>84198900000</v>
      </c>
      <c r="G22" s="898"/>
      <c r="H22" s="967">
        <v>0</v>
      </c>
      <c r="J22" s="887">
        <f>J23-D15-D14-D12</f>
        <v>-3430349012933</v>
      </c>
    </row>
    <row r="23" spans="1:11" ht="24" customHeight="1" x14ac:dyDescent="0.25">
      <c r="A23" s="894" t="s">
        <v>49</v>
      </c>
      <c r="B23" s="893"/>
      <c r="C23" s="893"/>
      <c r="D23" s="961">
        <f>-'10'!Z23</f>
        <v>6232746144</v>
      </c>
      <c r="E23" s="898"/>
      <c r="F23" s="961">
        <v>20383590685</v>
      </c>
      <c r="G23" s="886"/>
      <c r="H23" s="961">
        <v>26616336829</v>
      </c>
      <c r="J23" s="887">
        <f>J24-D19</f>
        <v>-3507845329773</v>
      </c>
    </row>
    <row r="24" spans="1:11" ht="24" customHeight="1" thickBot="1" x14ac:dyDescent="0.3">
      <c r="A24" s="894" t="s">
        <v>136</v>
      </c>
      <c r="B24" s="893"/>
      <c r="C24" s="893"/>
      <c r="D24" s="964">
        <f>SUM(D21:D23)</f>
        <v>154969892237</v>
      </c>
      <c r="E24" s="896">
        <f>SUM(E21:E23)</f>
        <v>0</v>
      </c>
      <c r="F24" s="964">
        <f>SUM(F21:F23)</f>
        <v>155218285586</v>
      </c>
      <c r="G24" s="896"/>
      <c r="H24" s="964">
        <f>SUM(H21:H23)</f>
        <v>316169918428</v>
      </c>
      <c r="I24" s="884">
        <f>'2'!D18</f>
        <v>154969892237</v>
      </c>
      <c r="J24" s="887">
        <f>I24-D23-D22</f>
        <v>-6481139493</v>
      </c>
    </row>
    <row r="25" spans="1:11" ht="21.95" customHeight="1" thickTop="1" x14ac:dyDescent="0.6">
      <c r="A25" s="894"/>
      <c r="B25" s="893"/>
      <c r="C25" s="893"/>
      <c r="D25" s="898"/>
      <c r="E25" s="948"/>
      <c r="F25" s="886"/>
      <c r="G25" s="886"/>
      <c r="H25" s="886"/>
      <c r="K25" s="887"/>
    </row>
    <row r="26" spans="1:11" ht="21.95" customHeight="1" x14ac:dyDescent="0.6">
      <c r="A26" s="895" t="s">
        <v>361</v>
      </c>
      <c r="B26" s="893"/>
      <c r="C26" s="893"/>
      <c r="D26" s="898"/>
      <c r="E26" s="948"/>
      <c r="F26" s="886"/>
      <c r="G26" s="886"/>
      <c r="H26" s="886"/>
    </row>
    <row r="27" spans="1:11" ht="39" customHeight="1" x14ac:dyDescent="0.6">
      <c r="A27" s="894" t="s">
        <v>362</v>
      </c>
      <c r="B27" s="893"/>
      <c r="C27" s="893"/>
      <c r="D27" s="961">
        <v>5825940519725</v>
      </c>
      <c r="E27" s="948"/>
      <c r="F27" s="961">
        <f>-'9'!V15-'15'!D12+'21'!G7+'21'!G8+979522253909-235980801121</f>
        <v>5592303674328</v>
      </c>
      <c r="G27" s="886"/>
      <c r="H27" s="961">
        <v>11930049501864.16</v>
      </c>
      <c r="K27" s="887"/>
    </row>
    <row r="28" spans="1:11" ht="39" customHeight="1" x14ac:dyDescent="0.6">
      <c r="A28" s="894" t="s">
        <v>436</v>
      </c>
      <c r="B28" s="893"/>
      <c r="C28" s="893"/>
      <c r="D28" s="960">
        <v>0</v>
      </c>
      <c r="E28" s="948"/>
      <c r="F28" s="960">
        <v>-168327050518</v>
      </c>
      <c r="G28" s="886"/>
      <c r="H28" s="961">
        <v>91544888502</v>
      </c>
    </row>
    <row r="29" spans="1:11" ht="39" customHeight="1" x14ac:dyDescent="0.6">
      <c r="A29" s="894" t="s">
        <v>435</v>
      </c>
      <c r="B29" s="893"/>
      <c r="C29" s="893"/>
      <c r="D29" s="960">
        <f>-1240000000000-1209000000000-341000000000-310000000000</f>
        <v>-3100000000000</v>
      </c>
      <c r="E29" s="948"/>
      <c r="F29" s="960">
        <f>-550000000000+240000000000-18000000000+60225367187+1400232000+23760000000+90132640380</f>
        <v>-152481760433</v>
      </c>
      <c r="G29" s="886">
        <f>C29+D29+E29</f>
        <v>-3100000000000</v>
      </c>
      <c r="H29" s="960">
        <v>-3252481760433</v>
      </c>
    </row>
    <row r="30" spans="1:11" ht="21.95" customHeight="1" thickBot="1" x14ac:dyDescent="0.75">
      <c r="A30" s="894"/>
      <c r="B30" s="893"/>
      <c r="C30" s="893"/>
      <c r="D30" s="964">
        <f>SUM(D27:D29)</f>
        <v>2725940519725</v>
      </c>
      <c r="E30" s="945"/>
      <c r="F30" s="964">
        <f>SUM(F27:F29)</f>
        <v>5271494863377</v>
      </c>
      <c r="G30" s="896"/>
      <c r="H30" s="964">
        <f>SUM(H27:H29)</f>
        <v>8769112629933.1602</v>
      </c>
    </row>
    <row r="31" spans="1:11" ht="21.95" customHeight="1" thickTop="1" x14ac:dyDescent="0.6">
      <c r="A31" s="894"/>
      <c r="B31" s="893"/>
      <c r="C31" s="893"/>
      <c r="D31" s="886"/>
      <c r="E31" s="948"/>
      <c r="F31" s="886"/>
      <c r="G31" s="886"/>
      <c r="H31" s="886"/>
    </row>
    <row r="32" spans="1:11" ht="21.95" customHeight="1" x14ac:dyDescent="0.6">
      <c r="A32" s="894"/>
      <c r="B32" s="893"/>
      <c r="C32" s="893"/>
      <c r="D32" s="886"/>
      <c r="E32" s="948"/>
      <c r="G32" s="886"/>
      <c r="H32" s="886"/>
    </row>
    <row r="33" spans="1:8" ht="21.95" customHeight="1" x14ac:dyDescent="0.6">
      <c r="A33" s="894"/>
      <c r="B33" s="893"/>
      <c r="C33" s="893"/>
      <c r="D33" s="886"/>
      <c r="E33" s="948"/>
      <c r="F33" s="951"/>
      <c r="G33" s="886"/>
      <c r="H33" s="886"/>
    </row>
    <row r="34" spans="1:8" ht="21.95" customHeight="1" x14ac:dyDescent="0.6">
      <c r="A34" s="894"/>
      <c r="B34" s="893"/>
      <c r="C34" s="893"/>
      <c r="D34" s="886"/>
      <c r="E34" s="948"/>
      <c r="F34" s="886"/>
      <c r="G34" s="886"/>
      <c r="H34" s="886"/>
    </row>
    <row r="35" spans="1:8" ht="21.95" customHeight="1" x14ac:dyDescent="0.6">
      <c r="A35" s="894"/>
      <c r="B35" s="893"/>
      <c r="C35" s="893"/>
      <c r="D35" s="886"/>
      <c r="E35" s="948"/>
      <c r="G35" s="886"/>
      <c r="H35" s="886"/>
    </row>
    <row r="36" spans="1:8" ht="21.95" customHeight="1" x14ac:dyDescent="0.6">
      <c r="A36" s="894"/>
      <c r="B36" s="893"/>
      <c r="C36" s="893"/>
      <c r="D36" s="886"/>
      <c r="E36" s="948"/>
      <c r="F36" s="886"/>
      <c r="G36" s="886"/>
      <c r="H36" s="886"/>
    </row>
    <row r="37" spans="1:8" ht="21.95" customHeight="1" x14ac:dyDescent="0.6">
      <c r="A37" s="894"/>
      <c r="B37" s="893"/>
      <c r="C37" s="893"/>
      <c r="D37" s="886"/>
      <c r="E37" s="948"/>
      <c r="F37" s="886"/>
      <c r="G37" s="886"/>
      <c r="H37" s="886"/>
    </row>
    <row r="38" spans="1:8" ht="21.95" customHeight="1" x14ac:dyDescent="0.6">
      <c r="A38" s="894"/>
      <c r="B38" s="893"/>
      <c r="C38" s="893"/>
      <c r="D38" s="886"/>
      <c r="E38" s="948"/>
      <c r="F38" s="886"/>
      <c r="G38" s="886"/>
      <c r="H38" s="886"/>
    </row>
    <row r="39" spans="1:8" ht="21.95" customHeight="1" x14ac:dyDescent="0.6">
      <c r="A39" s="894"/>
      <c r="B39" s="893"/>
      <c r="C39" s="893"/>
      <c r="D39" s="886"/>
      <c r="E39" s="948"/>
      <c r="F39" s="886"/>
      <c r="G39" s="886"/>
      <c r="H39" s="886"/>
    </row>
    <row r="40" spans="1:8" ht="21.95" customHeight="1" x14ac:dyDescent="0.6">
      <c r="A40" s="894"/>
      <c r="B40" s="893"/>
      <c r="C40" s="893"/>
      <c r="D40" s="886"/>
      <c r="E40" s="948"/>
      <c r="F40" s="886"/>
      <c r="G40" s="886"/>
      <c r="H40" s="886"/>
    </row>
    <row r="41" spans="1:8" ht="21.95" customHeight="1" x14ac:dyDescent="0.6">
      <c r="A41" s="894"/>
      <c r="B41" s="893"/>
      <c r="C41" s="893"/>
      <c r="D41" s="886"/>
      <c r="E41" s="948"/>
      <c r="F41" s="886"/>
      <c r="G41" s="886"/>
      <c r="H41" s="886"/>
    </row>
    <row r="42" spans="1:8" ht="21.95" customHeight="1" x14ac:dyDescent="0.6">
      <c r="A42" s="894"/>
      <c r="B42" s="893"/>
      <c r="C42" s="893"/>
      <c r="D42" s="886"/>
      <c r="E42" s="948"/>
      <c r="F42" s="886"/>
      <c r="G42" s="886"/>
      <c r="H42" s="886"/>
    </row>
    <row r="43" spans="1:8" ht="27" customHeight="1" x14ac:dyDescent="0.25">
      <c r="A43" s="1001" t="s">
        <v>10</v>
      </c>
      <c r="B43" s="1001"/>
      <c r="C43" s="1001"/>
      <c r="D43" s="1001"/>
      <c r="E43" s="1001"/>
      <c r="F43" s="1001"/>
      <c r="G43" s="1001"/>
      <c r="H43" s="1001"/>
    </row>
    <row r="44" spans="1:8" ht="24" customHeight="1" x14ac:dyDescent="0.45">
      <c r="A44" s="919"/>
      <c r="D44" s="885"/>
      <c r="E44" s="952"/>
      <c r="F44" s="885"/>
    </row>
    <row r="45" spans="1:8" ht="32.25" customHeight="1" x14ac:dyDescent="0.45">
      <c r="A45" s="920"/>
      <c r="B45" s="920"/>
      <c r="C45" s="920"/>
      <c r="D45" s="885"/>
      <c r="E45" s="953"/>
      <c r="F45" s="954"/>
      <c r="G45" s="920"/>
      <c r="H45" s="920"/>
    </row>
    <row r="46" spans="1:8" ht="15.75" customHeight="1" x14ac:dyDescent="0.25">
      <c r="A46" s="955"/>
      <c r="B46" s="921"/>
      <c r="C46" s="921"/>
      <c r="D46" s="921"/>
      <c r="E46" s="956"/>
      <c r="F46" s="921"/>
      <c r="G46" s="921"/>
      <c r="H46" s="921"/>
    </row>
    <row r="47" spans="1:8" ht="15.75" customHeight="1" x14ac:dyDescent="0.25">
      <c r="A47" s="922"/>
      <c r="B47" s="922"/>
      <c r="C47" s="922"/>
      <c r="D47" s="922"/>
      <c r="E47" s="957"/>
      <c r="F47" s="886"/>
      <c r="G47" s="922"/>
      <c r="H47" s="922"/>
    </row>
    <row r="48" spans="1:8" ht="15.75" customHeight="1" x14ac:dyDescent="0.25">
      <c r="A48" s="922"/>
      <c r="B48" s="922"/>
      <c r="C48" s="922"/>
      <c r="D48" s="922"/>
      <c r="E48" s="957"/>
      <c r="F48" s="886"/>
      <c r="G48" s="922"/>
      <c r="H48" s="922"/>
    </row>
    <row r="49" spans="1:8" ht="15.75" customHeight="1" x14ac:dyDescent="0.25">
      <c r="A49" s="922"/>
      <c r="B49" s="922"/>
      <c r="C49" s="922"/>
      <c r="D49" s="922"/>
      <c r="E49" s="957"/>
      <c r="F49" s="922"/>
      <c r="G49" s="922"/>
      <c r="H49" s="922"/>
    </row>
    <row r="50" spans="1:8" ht="15.75" customHeight="1" x14ac:dyDescent="0.25">
      <c r="A50" s="922"/>
      <c r="B50" s="922"/>
      <c r="C50" s="922"/>
      <c r="D50" s="922"/>
      <c r="E50" s="957"/>
      <c r="F50" s="922"/>
      <c r="G50" s="922"/>
      <c r="H50" s="922"/>
    </row>
    <row r="51" spans="1:8" ht="15.75" customHeight="1" x14ac:dyDescent="0.25">
      <c r="A51" s="922"/>
      <c r="B51" s="922"/>
      <c r="C51" s="922"/>
      <c r="D51" s="922"/>
      <c r="E51" s="957"/>
      <c r="F51" s="922"/>
      <c r="G51" s="922"/>
      <c r="H51" s="922"/>
    </row>
    <row r="52" spans="1:8" ht="15.75" customHeight="1" x14ac:dyDescent="0.25">
      <c r="A52" s="922"/>
      <c r="B52" s="922"/>
      <c r="C52" s="922"/>
      <c r="D52" s="922"/>
      <c r="E52" s="957"/>
      <c r="F52" s="922"/>
      <c r="G52" s="922"/>
      <c r="H52" s="922"/>
    </row>
    <row r="53" spans="1:8" ht="15.75" customHeight="1" x14ac:dyDescent="0.25">
      <c r="A53" s="923"/>
    </row>
  </sheetData>
  <mergeCells count="4">
    <mergeCell ref="A43:H43"/>
    <mergeCell ref="A1:H1"/>
    <mergeCell ref="A2:H2"/>
    <mergeCell ref="A3:H3"/>
  </mergeCells>
  <printOptions horizontalCentered="1"/>
  <pageMargins left="0.25" right="0.5" top="0.5" bottom="0.5" header="0" footer="0"/>
  <pageSetup paperSize="9" scale="82" orientation="portrait" r:id="rId1"/>
  <headerFooter>
    <oddFooter>&amp;C&amp;"B Nazanin,Regular"&amp;12&amp;A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31</vt:i4>
      </vt:variant>
    </vt:vector>
  </HeadingPairs>
  <TitlesOfParts>
    <vt:vector size="65" baseType="lpstr">
      <vt:lpstr>سربرگ</vt:lpstr>
      <vt:lpstr>جامع</vt:lpstr>
      <vt:lpstr>تراز 1399</vt:lpstr>
      <vt:lpstr>1</vt:lpstr>
      <vt:lpstr>2</vt:lpstr>
      <vt:lpstr>5 (2)</vt:lpstr>
      <vt:lpstr>270</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21.</vt:lpstr>
      <vt:lpstr>22</vt:lpstr>
      <vt:lpstr>23</vt:lpstr>
      <vt:lpstr>24</vt:lpstr>
      <vt:lpstr>25</vt:lpstr>
      <vt:lpstr>26</vt:lpstr>
      <vt:lpstr>27</vt:lpstr>
      <vt:lpstr>مواد و مصالح 1398 (2)</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'21.'!Print_Area</vt:lpstr>
      <vt:lpstr>'22'!Print_Area</vt:lpstr>
      <vt:lpstr>'23'!Print_Area</vt:lpstr>
      <vt:lpstr>'24'!Print_Area</vt:lpstr>
      <vt:lpstr>'25'!Print_Area</vt:lpstr>
      <vt:lpstr>'26'!Print_Area</vt:lpstr>
      <vt:lpstr>'27'!Print_Area</vt:lpstr>
      <vt:lpstr>'270'!Print_Area</vt:lpstr>
      <vt:lpstr>'3'!Print_Area</vt:lpstr>
      <vt:lpstr>'4'!Print_Area</vt:lpstr>
      <vt:lpstr>'5'!Print_Area</vt:lpstr>
      <vt:lpstr>'5 (2)'!Print_Area</vt:lpstr>
      <vt:lpstr>'6'!Print_Area</vt:lpstr>
      <vt:lpstr>'7'!Print_Area</vt:lpstr>
      <vt:lpstr>'8'!Print_Area</vt:lpstr>
      <vt:lpstr>'9'!Print_Area</vt:lpstr>
      <vt:lpstr>'تراز 1399'!Print_Area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hesabras3</dc:creator>
  <cp:lastModifiedBy>Imaghian AmirAbbas</cp:lastModifiedBy>
  <cp:lastPrinted>2021-11-27T08:00:15Z</cp:lastPrinted>
  <dcterms:created xsi:type="dcterms:W3CDTF">2019-08-07T05:51:31Z</dcterms:created>
  <dcterms:modified xsi:type="dcterms:W3CDTF">2021-11-27T12:07:21Z</dcterms:modified>
</cp:coreProperties>
</file>