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fp\Finance\Adish Refinery\Adish Group\OLD Personal\Hosseini\تامین کنندگان و پیمانکاران\سیستم صنعتی سامان\"/>
    </mc:Choice>
  </mc:AlternateContent>
  <xr:revisionPtr revIDLastSave="0" documentId="13_ncr:1_{0EF6FACB-5DCC-4F85-B360-ADBE365F6A64}" xr6:coauthVersionLast="47" xr6:coauthVersionMax="47" xr10:uidLastSave="{00000000-0000-0000-0000-000000000000}"/>
  <bookViews>
    <workbookView xWindow="-120" yWindow="-120" windowWidth="29040" windowHeight="15840" xr2:uid="{A11E7557-6E0A-4706-9789-0252ED276857}"/>
  </bookViews>
  <sheets>
    <sheet name="کنترل قرارداد" sheetId="4" r:id="rId1"/>
    <sheet name="Sheet1" sheetId="8" r:id="rId2"/>
  </sheets>
  <definedNames>
    <definedName name="_xlnm._FilterDatabase" localSheetId="0" hidden="1">'کنترل قرارداد'!$B$5:$Q$39</definedName>
    <definedName name="_xlnm.Print_Area" localSheetId="0">'کنترل قرارداد'!$A$1:$M$111</definedName>
    <definedName name="_xlnm.Print_Titles" localSheetId="0">'کنترل قرارداد'!$1:$5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7" i="4" l="1"/>
  <c r="W32" i="8"/>
  <c r="K41" i="4"/>
  <c r="L41" i="4"/>
  <c r="K40" i="4"/>
  <c r="L40" i="4"/>
  <c r="H41" i="4"/>
  <c r="H40" i="4"/>
  <c r="K19" i="4"/>
  <c r="L19" i="4"/>
  <c r="K18" i="4"/>
  <c r="L18" i="4"/>
  <c r="K17" i="4"/>
  <c r="L17" i="4"/>
  <c r="H19" i="4"/>
  <c r="H18" i="4"/>
  <c r="H17" i="4"/>
  <c r="L12" i="4"/>
  <c r="L13" i="4"/>
  <c r="L14" i="4"/>
  <c r="L15" i="4"/>
  <c r="L16" i="4"/>
  <c r="L9" i="4"/>
  <c r="L10" i="4"/>
  <c r="L7" i="4"/>
  <c r="L20" i="4"/>
  <c r="L21" i="4"/>
  <c r="L8" i="4"/>
  <c r="L22" i="4"/>
  <c r="L23" i="4"/>
  <c r="L24" i="4"/>
  <c r="L25" i="4"/>
  <c r="L26" i="4"/>
  <c r="L27" i="4"/>
  <c r="L28" i="4"/>
  <c r="L29" i="4"/>
  <c r="L30" i="4"/>
  <c r="L31" i="4"/>
  <c r="L32" i="4"/>
  <c r="L33" i="4"/>
  <c r="L34" i="4"/>
  <c r="L35" i="4"/>
  <c r="L36" i="4"/>
  <c r="L37" i="4"/>
  <c r="L38" i="4"/>
  <c r="L39" i="4"/>
  <c r="L11" i="4"/>
  <c r="L6" i="4"/>
  <c r="K38" i="4"/>
  <c r="K37" i="4"/>
  <c r="K36" i="4"/>
  <c r="K35" i="4"/>
  <c r="K34" i="4"/>
  <c r="K33" i="4"/>
  <c r="K32" i="4"/>
  <c r="K31" i="4"/>
  <c r="K30" i="4"/>
  <c r="K29" i="4"/>
  <c r="K27" i="4"/>
  <c r="K26" i="4"/>
  <c r="K25" i="4"/>
  <c r="K24" i="4"/>
  <c r="K23" i="4"/>
  <c r="K22" i="4"/>
  <c r="K8" i="4"/>
  <c r="K21" i="4"/>
  <c r="K20" i="4"/>
  <c r="K7" i="4"/>
  <c r="K10" i="4"/>
  <c r="K9" i="4"/>
  <c r="K16" i="4"/>
  <c r="K15" i="4"/>
  <c r="K14" i="4"/>
  <c r="K13" i="4"/>
  <c r="K12" i="4"/>
  <c r="K11" i="4"/>
  <c r="H12" i="4"/>
  <c r="H13" i="4"/>
  <c r="H14" i="4"/>
  <c r="H15" i="4"/>
  <c r="H16" i="4"/>
  <c r="H9" i="4"/>
  <c r="H10" i="4"/>
  <c r="H7" i="4"/>
  <c r="H20" i="4"/>
  <c r="H21" i="4"/>
  <c r="H8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H11" i="4"/>
  <c r="K96" i="4"/>
  <c r="K72" i="4"/>
  <c r="K39" i="4"/>
  <c r="H89" i="4" l="1"/>
  <c r="H65" i="4"/>
  <c r="O28" i="4" l="1"/>
  <c r="P28" i="4"/>
  <c r="P6" i="4"/>
  <c r="K28" i="4" l="1"/>
  <c r="O6" i="4"/>
  <c r="K6" i="4"/>
  <c r="H6" i="4"/>
  <c r="H43" i="4" s="1"/>
  <c r="H52" i="4" l="1"/>
  <c r="H91" i="4"/>
  <c r="H94" i="4"/>
  <c r="H107" i="4" s="1"/>
  <c r="K107" i="4" s="1"/>
  <c r="H95" i="4"/>
  <c r="K95" i="4" s="1"/>
  <c r="L43" i="4"/>
  <c r="H71" i="4" s="1"/>
  <c r="K94" i="4" l="1"/>
  <c r="K97" i="4" s="1"/>
  <c r="H97" i="4"/>
  <c r="H99" i="4" s="1"/>
  <c r="K99" i="4" s="1"/>
  <c r="H70" i="4"/>
  <c r="K71" i="4"/>
  <c r="H49" i="4"/>
  <c r="H67" i="4"/>
  <c r="H106" i="4" l="1"/>
  <c r="K106" i="4" s="1"/>
  <c r="H82" i="4"/>
  <c r="K91" i="4"/>
  <c r="K89" i="4" s="1"/>
  <c r="K70" i="4"/>
  <c r="K73" i="4" s="1"/>
  <c r="H73" i="4"/>
  <c r="H81" i="4" l="1"/>
  <c r="K81" i="4" s="1"/>
  <c r="H105" i="4"/>
  <c r="H108" i="4" s="1"/>
  <c r="K82" i="4"/>
  <c r="H75" i="4"/>
  <c r="K75" i="4" s="1"/>
  <c r="K67" i="4" s="1"/>
  <c r="K65" i="4" s="1"/>
  <c r="H55" i="4"/>
  <c r="H57" i="4" s="1"/>
  <c r="H83" i="4" l="1"/>
  <c r="K105" i="4"/>
  <c r="K108" i="4" s="1"/>
  <c r="K83" i="4"/>
</calcChain>
</file>

<file path=xl/sharedStrings.xml><?xml version="1.0" encoding="utf-8"?>
<sst xmlns="http://schemas.openxmlformats.org/spreadsheetml/2006/main" count="589" uniqueCount="144">
  <si>
    <t>معادل ریالی</t>
  </si>
  <si>
    <t>جمع کالای دریافتی</t>
  </si>
  <si>
    <t>خریدار: شرکت پالایشگاه میعانات گازی آدیش جنوبی</t>
  </si>
  <si>
    <t>کسور:</t>
  </si>
  <si>
    <t>جمع صورتحساب</t>
  </si>
  <si>
    <t>مبلغ ارزی</t>
  </si>
  <si>
    <t>نرخ تسعیر</t>
  </si>
  <si>
    <t>تاریخ</t>
  </si>
  <si>
    <t>توضیحات در خصوص نرخ های تسعیر:</t>
  </si>
  <si>
    <t>ردیف</t>
  </si>
  <si>
    <t>کد کالا</t>
  </si>
  <si>
    <t>شرح کالا</t>
  </si>
  <si>
    <t>واحد</t>
  </si>
  <si>
    <t>مقدار</t>
  </si>
  <si>
    <t>بهای واحد
(یورو)</t>
  </si>
  <si>
    <t>مبلغ قرارداد
(یورو)</t>
  </si>
  <si>
    <t>مقادیر
رسید شده</t>
  </si>
  <si>
    <t>درصد کالای
دریافتی</t>
  </si>
  <si>
    <t>مبلغ کل
(یورو)</t>
  </si>
  <si>
    <t>فاکتور</t>
  </si>
  <si>
    <t>خلاصه محاسبات پرداخت صورت حساب:</t>
  </si>
  <si>
    <t>(یورو)</t>
  </si>
  <si>
    <t>توضیحات:</t>
  </si>
  <si>
    <t>مالیات و عوارض بر ارزش افزوده (9%)</t>
  </si>
  <si>
    <t>جمع کسور</t>
  </si>
  <si>
    <t>خالص قابل پرداخت</t>
  </si>
  <si>
    <t>#</t>
  </si>
  <si>
    <t>Category</t>
  </si>
  <si>
    <t>Mark No.</t>
  </si>
  <si>
    <t>Description</t>
  </si>
  <si>
    <t>Unit</t>
  </si>
  <si>
    <t>Piece</t>
  </si>
  <si>
    <t>Opi No.</t>
  </si>
  <si>
    <t>Date</t>
  </si>
  <si>
    <t>Packing List No.</t>
  </si>
  <si>
    <t>Purchase Order</t>
  </si>
  <si>
    <t>Vendor</t>
  </si>
  <si>
    <t>Destination</t>
  </si>
  <si>
    <t>Shipment No.</t>
  </si>
  <si>
    <t>Material Description</t>
  </si>
  <si>
    <t>Main Material</t>
  </si>
  <si>
    <t>Pl Quantity</t>
  </si>
  <si>
    <t>Shortage</t>
  </si>
  <si>
    <t>Overage</t>
  </si>
  <si>
    <t>Damage</t>
  </si>
  <si>
    <t>Incorrect</t>
  </si>
  <si>
    <t>Accepted</t>
  </si>
  <si>
    <t>Weight/Unit</t>
  </si>
  <si>
    <t>Action Code</t>
  </si>
  <si>
    <t>Remark</t>
  </si>
  <si>
    <t>2</t>
  </si>
  <si>
    <t>Sub Item</t>
  </si>
  <si>
    <t>3</t>
  </si>
  <si>
    <t>2- در محاسبه نرخ تسعیر جهت استهلاک پیش پرداخت  ، عینا از نرخ تسعیر پرداخت های انجام شده در همان تاریخ استفاده شده است. پیش پرداخت  به شرح ذیل انجام شده است:</t>
  </si>
  <si>
    <t>سپرده حسن انجام کار (5%)</t>
  </si>
  <si>
    <t>جرائم تاخیر 10% مبلغ قرارداد</t>
  </si>
  <si>
    <t>bulk</t>
  </si>
  <si>
    <t>New</t>
  </si>
  <si>
    <t>170.00 Pieces</t>
  </si>
  <si>
    <t>1,200.00 Pieces</t>
  </si>
  <si>
    <t>28.00 Pieces</t>
  </si>
  <si>
    <t>60.00 Pieces</t>
  </si>
  <si>
    <t>120.00 Pieces</t>
  </si>
  <si>
    <t>140.00 Pieces</t>
  </si>
  <si>
    <t>30.00 Pieces</t>
  </si>
  <si>
    <t>6889510142</t>
  </si>
  <si>
    <t>استهلاک پیش پرداخت (25%)</t>
  </si>
  <si>
    <t>پیش پرداخت (25%)</t>
  </si>
  <si>
    <t>استهلاک پیش پرداخت (25%)-پارت1</t>
  </si>
  <si>
    <t>(ریالی)</t>
  </si>
  <si>
    <t>PK-523-01</t>
  </si>
  <si>
    <t>Gas Pressure Reducing Station (GPRS PACKAGE)</t>
  </si>
  <si>
    <t>SET</t>
  </si>
  <si>
    <t>خلاصه مالی خرید ایستگاه تقلیل گاز متان</t>
  </si>
  <si>
    <t>فروشنده: سیستم های صنعتی سامان</t>
  </si>
  <si>
    <t>شماره قرارداد: ADSH-P-P0-GE-074</t>
  </si>
  <si>
    <t>تاریخ تهیه گزارش: 1402/01/16</t>
  </si>
  <si>
    <t>سپرده حسن انجام کار (10%)</t>
  </si>
  <si>
    <t>1- محاسبه مبلغ خالص قابل پرداخت با نرخ تسعیر فروش اسکناس در سامانه سنا در تاریخ  1402/01/15 لحاظ شده است ولیکن  MRS &amp; PI (1401/09/07) تحویل سایت شده است.</t>
  </si>
  <si>
    <t>تاریخ شروع قرارداد: 1401/02/08</t>
  </si>
  <si>
    <r>
      <t xml:space="preserve">کلیه کالاهای موضوع قرارداد باید از زمان پرداخت پیش پرداخت ظرف 240 روز تقویمی تحویل گردد.تاریخ پرداخت پیش پرداخت 1401/02/31 میباشد و تاریخ تحویل 1401/09/07 میباشد. طی 
 </t>
    </r>
    <r>
      <rPr>
        <sz val="11"/>
        <color theme="1"/>
        <rFont val="Calibri"/>
        <family val="2"/>
        <scheme val="minor"/>
      </rPr>
      <t xml:space="preserve"> MRS-SAM-074-001 درمورخ 1401/09/07</t>
    </r>
    <r>
      <rPr>
        <sz val="11"/>
        <color theme="1"/>
        <rFont val="B Lotus"/>
        <charset val="178"/>
      </rPr>
      <t xml:space="preserve"> به انبار رسید شده است.</t>
    </r>
  </si>
  <si>
    <t>1401/2/08</t>
  </si>
  <si>
    <t>1401/01/15</t>
  </si>
  <si>
    <t>F03/A</t>
  </si>
  <si>
    <t>F03/B</t>
  </si>
  <si>
    <t>F03/C</t>
  </si>
  <si>
    <t>F02/A</t>
  </si>
  <si>
    <t>F02/B</t>
  </si>
  <si>
    <t>F02/C</t>
  </si>
  <si>
    <t>F01/A</t>
  </si>
  <si>
    <t>F01/B</t>
  </si>
  <si>
    <t>IR79511505</t>
  </si>
  <si>
    <t>IR79511581</t>
  </si>
  <si>
    <t>IR79511521</t>
  </si>
  <si>
    <t>1511644</t>
  </si>
  <si>
    <t>1511616</t>
  </si>
  <si>
    <t>1511655</t>
  </si>
  <si>
    <t>C4000005395674</t>
  </si>
  <si>
    <t>C4000005404151</t>
  </si>
  <si>
    <t>C4000005395483</t>
  </si>
  <si>
    <t>C4000005404347</t>
  </si>
  <si>
    <t>C4000005395593</t>
  </si>
  <si>
    <t>C4000005404280</t>
  </si>
  <si>
    <t>C4000005395596</t>
  </si>
  <si>
    <t>C4000005395587</t>
  </si>
  <si>
    <t>C4000005395691</t>
  </si>
  <si>
    <t>C4000005395690</t>
  </si>
  <si>
    <t>C4000005395640</t>
  </si>
  <si>
    <t>C4000005404322</t>
  </si>
  <si>
    <t>C4000005404283</t>
  </si>
  <si>
    <t>C4000005404154</t>
  </si>
  <si>
    <t>C4000005404277</t>
  </si>
  <si>
    <t>C4000005404317</t>
  </si>
  <si>
    <t>Dry Gas Filter</t>
  </si>
  <si>
    <t>Gas Filter Separator</t>
  </si>
  <si>
    <t>Cyclone Scrubber</t>
  </si>
  <si>
    <t>Q.SONIC PLUS 4" ANSI 600</t>
  </si>
  <si>
    <t>Q.SONIC PLUS 6" ANSI 300</t>
  </si>
  <si>
    <t>Q.SONIC PLUS 10" ANSI 300</t>
  </si>
  <si>
    <t>CABINET FOR FLOW METER  INCLODING FC1</t>
  </si>
  <si>
    <t>HONEYWELL SMART TEM. TRANSMITTER STT 750 WITH CALIBRATION REPORT MANUAL CD &amp; RTD SENSOR</t>
  </si>
  <si>
    <t>HONEYWELL SMART PRESSURE TRANSMITTER STA700, WITH CALIBRATION REPORT &amp; CERTIFICATE OF CONFORMANCE, MANUAL CD , BRACKETS , 2WAY VEELOK MANIFOLD</t>
  </si>
  <si>
    <t>HONEYWELL SMART PRESSURE TRANSMITTER STA700, WITH CALIBRATION REPORT &amp; CERTIFICATE OF CONFORMANCE, MANUAL CD , BRACKETS</t>
  </si>
  <si>
    <t>استهلاک پیش پرداخت (25%)-پارت2.3.4</t>
  </si>
  <si>
    <t xml:space="preserve">  MRS-SAM-074-004 &amp;  MRS-SAM-074-002 &amp;  MRS-SAM-074-003.درمورخ 1401/10/18 به انبار رسید شده است</t>
  </si>
  <si>
    <t>خلاصه محاسبات پرداخت صورت حساب 2 :</t>
  </si>
  <si>
    <t>خلاصه محاسبات پرداخت صورت حساب 1 :</t>
  </si>
  <si>
    <t>OPI-SAM-740-001</t>
  </si>
  <si>
    <t>SACR-PL-SAM-740-001</t>
  </si>
  <si>
    <t>PO ADSH-P-PO-GE-074</t>
  </si>
  <si>
    <t>Saman Co</t>
  </si>
  <si>
    <t>DDP Site</t>
  </si>
  <si>
    <t>1</t>
  </si>
  <si>
    <t>pressure vessel</t>
  </si>
  <si>
    <t>OPI-SAM-740-002</t>
  </si>
  <si>
    <t>SACR-PL-SAM-740-002</t>
  </si>
  <si>
    <t>OPI-SAM-740-003</t>
  </si>
  <si>
    <t>SACR-PL-SAM-740-003</t>
  </si>
  <si>
    <t>CABINET FOR FLOW METER INCLODING FC1</t>
  </si>
  <si>
    <t>OPI-SAM-740-004</t>
  </si>
  <si>
    <t>SACR-PL-SAM-740-004</t>
  </si>
  <si>
    <t>4</t>
  </si>
  <si>
    <t>5</t>
  </si>
  <si>
    <t>1- محاسبه مبلغ خالص قابل پرداخت با نرخ تسعیر فروش اسکناس در سامانه سنا در تاریخ  1402/02/06 لحاظ شده است ولیکن  MRS &amp; PI (1401/10/18) تحویل سایت شده است.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</si>
</sst>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_(* #,##0_);_(* \(#,##0\);_(* &quot;-&quot;??_);_(@_)"/>
    <numFmt numFmtId="166" formatCode="yyyy\-mm\-dd"/>
    <numFmt numFmtId="167" formatCode="#,##0.000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B Lotus"/>
      <charset val="178"/>
    </font>
    <font>
      <b/>
      <sz val="14"/>
      <color theme="1"/>
      <name val="B Lotus"/>
      <charset val="178"/>
    </font>
    <font>
      <sz val="13"/>
      <color theme="1"/>
      <name val="B Lotus"/>
      <charset val="178"/>
    </font>
    <font>
      <b/>
      <sz val="13"/>
      <color theme="1"/>
      <name val="B Lotus"/>
      <charset val="178"/>
    </font>
    <font>
      <sz val="12"/>
      <color theme="1"/>
      <name val="Calibri"/>
      <family val="2"/>
    </font>
    <font>
      <sz val="12"/>
      <color theme="1"/>
      <name val="B Lotus"/>
      <charset val="178"/>
    </font>
    <font>
      <b/>
      <sz val="12"/>
      <color theme="1"/>
      <name val="B Lotus"/>
      <charset val="178"/>
    </font>
    <font>
      <b/>
      <sz val="18"/>
      <color theme="1"/>
      <name val="B Lotus"/>
      <charset val="178"/>
    </font>
    <font>
      <sz val="11"/>
      <color rgb="FF000000"/>
      <name val="Calibri"/>
      <family val="2"/>
    </font>
    <font>
      <b/>
      <sz val="11"/>
      <color theme="1"/>
      <name val="B Lotus"/>
      <charset val="178"/>
    </font>
    <font>
      <sz val="14"/>
      <color theme="1"/>
      <name val="B Lotus"/>
      <charset val="178"/>
    </font>
    <font>
      <sz val="16"/>
      <color theme="1"/>
      <name val="B Lotus"/>
      <charset val="178"/>
    </font>
    <font>
      <b/>
      <sz val="8"/>
      <color theme="1"/>
      <name val="B Lotus"/>
      <charset val="178"/>
    </font>
    <font>
      <sz val="8"/>
      <color theme="1"/>
      <name val="B Lotus"/>
      <charset val="178"/>
    </font>
    <font>
      <sz val="8"/>
      <name val="Calibri"/>
      <family val="2"/>
      <scheme val="minor"/>
    </font>
    <font>
      <b/>
      <u/>
      <sz val="11"/>
      <color theme="1"/>
      <name val="B Lotus"/>
      <charset val="178"/>
    </font>
    <font>
      <sz val="9"/>
      <color rgb="FF000000"/>
      <name val="Tahoma"/>
      <family val="2"/>
    </font>
    <font>
      <b/>
      <u/>
      <sz val="12"/>
      <color theme="1"/>
      <name val="B Lotus"/>
      <charset val="178"/>
    </font>
    <font>
      <b/>
      <sz val="10"/>
      <color theme="1"/>
      <name val="Calibri"/>
      <family val="2"/>
      <scheme val="minor"/>
    </font>
    <font>
      <sz val="10"/>
      <color theme="1"/>
      <name val="B Lotus"/>
      <charset val="178"/>
    </font>
    <font>
      <b/>
      <sz val="11"/>
      <color rgb="FF000000"/>
      <name val="Calibri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9F9F9"/>
        <bgColor indexed="64"/>
      </patternFill>
    </fill>
    <fill>
      <patternFill patternType="solid">
        <fgColor rgb="FFF1F1F1"/>
        <bgColor indexed="64"/>
      </patternFill>
    </fill>
    <fill>
      <patternFill patternType="solid">
        <fgColor rgb="FFCCCCCC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medium">
        <color indexed="64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auto="1"/>
      </right>
      <top style="medium">
        <color indexed="64"/>
      </top>
      <bottom/>
      <diagonal/>
    </border>
    <border>
      <left style="thin">
        <color indexed="64"/>
      </left>
      <right style="hair">
        <color auto="1"/>
      </right>
      <top style="medium">
        <color indexed="64"/>
      </top>
      <bottom/>
      <diagonal/>
    </border>
    <border>
      <left style="hair">
        <color auto="1"/>
      </left>
      <right style="hair">
        <color auto="1"/>
      </right>
      <top style="medium">
        <color indexed="64"/>
      </top>
      <bottom/>
      <diagonal/>
    </border>
    <border>
      <left style="hair">
        <color auto="1"/>
      </left>
      <right style="medium">
        <color indexed="64"/>
      </right>
      <top style="medium">
        <color indexed="64"/>
      </top>
      <bottom/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88">
    <xf numFmtId="0" fontId="0" fillId="0" borderId="0" xfId="0"/>
    <xf numFmtId="0" fontId="2" fillId="0" borderId="0" xfId="0" applyFont="1"/>
    <xf numFmtId="0" fontId="3" fillId="0" borderId="0" xfId="0" applyFont="1" applyAlignment="1">
      <alignment horizontal="left" vertical="center"/>
    </xf>
    <xf numFmtId="164" fontId="2" fillId="0" borderId="0" xfId="1" applyFont="1"/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vertical="top" wrapText="1"/>
    </xf>
    <xf numFmtId="0" fontId="7" fillId="0" borderId="0" xfId="0" applyFont="1"/>
    <xf numFmtId="164" fontId="7" fillId="0" borderId="0" xfId="1" applyFont="1"/>
    <xf numFmtId="0" fontId="7" fillId="0" borderId="0" xfId="0" applyFont="1" applyAlignment="1">
      <alignment horizontal="center"/>
    </xf>
    <xf numFmtId="164" fontId="7" fillId="0" borderId="0" xfId="1" applyFont="1" applyAlignment="1">
      <alignment horizontal="center"/>
    </xf>
    <xf numFmtId="0" fontId="8" fillId="0" borderId="0" xfId="0" applyFont="1"/>
    <xf numFmtId="164" fontId="8" fillId="0" borderId="0" xfId="1" applyFont="1" applyFill="1"/>
    <xf numFmtId="165" fontId="8" fillId="0" borderId="0" xfId="1" applyNumberFormat="1" applyFont="1" applyFill="1"/>
    <xf numFmtId="164" fontId="8" fillId="0" borderId="0" xfId="1" applyFont="1"/>
    <xf numFmtId="49" fontId="7" fillId="0" borderId="0" xfId="0" applyNumberFormat="1" applyFont="1" applyAlignment="1">
      <alignment horizontal="right" vertical="top" readingOrder="2"/>
    </xf>
    <xf numFmtId="0" fontId="9" fillId="0" borderId="0" xfId="2" applyFont="1" applyAlignment="1">
      <alignment vertical="center"/>
    </xf>
    <xf numFmtId="0" fontId="3" fillId="0" borderId="0" xfId="2" applyFont="1" applyAlignment="1">
      <alignment vertical="center"/>
    </xf>
    <xf numFmtId="0" fontId="2" fillId="0" borderId="0" xfId="2" applyFont="1" applyAlignment="1">
      <alignment vertical="center"/>
    </xf>
    <xf numFmtId="0" fontId="5" fillId="0" borderId="0" xfId="2" applyFont="1" applyAlignment="1">
      <alignment horizontal="center" vertical="center" wrapText="1"/>
    </xf>
    <xf numFmtId="38" fontId="5" fillId="0" borderId="0" xfId="2" applyNumberFormat="1" applyFont="1" applyAlignment="1">
      <alignment horizontal="center" vertical="center" wrapText="1"/>
    </xf>
    <xf numFmtId="165" fontId="5" fillId="0" borderId="0" xfId="5" applyNumberFormat="1" applyFont="1" applyAlignment="1">
      <alignment horizontal="center" vertical="center" wrapText="1"/>
    </xf>
    <xf numFmtId="0" fontId="7" fillId="0" borderId="0" xfId="2" applyFont="1" applyAlignment="1">
      <alignment vertical="center"/>
    </xf>
    <xf numFmtId="38" fontId="7" fillId="0" borderId="0" xfId="3" applyNumberFormat="1" applyFont="1" applyBorder="1" applyAlignment="1">
      <alignment vertical="center"/>
    </xf>
    <xf numFmtId="38" fontId="7" fillId="0" borderId="0" xfId="5" applyNumberFormat="1" applyFont="1" applyBorder="1" applyAlignment="1">
      <alignment vertical="center"/>
    </xf>
    <xf numFmtId="0" fontId="11" fillId="0" borderId="0" xfId="2" applyFont="1" applyAlignment="1">
      <alignment vertical="center"/>
    </xf>
    <xf numFmtId="0" fontId="8" fillId="0" borderId="0" xfId="2" applyFont="1" applyAlignment="1">
      <alignment vertical="center"/>
    </xf>
    <xf numFmtId="38" fontId="8" fillId="0" borderId="0" xfId="5" applyNumberFormat="1" applyFont="1" applyBorder="1" applyAlignment="1">
      <alignment horizontal="center" vertical="center"/>
    </xf>
    <xf numFmtId="38" fontId="8" fillId="0" borderId="0" xfId="5" applyNumberFormat="1" applyFont="1" applyBorder="1" applyAlignment="1">
      <alignment horizontal="center" vertical="center" readingOrder="1"/>
    </xf>
    <xf numFmtId="165" fontId="7" fillId="0" borderId="0" xfId="5" applyNumberFormat="1" applyFont="1" applyBorder="1" applyAlignment="1">
      <alignment vertical="center"/>
    </xf>
    <xf numFmtId="0" fontId="9" fillId="0" borderId="1" xfId="2" applyFont="1" applyBorder="1" applyAlignment="1">
      <alignment vertical="center"/>
    </xf>
    <xf numFmtId="10" fontId="2" fillId="0" borderId="0" xfId="3" applyNumberFormat="1" applyFont="1" applyBorder="1" applyAlignment="1">
      <alignment vertical="center"/>
    </xf>
    <xf numFmtId="0" fontId="4" fillId="0" borderId="0" xfId="2" applyFont="1" applyAlignment="1">
      <alignment vertical="center"/>
    </xf>
    <xf numFmtId="165" fontId="4" fillId="0" borderId="0" xfId="5" applyNumberFormat="1" applyFont="1" applyBorder="1"/>
    <xf numFmtId="0" fontId="4" fillId="0" borderId="0" xfId="2" applyFont="1"/>
    <xf numFmtId="165" fontId="12" fillId="0" borderId="0" xfId="5" applyNumberFormat="1" applyFont="1" applyBorder="1"/>
    <xf numFmtId="0" fontId="5" fillId="0" borderId="0" xfId="2" applyFont="1"/>
    <xf numFmtId="0" fontId="5" fillId="0" borderId="0" xfId="2" applyFont="1" applyAlignment="1">
      <alignment vertical="center"/>
    </xf>
    <xf numFmtId="0" fontId="12" fillId="0" borderId="0" xfId="2" applyFont="1" applyAlignment="1">
      <alignment vertical="center"/>
    </xf>
    <xf numFmtId="0" fontId="13" fillId="0" borderId="0" xfId="2" applyFont="1" applyAlignment="1">
      <alignment horizontal="center" vertical="center"/>
    </xf>
    <xf numFmtId="38" fontId="8" fillId="0" borderId="2" xfId="4" applyNumberFormat="1" applyFont="1" applyBorder="1" applyAlignment="1">
      <alignment horizontal="center" vertical="center" readingOrder="1"/>
    </xf>
    <xf numFmtId="38" fontId="7" fillId="0" borderId="0" xfId="1" applyNumberFormat="1" applyFont="1" applyFill="1" applyAlignment="1">
      <alignment horizontal="center" vertical="center"/>
    </xf>
    <xf numFmtId="10" fontId="11" fillId="0" borderId="1" xfId="3" applyNumberFormat="1" applyFont="1" applyBorder="1" applyAlignment="1">
      <alignment horizontal="center" vertical="center"/>
    </xf>
    <xf numFmtId="1" fontId="0" fillId="0" borderId="0" xfId="0" applyNumberFormat="1"/>
    <xf numFmtId="49" fontId="0" fillId="0" borderId="0" xfId="0" applyNumberFormat="1"/>
    <xf numFmtId="166" fontId="0" fillId="0" borderId="0" xfId="0" applyNumberFormat="1"/>
    <xf numFmtId="0" fontId="14" fillId="0" borderId="0" xfId="2" applyFont="1" applyAlignment="1">
      <alignment vertical="center"/>
    </xf>
    <xf numFmtId="0" fontId="15" fillId="0" borderId="0" xfId="2" applyFont="1" applyAlignment="1">
      <alignment vertical="center"/>
    </xf>
    <xf numFmtId="0" fontId="14" fillId="0" borderId="1" xfId="2" applyFont="1" applyBorder="1" applyAlignment="1">
      <alignment vertical="center"/>
    </xf>
    <xf numFmtId="0" fontId="15" fillId="0" borderId="0" xfId="2" applyFont="1"/>
    <xf numFmtId="0" fontId="14" fillId="0" borderId="0" xfId="2" applyFont="1"/>
    <xf numFmtId="0" fontId="3" fillId="0" borderId="0" xfId="2" applyFont="1" applyAlignment="1">
      <alignment horizontal="center" vertical="center"/>
    </xf>
    <xf numFmtId="0" fontId="2" fillId="0" borderId="0" xfId="2" applyFont="1" applyAlignment="1">
      <alignment horizontal="center" vertical="center"/>
    </xf>
    <xf numFmtId="38" fontId="7" fillId="0" borderId="0" xfId="5" applyNumberFormat="1" applyFont="1" applyAlignment="1">
      <alignment horizontal="center" vertical="center" readingOrder="1"/>
    </xf>
    <xf numFmtId="0" fontId="7" fillId="0" borderId="0" xfId="2" applyFont="1" applyAlignment="1">
      <alignment horizontal="center" vertical="center"/>
    </xf>
    <xf numFmtId="10" fontId="2" fillId="0" borderId="0" xfId="3" applyNumberFormat="1" applyFont="1" applyAlignment="1">
      <alignment horizontal="center" vertical="center"/>
    </xf>
    <xf numFmtId="165" fontId="2" fillId="0" borderId="0" xfId="2" applyNumberFormat="1" applyFont="1" applyAlignment="1">
      <alignment horizontal="center" vertical="center"/>
    </xf>
    <xf numFmtId="38" fontId="7" fillId="0" borderId="0" xfId="5" applyNumberFormat="1" applyFont="1" applyBorder="1" applyAlignment="1">
      <alignment horizontal="center" vertical="center" readingOrder="1"/>
    </xf>
    <xf numFmtId="0" fontId="2" fillId="0" borderId="1" xfId="2" applyFont="1" applyBorder="1" applyAlignment="1">
      <alignment horizontal="center" vertical="center"/>
    </xf>
    <xf numFmtId="40" fontId="4" fillId="0" borderId="0" xfId="4" applyNumberFormat="1" applyFont="1" applyAlignment="1">
      <alignment horizontal="center" vertical="center" readingOrder="1"/>
    </xf>
    <xf numFmtId="40" fontId="4" fillId="0" borderId="1" xfId="4" applyNumberFormat="1" applyFont="1" applyBorder="1" applyAlignment="1">
      <alignment horizontal="center" vertical="center"/>
    </xf>
    <xf numFmtId="40" fontId="5" fillId="0" borderId="0" xfId="4" applyNumberFormat="1" applyFont="1" applyAlignment="1">
      <alignment horizontal="center" vertical="center"/>
    </xf>
    <xf numFmtId="40" fontId="4" fillId="0" borderId="0" xfId="4" applyNumberFormat="1" applyFont="1" applyAlignment="1">
      <alignment horizontal="center" vertical="center"/>
    </xf>
    <xf numFmtId="49" fontId="0" fillId="6" borderId="0" xfId="0" applyNumberFormat="1" applyFill="1"/>
    <xf numFmtId="3" fontId="3" fillId="0" borderId="0" xfId="3" applyNumberFormat="1" applyFont="1" applyAlignment="1">
      <alignment horizontal="center" vertical="center"/>
    </xf>
    <xf numFmtId="3" fontId="3" fillId="0" borderId="0" xfId="3" applyNumberFormat="1" applyFont="1" applyBorder="1" applyAlignment="1">
      <alignment horizontal="center" vertical="center"/>
    </xf>
    <xf numFmtId="3" fontId="2" fillId="0" borderId="0" xfId="3" applyNumberFormat="1" applyFont="1" applyAlignment="1">
      <alignment horizontal="center" vertical="center"/>
    </xf>
    <xf numFmtId="3" fontId="7" fillId="0" borderId="0" xfId="2" applyNumberFormat="1" applyFont="1" applyAlignment="1">
      <alignment horizontal="center" vertical="center"/>
    </xf>
    <xf numFmtId="3" fontId="8" fillId="0" borderId="0" xfId="2" applyNumberFormat="1" applyFont="1" applyAlignment="1">
      <alignment horizontal="center" vertical="center"/>
    </xf>
    <xf numFmtId="3" fontId="7" fillId="0" borderId="0" xfId="3" applyNumberFormat="1" applyFont="1" applyBorder="1" applyAlignment="1">
      <alignment horizontal="center" vertical="center"/>
    </xf>
    <xf numFmtId="3" fontId="2" fillId="0" borderId="1" xfId="2" applyNumberFormat="1" applyFont="1" applyBorder="1" applyAlignment="1">
      <alignment horizontal="center" vertical="center"/>
    </xf>
    <xf numFmtId="3" fontId="2" fillId="0" borderId="0" xfId="2" applyNumberFormat="1" applyFont="1" applyAlignment="1">
      <alignment horizontal="center" vertical="center"/>
    </xf>
    <xf numFmtId="3" fontId="4" fillId="0" borderId="0" xfId="2" applyNumberFormat="1" applyFont="1" applyAlignment="1">
      <alignment horizontal="center" vertical="center"/>
    </xf>
    <xf numFmtId="3" fontId="5" fillId="0" borderId="0" xfId="2" applyNumberFormat="1" applyFont="1" applyAlignment="1">
      <alignment horizontal="center" vertical="center"/>
    </xf>
    <xf numFmtId="3" fontId="4" fillId="0" borderId="0" xfId="3" applyNumberFormat="1" applyFont="1" applyAlignment="1">
      <alignment horizontal="center" vertical="center"/>
    </xf>
    <xf numFmtId="4" fontId="4" fillId="0" borderId="0" xfId="4" applyNumberFormat="1" applyFont="1" applyAlignment="1">
      <alignment horizontal="center" vertical="center" readingOrder="1"/>
    </xf>
    <xf numFmtId="4" fontId="4" fillId="0" borderId="0" xfId="4" applyNumberFormat="1" applyFont="1" applyAlignment="1">
      <alignment horizontal="center" vertical="center"/>
    </xf>
    <xf numFmtId="4" fontId="2" fillId="0" borderId="0" xfId="2" applyNumberFormat="1" applyFont="1" applyAlignment="1">
      <alignment horizontal="center" vertical="center"/>
    </xf>
    <xf numFmtId="40" fontId="4" fillId="0" borderId="0" xfId="2" applyNumberFormat="1" applyFont="1" applyAlignment="1">
      <alignment horizontal="center" vertical="center"/>
    </xf>
    <xf numFmtId="40" fontId="5" fillId="0" borderId="3" xfId="2" applyNumberFormat="1" applyFont="1" applyBorder="1" applyAlignment="1">
      <alignment horizontal="center" vertical="center"/>
    </xf>
    <xf numFmtId="40" fontId="2" fillId="0" borderId="0" xfId="2" applyNumberFormat="1" applyFont="1" applyAlignment="1">
      <alignment horizontal="center" vertical="center"/>
    </xf>
    <xf numFmtId="40" fontId="11" fillId="0" borderId="1" xfId="3" applyNumberFormat="1" applyFont="1" applyBorder="1" applyAlignment="1">
      <alignment horizontal="center" vertical="center"/>
    </xf>
    <xf numFmtId="40" fontId="2" fillId="0" borderId="0" xfId="3" applyNumberFormat="1" applyFont="1" applyAlignment="1">
      <alignment horizontal="center" vertical="center"/>
    </xf>
    <xf numFmtId="0" fontId="7" fillId="0" borderId="0" xfId="2" applyFont="1" applyAlignment="1">
      <alignment horizontal="right" vertical="center"/>
    </xf>
    <xf numFmtId="0" fontId="8" fillId="0" borderId="0" xfId="2" applyFont="1" applyAlignment="1">
      <alignment horizontal="right" vertical="center"/>
    </xf>
    <xf numFmtId="0" fontId="8" fillId="0" borderId="1" xfId="2" applyFont="1" applyBorder="1" applyAlignment="1">
      <alignment horizontal="right" vertical="center"/>
    </xf>
    <xf numFmtId="0" fontId="18" fillId="3" borderId="0" xfId="0" applyFont="1" applyFill="1" applyAlignment="1">
      <alignment vertical="center" wrapText="1"/>
    </xf>
    <xf numFmtId="0" fontId="18" fillId="3" borderId="0" xfId="0" applyFont="1" applyFill="1" applyAlignment="1">
      <alignment horizontal="right" vertical="center"/>
    </xf>
    <xf numFmtId="0" fontId="18" fillId="4" borderId="0" xfId="0" applyFont="1" applyFill="1" applyAlignment="1">
      <alignment vertical="center" wrapText="1"/>
    </xf>
    <xf numFmtId="0" fontId="18" fillId="4" borderId="0" xfId="0" applyFont="1" applyFill="1" applyAlignment="1">
      <alignment horizontal="right" vertical="center"/>
    </xf>
    <xf numFmtId="0" fontId="17" fillId="0" borderId="0" xfId="2" applyFont="1" applyAlignment="1">
      <alignment vertical="top" wrapText="1"/>
    </xf>
    <xf numFmtId="38" fontId="19" fillId="0" borderId="0" xfId="2" applyNumberFormat="1" applyFont="1" applyAlignment="1">
      <alignment vertical="top" wrapText="1"/>
    </xf>
    <xf numFmtId="0" fontId="17" fillId="0" borderId="1" xfId="2" applyFont="1" applyBorder="1" applyAlignment="1">
      <alignment vertical="top" wrapText="1"/>
    </xf>
    <xf numFmtId="38" fontId="7" fillId="0" borderId="0" xfId="2" applyNumberFormat="1" applyFont="1" applyAlignment="1">
      <alignment horizontal="center" vertical="center"/>
    </xf>
    <xf numFmtId="38" fontId="7" fillId="0" borderId="1" xfId="2" applyNumberFormat="1" applyFont="1" applyBorder="1" applyAlignment="1">
      <alignment horizontal="center" vertical="center"/>
    </xf>
    <xf numFmtId="38" fontId="19" fillId="0" borderId="0" xfId="2" applyNumberFormat="1" applyFont="1" applyAlignment="1">
      <alignment horizontal="center" vertical="center" wrapText="1"/>
    </xf>
    <xf numFmtId="38" fontId="7" fillId="0" borderId="0" xfId="2" applyNumberFormat="1" applyFont="1" applyAlignment="1">
      <alignment horizontal="center" vertical="center" wrapText="1"/>
    </xf>
    <xf numFmtId="38" fontId="8" fillId="0" borderId="0" xfId="2" applyNumberFormat="1" applyFont="1" applyAlignment="1">
      <alignment horizontal="center" vertical="center" wrapText="1"/>
    </xf>
    <xf numFmtId="38" fontId="7" fillId="0" borderId="1" xfId="2" applyNumberFormat="1" applyFont="1" applyBorder="1" applyAlignment="1">
      <alignment horizontal="center" vertical="center" wrapText="1"/>
    </xf>
    <xf numFmtId="40" fontId="7" fillId="0" borderId="0" xfId="0" applyNumberFormat="1" applyFont="1" applyAlignment="1">
      <alignment horizontal="center"/>
    </xf>
    <xf numFmtId="38" fontId="7" fillId="0" borderId="0" xfId="1" applyNumberFormat="1" applyFont="1" applyFill="1" applyAlignment="1">
      <alignment horizontal="center"/>
    </xf>
    <xf numFmtId="38" fontId="7" fillId="0" borderId="0" xfId="1" applyNumberFormat="1" applyFont="1" applyAlignment="1">
      <alignment horizontal="center"/>
    </xf>
    <xf numFmtId="164" fontId="7" fillId="0" borderId="0" xfId="1" applyFont="1" applyFill="1" applyAlignment="1">
      <alignment horizontal="center"/>
    </xf>
    <xf numFmtId="0" fontId="8" fillId="0" borderId="0" xfId="0" applyFont="1" applyAlignment="1">
      <alignment horizontal="center" vertical="center"/>
    </xf>
    <xf numFmtId="165" fontId="8" fillId="0" borderId="0" xfId="1" applyNumberFormat="1" applyFont="1" applyFill="1" applyAlignment="1">
      <alignment horizontal="center" vertical="center"/>
    </xf>
    <xf numFmtId="38" fontId="8" fillId="0" borderId="3" xfId="0" applyNumberFormat="1" applyFont="1" applyBorder="1" applyAlignment="1">
      <alignment horizontal="center" vertical="center"/>
    </xf>
    <xf numFmtId="0" fontId="2" fillId="0" borderId="1" xfId="2" applyFont="1" applyBorder="1" applyAlignment="1">
      <alignment horizontal="center" vertical="top" wrapText="1"/>
    </xf>
    <xf numFmtId="4" fontId="5" fillId="0" borderId="0" xfId="4" applyNumberFormat="1" applyFont="1" applyAlignment="1">
      <alignment horizontal="center" vertical="center"/>
    </xf>
    <xf numFmtId="3" fontId="5" fillId="0" borderId="0" xfId="3" applyNumberFormat="1" applyFont="1" applyAlignment="1">
      <alignment horizontal="center" vertical="center"/>
    </xf>
    <xf numFmtId="0" fontId="11" fillId="0" borderId="0" xfId="2" applyFont="1" applyAlignment="1">
      <alignment horizontal="center" vertical="center"/>
    </xf>
    <xf numFmtId="38" fontId="8" fillId="0" borderId="0" xfId="2" applyNumberFormat="1" applyFont="1" applyAlignment="1">
      <alignment horizontal="center" vertical="center"/>
    </xf>
    <xf numFmtId="38" fontId="8" fillId="0" borderId="3" xfId="2" applyNumberFormat="1" applyFont="1" applyBorder="1" applyAlignment="1">
      <alignment horizontal="center" vertical="center"/>
    </xf>
    <xf numFmtId="40" fontId="7" fillId="0" borderId="0" xfId="1" applyNumberFormat="1" applyFont="1" applyBorder="1" applyAlignment="1">
      <alignment horizontal="center"/>
    </xf>
    <xf numFmtId="38" fontId="7" fillId="0" borderId="0" xfId="1" applyNumberFormat="1" applyFont="1" applyFill="1" applyBorder="1" applyAlignment="1">
      <alignment horizontal="center"/>
    </xf>
    <xf numFmtId="38" fontId="7" fillId="0" borderId="0" xfId="1" applyNumberFormat="1" applyFont="1" applyBorder="1" applyAlignment="1">
      <alignment horizontal="center"/>
    </xf>
    <xf numFmtId="40" fontId="8" fillId="0" borderId="3" xfId="1" applyNumberFormat="1" applyFont="1" applyBorder="1" applyAlignment="1">
      <alignment horizontal="center"/>
    </xf>
    <xf numFmtId="0" fontId="20" fillId="0" borderId="0" xfId="2" applyFont="1" applyAlignment="1">
      <alignment horizontal="center" vertical="center" wrapText="1"/>
    </xf>
    <xf numFmtId="38" fontId="20" fillId="0" borderId="0" xfId="2" applyNumberFormat="1" applyFont="1" applyAlignment="1">
      <alignment horizontal="center" vertical="center" wrapText="1"/>
    </xf>
    <xf numFmtId="165" fontId="20" fillId="0" borderId="0" xfId="5" applyNumberFormat="1" applyFont="1" applyAlignment="1">
      <alignment horizontal="center" vertical="center" wrapText="1"/>
    </xf>
    <xf numFmtId="0" fontId="3" fillId="0" borderId="0" xfId="2" applyFont="1" applyAlignment="1">
      <alignment horizontal="left" vertical="center"/>
    </xf>
    <xf numFmtId="0" fontId="2" fillId="0" borderId="0" xfId="2" applyFont="1" applyAlignment="1">
      <alignment horizontal="left" vertical="center"/>
    </xf>
    <xf numFmtId="0" fontId="7" fillId="0" borderId="0" xfId="2" applyFont="1" applyAlignment="1">
      <alignment horizontal="left" vertical="center"/>
    </xf>
    <xf numFmtId="49" fontId="0" fillId="0" borderId="0" xfId="0" applyNumberFormat="1" applyAlignment="1">
      <alignment horizontal="left"/>
    </xf>
    <xf numFmtId="0" fontId="2" fillId="0" borderId="1" xfId="2" applyFont="1" applyBorder="1" applyAlignment="1">
      <alignment horizontal="left" vertical="center"/>
    </xf>
    <xf numFmtId="0" fontId="4" fillId="0" borderId="0" xfId="2" applyFont="1" applyAlignment="1">
      <alignment horizontal="left" vertical="center"/>
    </xf>
    <xf numFmtId="0" fontId="5" fillId="0" borderId="0" xfId="2" applyFont="1" applyAlignment="1">
      <alignment horizontal="left" vertical="center"/>
    </xf>
    <xf numFmtId="0" fontId="8" fillId="0" borderId="0" xfId="0" applyFont="1" applyAlignment="1">
      <alignment horizontal="left"/>
    </xf>
    <xf numFmtId="0" fontId="7" fillId="0" borderId="0" xfId="0" applyFont="1" applyAlignment="1">
      <alignment horizontal="left" vertical="top" wrapText="1"/>
    </xf>
    <xf numFmtId="0" fontId="7" fillId="0" borderId="0" xfId="0" applyFont="1" applyAlignment="1">
      <alignment horizontal="left"/>
    </xf>
    <xf numFmtId="164" fontId="2" fillId="0" borderId="0" xfId="1" applyFont="1" applyAlignment="1">
      <alignment horizontal="left"/>
    </xf>
    <xf numFmtId="10" fontId="5" fillId="2" borderId="13" xfId="3" applyNumberFormat="1" applyFont="1" applyFill="1" applyBorder="1" applyAlignment="1">
      <alignment horizontal="center" vertical="center" wrapText="1"/>
    </xf>
    <xf numFmtId="10" fontId="5" fillId="2" borderId="14" xfId="3" applyNumberFormat="1" applyFont="1" applyFill="1" applyBorder="1" applyAlignment="1">
      <alignment horizontal="center" vertical="center" wrapText="1"/>
    </xf>
    <xf numFmtId="0" fontId="5" fillId="2" borderId="15" xfId="2" applyFont="1" applyFill="1" applyBorder="1" applyAlignment="1">
      <alignment horizontal="center" vertical="center" wrapText="1"/>
    </xf>
    <xf numFmtId="0" fontId="5" fillId="2" borderId="16" xfId="2" applyFont="1" applyFill="1" applyBorder="1" applyAlignment="1">
      <alignment horizontal="center" vertical="center" wrapText="1"/>
    </xf>
    <xf numFmtId="0" fontId="5" fillId="2" borderId="17" xfId="2" applyFont="1" applyFill="1" applyBorder="1" applyAlignment="1">
      <alignment horizontal="center" vertical="center" wrapText="1"/>
    </xf>
    <xf numFmtId="0" fontId="14" fillId="2" borderId="18" xfId="2" applyFont="1" applyFill="1" applyBorder="1" applyAlignment="1">
      <alignment horizontal="center" vertical="center" wrapText="1"/>
    </xf>
    <xf numFmtId="0" fontId="5" fillId="2" borderId="18" xfId="2" applyFont="1" applyFill="1" applyBorder="1" applyAlignment="1">
      <alignment horizontal="center" vertical="center" wrapText="1"/>
    </xf>
    <xf numFmtId="3" fontId="5" fillId="2" borderId="18" xfId="2" applyNumberFormat="1" applyFont="1" applyFill="1" applyBorder="1" applyAlignment="1">
      <alignment horizontal="center" vertical="center" wrapText="1"/>
    </xf>
    <xf numFmtId="0" fontId="5" fillId="2" borderId="19" xfId="2" applyFont="1" applyFill="1" applyBorder="1" applyAlignment="1">
      <alignment horizontal="center" vertical="center" wrapText="1"/>
    </xf>
    <xf numFmtId="1" fontId="21" fillId="0" borderId="5" xfId="2" applyNumberFormat="1" applyFont="1" applyBorder="1" applyAlignment="1">
      <alignment horizontal="center" vertical="center" wrapText="1"/>
    </xf>
    <xf numFmtId="9" fontId="21" fillId="0" borderId="4" xfId="3" applyFont="1" applyFill="1" applyBorder="1" applyAlignment="1">
      <alignment horizontal="center" vertical="center" wrapText="1"/>
    </xf>
    <xf numFmtId="49" fontId="21" fillId="0" borderId="4" xfId="2" applyNumberFormat="1" applyFont="1" applyBorder="1" applyAlignment="1">
      <alignment horizontal="center" vertical="center" wrapText="1"/>
    </xf>
    <xf numFmtId="1" fontId="21" fillId="0" borderId="7" xfId="2" applyNumberFormat="1" applyFont="1" applyBorder="1" applyAlignment="1">
      <alignment horizontal="center" vertical="center" wrapText="1"/>
    </xf>
    <xf numFmtId="49" fontId="21" fillId="0" borderId="8" xfId="2" applyNumberFormat="1" applyFont="1" applyBorder="1" applyAlignment="1">
      <alignment horizontal="center" vertical="center" wrapText="1"/>
    </xf>
    <xf numFmtId="38" fontId="8" fillId="0" borderId="0" xfId="5" applyNumberFormat="1" applyFont="1" applyFill="1" applyBorder="1" applyAlignment="1">
      <alignment horizontal="center" vertical="center" wrapText="1"/>
    </xf>
    <xf numFmtId="1" fontId="21" fillId="0" borderId="10" xfId="2" applyNumberFormat="1" applyFont="1" applyBorder="1" applyAlignment="1">
      <alignment horizontal="center" vertical="center" wrapText="1"/>
    </xf>
    <xf numFmtId="49" fontId="21" fillId="0" borderId="11" xfId="2" applyNumberFormat="1" applyFont="1" applyBorder="1" applyAlignment="1">
      <alignment horizontal="center" vertical="center" wrapText="1"/>
    </xf>
    <xf numFmtId="9" fontId="21" fillId="0" borderId="8" xfId="3" applyFont="1" applyFill="1" applyBorder="1" applyAlignment="1">
      <alignment horizontal="center" vertical="center" wrapText="1"/>
    </xf>
    <xf numFmtId="38" fontId="8" fillId="0" borderId="11" xfId="1" applyNumberFormat="1" applyFont="1" applyFill="1" applyBorder="1" applyAlignment="1">
      <alignment horizontal="center" vertical="center" wrapText="1"/>
    </xf>
    <xf numFmtId="3" fontId="8" fillId="0" borderId="11" xfId="5" applyNumberFormat="1" applyFont="1" applyFill="1" applyBorder="1" applyAlignment="1">
      <alignment horizontal="center" vertical="center" wrapText="1" readingOrder="2"/>
    </xf>
    <xf numFmtId="38" fontId="8" fillId="0" borderId="12" xfId="4" applyNumberFormat="1" applyFont="1" applyFill="1" applyBorder="1" applyAlignment="1">
      <alignment horizontal="center" vertical="center" wrapText="1" readingOrder="1"/>
    </xf>
    <xf numFmtId="38" fontId="8" fillId="0" borderId="10" xfId="4" applyNumberFormat="1" applyFont="1" applyFill="1" applyBorder="1" applyAlignment="1">
      <alignment horizontal="center" vertical="center" wrapText="1"/>
    </xf>
    <xf numFmtId="9" fontId="8" fillId="0" borderId="11" xfId="3" applyFont="1" applyFill="1" applyBorder="1" applyAlignment="1">
      <alignment horizontal="center" vertical="center" wrapText="1"/>
    </xf>
    <xf numFmtId="38" fontId="8" fillId="0" borderId="4" xfId="1" applyNumberFormat="1" applyFont="1" applyFill="1" applyBorder="1" applyAlignment="1">
      <alignment horizontal="center" vertical="center" wrapText="1"/>
    </xf>
    <xf numFmtId="38" fontId="8" fillId="0" borderId="6" xfId="4" applyNumberFormat="1" applyFont="1" applyFill="1" applyBorder="1" applyAlignment="1">
      <alignment horizontal="center" vertical="center" wrapText="1" readingOrder="1"/>
    </xf>
    <xf numFmtId="38" fontId="8" fillId="0" borderId="5" xfId="4" applyNumberFormat="1" applyFont="1" applyFill="1" applyBorder="1" applyAlignment="1">
      <alignment horizontal="center" vertical="center" wrapText="1"/>
    </xf>
    <xf numFmtId="9" fontId="8" fillId="0" borderId="4" xfId="3" applyFont="1" applyFill="1" applyBorder="1" applyAlignment="1">
      <alignment horizontal="center" vertical="center" wrapText="1"/>
    </xf>
    <xf numFmtId="38" fontId="8" fillId="0" borderId="8" xfId="1" applyNumberFormat="1" applyFont="1" applyFill="1" applyBorder="1" applyAlignment="1">
      <alignment horizontal="center" vertical="center" wrapText="1"/>
    </xf>
    <xf numFmtId="38" fontId="8" fillId="0" borderId="9" xfId="4" applyNumberFormat="1" applyFont="1" applyFill="1" applyBorder="1" applyAlignment="1">
      <alignment horizontal="center" vertical="center" wrapText="1" readingOrder="1"/>
    </xf>
    <xf numFmtId="38" fontId="8" fillId="0" borderId="7" xfId="4" applyNumberFormat="1" applyFont="1" applyFill="1" applyBorder="1" applyAlignment="1">
      <alignment horizontal="center" vertical="center" wrapText="1"/>
    </xf>
    <xf numFmtId="9" fontId="8" fillId="0" borderId="8" xfId="3" applyFont="1" applyFill="1" applyBorder="1" applyAlignment="1">
      <alignment horizontal="center" vertical="center" wrapText="1"/>
    </xf>
    <xf numFmtId="167" fontId="0" fillId="0" borderId="0" xfId="0" applyNumberFormat="1"/>
    <xf numFmtId="167" fontId="0" fillId="0" borderId="4" xfId="0" applyNumberFormat="1" applyBorder="1" applyAlignment="1">
      <alignment horizontal="center" vertical="center"/>
    </xf>
    <xf numFmtId="167" fontId="0" fillId="0" borderId="8" xfId="0" applyNumberFormat="1" applyBorder="1" applyAlignment="1">
      <alignment horizontal="center" vertical="center"/>
    </xf>
    <xf numFmtId="38" fontId="8" fillId="6" borderId="5" xfId="4" applyNumberFormat="1" applyFont="1" applyFill="1" applyBorder="1" applyAlignment="1">
      <alignment horizontal="center" vertical="center" wrapText="1"/>
    </xf>
    <xf numFmtId="9" fontId="8" fillId="6" borderId="4" xfId="3" applyFont="1" applyFill="1" applyBorder="1" applyAlignment="1">
      <alignment horizontal="center" vertical="center" wrapText="1"/>
    </xf>
    <xf numFmtId="38" fontId="8" fillId="6" borderId="6" xfId="4" applyNumberFormat="1" applyFont="1" applyFill="1" applyBorder="1" applyAlignment="1">
      <alignment horizontal="center" vertical="center" wrapText="1" readingOrder="1"/>
    </xf>
    <xf numFmtId="165" fontId="20" fillId="0" borderId="0" xfId="5" applyNumberFormat="1" applyFont="1" applyFill="1" applyAlignment="1">
      <alignment horizontal="center" vertical="center" wrapText="1"/>
    </xf>
    <xf numFmtId="0" fontId="2" fillId="0" borderId="0" xfId="2" applyFont="1" applyAlignment="1">
      <alignment vertical="top" wrapText="1"/>
    </xf>
    <xf numFmtId="9" fontId="15" fillId="0" borderId="4" xfId="3" applyFont="1" applyFill="1" applyBorder="1" applyAlignment="1">
      <alignment horizontal="left" vertical="top" wrapText="1"/>
    </xf>
    <xf numFmtId="49" fontId="21" fillId="0" borderId="11" xfId="2" applyNumberFormat="1" applyFont="1" applyBorder="1" applyAlignment="1">
      <alignment horizontal="left" vertical="top" wrapText="1"/>
    </xf>
    <xf numFmtId="9" fontId="21" fillId="0" borderId="4" xfId="3" applyFont="1" applyFill="1" applyBorder="1" applyAlignment="1">
      <alignment horizontal="left" vertical="top" wrapText="1"/>
    </xf>
    <xf numFmtId="9" fontId="21" fillId="0" borderId="8" xfId="3" applyFont="1" applyFill="1" applyBorder="1" applyAlignment="1">
      <alignment horizontal="left" vertical="top" wrapText="1"/>
    </xf>
    <xf numFmtId="1" fontId="22" fillId="5" borderId="0" xfId="0" applyNumberFormat="1" applyFont="1" applyFill="1"/>
    <xf numFmtId="49" fontId="22" fillId="5" borderId="0" xfId="0" applyNumberFormat="1" applyFont="1" applyFill="1"/>
    <xf numFmtId="166" fontId="22" fillId="5" borderId="0" xfId="0" applyNumberFormat="1" applyFont="1" applyFill="1"/>
    <xf numFmtId="4" fontId="22" fillId="5" borderId="0" xfId="0" applyNumberFormat="1" applyFont="1" applyFill="1"/>
    <xf numFmtId="167" fontId="22" fillId="5" borderId="0" xfId="0" applyNumberFormat="1" applyFont="1" applyFill="1"/>
    <xf numFmtId="4" fontId="0" fillId="0" borderId="0" xfId="0" applyNumberFormat="1"/>
    <xf numFmtId="4" fontId="0" fillId="6" borderId="0" xfId="0" applyNumberFormat="1" applyFill="1"/>
    <xf numFmtId="49" fontId="0" fillId="7" borderId="0" xfId="0" applyNumberFormat="1" applyFill="1"/>
    <xf numFmtId="4" fontId="0" fillId="7" borderId="0" xfId="0" applyNumberFormat="1" applyFill="1"/>
    <xf numFmtId="49" fontId="0" fillId="8" borderId="0" xfId="0" applyNumberFormat="1" applyFill="1"/>
    <xf numFmtId="4" fontId="0" fillId="8" borderId="0" xfId="0" applyNumberFormat="1" applyFill="1"/>
    <xf numFmtId="49" fontId="0" fillId="9" borderId="0" xfId="0" applyNumberFormat="1" applyFill="1"/>
    <xf numFmtId="4" fontId="0" fillId="9" borderId="0" xfId="0" applyNumberFormat="1" applyFill="1"/>
    <xf numFmtId="49" fontId="7" fillId="0" borderId="0" xfId="0" applyNumberFormat="1" applyFont="1" applyAlignment="1">
      <alignment horizontal="right" vertical="top" wrapText="1" readingOrder="2"/>
    </xf>
    <xf numFmtId="0" fontId="2" fillId="0" borderId="0" xfId="2" applyFont="1" applyAlignment="1">
      <alignment horizontal="right" vertical="top" wrapText="1"/>
    </xf>
    <xf numFmtId="0" fontId="2" fillId="0" borderId="0" xfId="2" applyFont="1" applyAlignment="1">
      <alignment horizontal="center" vertical="top" wrapText="1"/>
    </xf>
  </cellXfs>
  <cellStyles count="6">
    <cellStyle name="Comma" xfId="1" builtinId="3"/>
    <cellStyle name="Comma 2" xfId="4" xr:uid="{1EA0BF20-AA3F-4CE9-B69F-66A08B1A0E7D}"/>
    <cellStyle name="Comma 2 2" xfId="5" xr:uid="{3A3B5F64-F09E-4B96-8C19-276D25673FFE}"/>
    <cellStyle name="Normal" xfId="0" builtinId="0"/>
    <cellStyle name="Normal 2" xfId="2" xr:uid="{77D6F725-FD20-4428-991A-849CE97A0E85}"/>
    <cellStyle name="Percent 2" xfId="3" xr:uid="{9E1C7301-E07E-472A-B1EB-BC95CD80F27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DFD1AF-5447-47F9-8050-443A85140911}">
  <sheetPr>
    <pageSetUpPr fitToPage="1"/>
  </sheetPr>
  <dimension ref="A1:AE110"/>
  <sheetViews>
    <sheetView rightToLeft="1" tabSelected="1" view="pageBreakPreview" topLeftCell="A73" zoomScaleNormal="100" zoomScaleSheetLayoutView="100" workbookViewId="0">
      <selection activeCell="H48" sqref="H48"/>
    </sheetView>
  </sheetViews>
  <sheetFormatPr defaultColWidth="9.140625" defaultRowHeight="19.5" x14ac:dyDescent="0.25"/>
  <cols>
    <col min="1" max="1" width="2.7109375" style="17" customWidth="1"/>
    <col min="2" max="2" width="5.7109375" style="17" customWidth="1"/>
    <col min="3" max="3" width="12.85546875" style="17" customWidth="1"/>
    <col min="4" max="4" width="53.85546875" style="119" customWidth="1"/>
    <col min="5" max="5" width="7.85546875" style="46" customWidth="1"/>
    <col min="6" max="6" width="9.7109375" style="17" customWidth="1"/>
    <col min="7" max="7" width="13.7109375" style="65" bestFit="1" customWidth="1"/>
    <col min="8" max="8" width="13.85546875" style="51" customWidth="1"/>
    <col min="9" max="9" width="1.7109375" style="17" customWidth="1"/>
    <col min="10" max="10" width="10.5703125" style="17" customWidth="1"/>
    <col min="11" max="11" width="15.85546875" style="17" customWidth="1"/>
    <col min="12" max="12" width="12.85546875" style="51" customWidth="1"/>
    <col min="13" max="13" width="1.5703125" style="17" customWidth="1"/>
    <col min="14" max="14" width="0" style="17" hidden="1" customWidth="1"/>
    <col min="15" max="15" width="16.42578125" style="17" hidden="1" customWidth="1"/>
    <col min="16" max="16" width="10" style="17" hidden="1" customWidth="1"/>
    <col min="17" max="17" width="8.7109375" style="17" customWidth="1"/>
    <col min="18" max="18" width="12.5703125" style="17" customWidth="1"/>
    <col min="19" max="16384" width="9.140625" style="17"/>
  </cols>
  <sheetData>
    <row r="1" spans="2:31" s="16" customFormat="1" ht="24" customHeight="1" x14ac:dyDescent="0.25">
      <c r="B1" s="15" t="s">
        <v>73</v>
      </c>
      <c r="C1" s="15"/>
      <c r="D1" s="118"/>
      <c r="E1" s="45"/>
      <c r="G1" s="63"/>
      <c r="H1" s="50"/>
      <c r="L1" s="2" t="s">
        <v>75</v>
      </c>
      <c r="Z1" s="85">
        <v>1</v>
      </c>
      <c r="AA1" s="85" t="s">
        <v>56</v>
      </c>
      <c r="AD1" s="85" t="s">
        <v>57</v>
      </c>
      <c r="AE1" s="86" t="s">
        <v>58</v>
      </c>
    </row>
    <row r="2" spans="2:31" s="16" customFormat="1" ht="24" customHeight="1" x14ac:dyDescent="0.25">
      <c r="B2" s="15" t="s">
        <v>2</v>
      </c>
      <c r="C2" s="15"/>
      <c r="D2" s="118"/>
      <c r="E2" s="45"/>
      <c r="G2" s="63"/>
      <c r="H2" s="50"/>
      <c r="L2" s="2" t="s">
        <v>79</v>
      </c>
      <c r="Z2" s="87">
        <v>2</v>
      </c>
      <c r="AA2" s="87" t="s">
        <v>56</v>
      </c>
      <c r="AD2" s="87" t="s">
        <v>57</v>
      </c>
      <c r="AE2" s="88" t="s">
        <v>59</v>
      </c>
    </row>
    <row r="3" spans="2:31" s="16" customFormat="1" ht="24" customHeight="1" x14ac:dyDescent="0.25">
      <c r="B3" s="15" t="s">
        <v>74</v>
      </c>
      <c r="C3" s="15"/>
      <c r="D3" s="118"/>
      <c r="E3" s="45"/>
      <c r="G3" s="64"/>
      <c r="H3" s="50"/>
      <c r="L3" s="2" t="s">
        <v>76</v>
      </c>
      <c r="Z3" s="85">
        <v>3</v>
      </c>
      <c r="AA3" s="85" t="s">
        <v>56</v>
      </c>
      <c r="AD3" s="85" t="s">
        <v>57</v>
      </c>
      <c r="AE3" s="86" t="s">
        <v>60</v>
      </c>
    </row>
    <row r="4" spans="2:31" ht="6" customHeight="1" thickBot="1" x14ac:dyDescent="0.3">
      <c r="Z4" s="87">
        <v>4</v>
      </c>
      <c r="AA4" s="87" t="s">
        <v>56</v>
      </c>
      <c r="AD4" s="87" t="s">
        <v>57</v>
      </c>
      <c r="AE4" s="88" t="s">
        <v>61</v>
      </c>
    </row>
    <row r="5" spans="2:31" s="18" customFormat="1" ht="40.5" customHeight="1" thickBot="1" x14ac:dyDescent="0.3">
      <c r="B5" s="132" t="s">
        <v>9</v>
      </c>
      <c r="C5" s="133" t="s">
        <v>10</v>
      </c>
      <c r="D5" s="133" t="s">
        <v>11</v>
      </c>
      <c r="E5" s="134" t="s">
        <v>12</v>
      </c>
      <c r="F5" s="135" t="s">
        <v>13</v>
      </c>
      <c r="G5" s="136" t="s">
        <v>14</v>
      </c>
      <c r="H5" s="137" t="s">
        <v>15</v>
      </c>
      <c r="J5" s="129" t="s">
        <v>16</v>
      </c>
      <c r="K5" s="130" t="s">
        <v>17</v>
      </c>
      <c r="L5" s="131" t="s">
        <v>18</v>
      </c>
      <c r="N5" s="18" t="s">
        <v>19</v>
      </c>
      <c r="Z5" s="85">
        <v>5</v>
      </c>
      <c r="AA5" s="85" t="s">
        <v>56</v>
      </c>
      <c r="AD5" s="85" t="s">
        <v>57</v>
      </c>
      <c r="AE5" s="86" t="s">
        <v>62</v>
      </c>
    </row>
    <row r="6" spans="2:31" s="18" customFormat="1" ht="21" customHeight="1" x14ac:dyDescent="0.25">
      <c r="B6" s="144">
        <v>1</v>
      </c>
      <c r="C6" s="145" t="s">
        <v>70</v>
      </c>
      <c r="D6" s="169" t="s">
        <v>71</v>
      </c>
      <c r="E6" s="145" t="s">
        <v>72</v>
      </c>
      <c r="F6" s="147">
        <v>1</v>
      </c>
      <c r="G6" s="148">
        <v>0</v>
      </c>
      <c r="H6" s="149">
        <f t="shared" ref="H6:H11" si="0">F6*G6</f>
        <v>0</v>
      </c>
      <c r="I6" s="143"/>
      <c r="J6" s="150">
        <v>0</v>
      </c>
      <c r="K6" s="151">
        <f>J6/F6</f>
        <v>0</v>
      </c>
      <c r="L6" s="149">
        <f t="shared" ref="L6:L11" si="1">J6*G6</f>
        <v>0</v>
      </c>
      <c r="N6" s="18">
        <v>36</v>
      </c>
      <c r="O6" s="19">
        <f>N6-J6</f>
        <v>36</v>
      </c>
      <c r="P6" s="20">
        <f>N6*G6</f>
        <v>0</v>
      </c>
      <c r="Z6" s="18">
        <v>6</v>
      </c>
      <c r="AA6" s="18" t="s">
        <v>56</v>
      </c>
      <c r="AD6" s="18" t="s">
        <v>57</v>
      </c>
      <c r="AE6" s="18" t="s">
        <v>63</v>
      </c>
    </row>
    <row r="7" spans="2:31" s="115" customFormat="1" ht="21" customHeight="1" x14ac:dyDescent="0.25">
      <c r="B7" s="138">
        <v>2</v>
      </c>
      <c r="C7" s="139" t="s">
        <v>91</v>
      </c>
      <c r="D7" s="170" t="s">
        <v>116</v>
      </c>
      <c r="E7" s="140" t="s">
        <v>31</v>
      </c>
      <c r="F7" s="152">
        <v>1</v>
      </c>
      <c r="G7" s="161">
        <v>35000</v>
      </c>
      <c r="H7" s="153">
        <f t="shared" si="0"/>
        <v>35000</v>
      </c>
      <c r="I7" s="143"/>
      <c r="J7" s="154">
        <v>1</v>
      </c>
      <c r="K7" s="155">
        <f>J7/F7</f>
        <v>1</v>
      </c>
      <c r="L7" s="153">
        <f t="shared" si="1"/>
        <v>35000</v>
      </c>
      <c r="O7" s="116"/>
      <c r="P7" s="117"/>
      <c r="Q7" s="115">
        <v>2</v>
      </c>
    </row>
    <row r="8" spans="2:31" s="115" customFormat="1" ht="21" customHeight="1" x14ac:dyDescent="0.25">
      <c r="B8" s="138">
        <v>3</v>
      </c>
      <c r="C8" s="139" t="s">
        <v>94</v>
      </c>
      <c r="D8" s="170" t="s">
        <v>119</v>
      </c>
      <c r="E8" s="140" t="s">
        <v>31</v>
      </c>
      <c r="F8" s="152">
        <v>1</v>
      </c>
      <c r="G8" s="161">
        <v>35000</v>
      </c>
      <c r="H8" s="153">
        <f t="shared" si="0"/>
        <v>35000</v>
      </c>
      <c r="I8" s="143"/>
      <c r="J8" s="154">
        <v>1</v>
      </c>
      <c r="K8" s="155">
        <f>J8/F8</f>
        <v>1</v>
      </c>
      <c r="L8" s="153">
        <f t="shared" si="1"/>
        <v>35000</v>
      </c>
      <c r="O8" s="116"/>
      <c r="P8" s="117"/>
      <c r="Q8" s="115">
        <v>3</v>
      </c>
    </row>
    <row r="9" spans="2:31" s="115" customFormat="1" ht="21" customHeight="1" x14ac:dyDescent="0.25">
      <c r="B9" s="138">
        <v>4</v>
      </c>
      <c r="C9" s="139" t="s">
        <v>89</v>
      </c>
      <c r="D9" s="170" t="s">
        <v>115</v>
      </c>
      <c r="E9" s="140" t="s">
        <v>31</v>
      </c>
      <c r="F9" s="152">
        <v>1</v>
      </c>
      <c r="G9" s="161">
        <v>105000</v>
      </c>
      <c r="H9" s="153">
        <f t="shared" si="0"/>
        <v>105000</v>
      </c>
      <c r="I9" s="143"/>
      <c r="J9" s="163">
        <v>1</v>
      </c>
      <c r="K9" s="164">
        <f>J9/F9</f>
        <v>1</v>
      </c>
      <c r="L9" s="165">
        <f t="shared" si="1"/>
        <v>105000</v>
      </c>
      <c r="O9" s="116"/>
      <c r="P9" s="117"/>
      <c r="Q9" s="115">
        <v>1</v>
      </c>
    </row>
    <row r="10" spans="2:31" s="115" customFormat="1" ht="21" customHeight="1" x14ac:dyDescent="0.25">
      <c r="B10" s="138">
        <v>5</v>
      </c>
      <c r="C10" s="139" t="s">
        <v>90</v>
      </c>
      <c r="D10" s="170" t="s">
        <v>115</v>
      </c>
      <c r="E10" s="140" t="s">
        <v>31</v>
      </c>
      <c r="F10" s="152">
        <v>1</v>
      </c>
      <c r="G10" s="161">
        <v>105000</v>
      </c>
      <c r="H10" s="153">
        <f t="shared" si="0"/>
        <v>105000</v>
      </c>
      <c r="I10" s="143"/>
      <c r="J10" s="163">
        <v>1</v>
      </c>
      <c r="K10" s="164">
        <f>J10/F10</f>
        <v>1</v>
      </c>
      <c r="L10" s="165">
        <f t="shared" si="1"/>
        <v>105000</v>
      </c>
      <c r="O10" s="116"/>
      <c r="P10" s="117"/>
      <c r="Q10" s="115">
        <v>1</v>
      </c>
    </row>
    <row r="11" spans="2:31" s="115" customFormat="1" ht="21" customHeight="1" x14ac:dyDescent="0.25">
      <c r="B11" s="138">
        <v>6</v>
      </c>
      <c r="C11" s="139" t="s">
        <v>83</v>
      </c>
      <c r="D11" s="170" t="s">
        <v>113</v>
      </c>
      <c r="E11" s="140" t="s">
        <v>31</v>
      </c>
      <c r="F11" s="152">
        <v>1</v>
      </c>
      <c r="G11" s="161">
        <v>58333.334000000003</v>
      </c>
      <c r="H11" s="153">
        <f t="shared" si="0"/>
        <v>58333.334000000003</v>
      </c>
      <c r="I11" s="143"/>
      <c r="J11" s="163">
        <v>1</v>
      </c>
      <c r="K11" s="164">
        <f t="shared" ref="K11:K27" si="2">J11/F11</f>
        <v>1</v>
      </c>
      <c r="L11" s="165">
        <f t="shared" si="1"/>
        <v>58333.334000000003</v>
      </c>
      <c r="O11" s="116"/>
      <c r="P11" s="117"/>
      <c r="Q11" s="115">
        <v>1</v>
      </c>
    </row>
    <row r="12" spans="2:31" s="115" customFormat="1" ht="21" customHeight="1" x14ac:dyDescent="0.25">
      <c r="B12" s="138">
        <v>7</v>
      </c>
      <c r="C12" s="139" t="s">
        <v>84</v>
      </c>
      <c r="D12" s="170" t="s">
        <v>113</v>
      </c>
      <c r="E12" s="140" t="s">
        <v>31</v>
      </c>
      <c r="F12" s="152">
        <v>1</v>
      </c>
      <c r="G12" s="161">
        <v>58333.332999999999</v>
      </c>
      <c r="H12" s="153">
        <f t="shared" ref="H12:H41" si="3">F12*G12</f>
        <v>58333.332999999999</v>
      </c>
      <c r="I12" s="143"/>
      <c r="J12" s="163">
        <v>1</v>
      </c>
      <c r="K12" s="164">
        <f t="shared" si="2"/>
        <v>1</v>
      </c>
      <c r="L12" s="165">
        <f t="shared" ref="L12:L41" si="4">J12*G12</f>
        <v>58333.332999999999</v>
      </c>
      <c r="O12" s="116"/>
      <c r="P12" s="117"/>
      <c r="Q12" s="115">
        <v>1</v>
      </c>
    </row>
    <row r="13" spans="2:31" s="115" customFormat="1" ht="21" customHeight="1" x14ac:dyDescent="0.25">
      <c r="B13" s="138">
        <v>8</v>
      </c>
      <c r="C13" s="139" t="s">
        <v>85</v>
      </c>
      <c r="D13" s="170" t="s">
        <v>113</v>
      </c>
      <c r="E13" s="140" t="s">
        <v>31</v>
      </c>
      <c r="F13" s="152">
        <v>1</v>
      </c>
      <c r="G13" s="161">
        <v>58333.332999999999</v>
      </c>
      <c r="H13" s="153">
        <f t="shared" si="3"/>
        <v>58333.332999999999</v>
      </c>
      <c r="I13" s="143"/>
      <c r="J13" s="163">
        <v>1</v>
      </c>
      <c r="K13" s="164">
        <f t="shared" si="2"/>
        <v>1</v>
      </c>
      <c r="L13" s="165">
        <f t="shared" si="4"/>
        <v>58333.332999999999</v>
      </c>
      <c r="O13" s="116"/>
      <c r="P13" s="117"/>
      <c r="Q13" s="115">
        <v>1</v>
      </c>
    </row>
    <row r="14" spans="2:31" s="115" customFormat="1" ht="21" customHeight="1" x14ac:dyDescent="0.25">
      <c r="B14" s="138">
        <v>9</v>
      </c>
      <c r="C14" s="139" t="s">
        <v>86</v>
      </c>
      <c r="D14" s="170" t="s">
        <v>114</v>
      </c>
      <c r="E14" s="140" t="s">
        <v>31</v>
      </c>
      <c r="F14" s="152">
        <v>1</v>
      </c>
      <c r="G14" s="161">
        <v>58333.334000000003</v>
      </c>
      <c r="H14" s="153">
        <f t="shared" si="3"/>
        <v>58333.334000000003</v>
      </c>
      <c r="I14" s="143"/>
      <c r="J14" s="163">
        <v>1</v>
      </c>
      <c r="K14" s="164">
        <f t="shared" si="2"/>
        <v>1</v>
      </c>
      <c r="L14" s="165">
        <f t="shared" si="4"/>
        <v>58333.334000000003</v>
      </c>
      <c r="O14" s="116"/>
      <c r="P14" s="117"/>
      <c r="Q14" s="115">
        <v>1</v>
      </c>
    </row>
    <row r="15" spans="2:31" s="115" customFormat="1" ht="21" customHeight="1" x14ac:dyDescent="0.25">
      <c r="B15" s="138">
        <v>10</v>
      </c>
      <c r="C15" s="139" t="s">
        <v>87</v>
      </c>
      <c r="D15" s="170" t="s">
        <v>114</v>
      </c>
      <c r="E15" s="140" t="s">
        <v>31</v>
      </c>
      <c r="F15" s="152">
        <v>1</v>
      </c>
      <c r="G15" s="161">
        <v>58333.332999999999</v>
      </c>
      <c r="H15" s="153">
        <f t="shared" si="3"/>
        <v>58333.332999999999</v>
      </c>
      <c r="I15" s="143"/>
      <c r="J15" s="163">
        <v>1</v>
      </c>
      <c r="K15" s="164">
        <f t="shared" si="2"/>
        <v>1</v>
      </c>
      <c r="L15" s="165">
        <f t="shared" si="4"/>
        <v>58333.332999999999</v>
      </c>
      <c r="O15" s="116"/>
      <c r="P15" s="117"/>
      <c r="Q15" s="115">
        <v>1</v>
      </c>
    </row>
    <row r="16" spans="2:31" s="115" customFormat="1" ht="21" customHeight="1" x14ac:dyDescent="0.25">
      <c r="B16" s="138">
        <v>11</v>
      </c>
      <c r="C16" s="139" t="s">
        <v>88</v>
      </c>
      <c r="D16" s="170" t="s">
        <v>114</v>
      </c>
      <c r="E16" s="140" t="s">
        <v>31</v>
      </c>
      <c r="F16" s="152">
        <v>1</v>
      </c>
      <c r="G16" s="161">
        <v>58333.332999999999</v>
      </c>
      <c r="H16" s="153">
        <f t="shared" si="3"/>
        <v>58333.332999999999</v>
      </c>
      <c r="I16" s="143"/>
      <c r="J16" s="163">
        <v>1</v>
      </c>
      <c r="K16" s="164">
        <f t="shared" si="2"/>
        <v>1</v>
      </c>
      <c r="L16" s="165">
        <f t="shared" si="4"/>
        <v>58333.332999999999</v>
      </c>
      <c r="O16" s="116"/>
      <c r="P16" s="117"/>
      <c r="Q16" s="115">
        <v>1</v>
      </c>
    </row>
    <row r="17" spans="2:31" s="115" customFormat="1" ht="21" customHeight="1" x14ac:dyDescent="0.25">
      <c r="B17" s="138">
        <v>12</v>
      </c>
      <c r="C17" s="139"/>
      <c r="D17" s="170"/>
      <c r="E17" s="140"/>
      <c r="F17" s="152">
        <v>2</v>
      </c>
      <c r="G17" s="161">
        <v>140000</v>
      </c>
      <c r="H17" s="153">
        <f t="shared" si="3"/>
        <v>280000</v>
      </c>
      <c r="I17" s="143"/>
      <c r="J17" s="154">
        <v>0</v>
      </c>
      <c r="K17" s="155">
        <f t="shared" si="2"/>
        <v>0</v>
      </c>
      <c r="L17" s="153">
        <f t="shared" si="4"/>
        <v>0</v>
      </c>
      <c r="O17" s="116"/>
      <c r="P17" s="166"/>
    </row>
    <row r="18" spans="2:31" s="115" customFormat="1" ht="21" customHeight="1" x14ac:dyDescent="0.25">
      <c r="B18" s="138">
        <v>13</v>
      </c>
      <c r="C18" s="139"/>
      <c r="D18" s="170"/>
      <c r="E18" s="140"/>
      <c r="F18" s="152">
        <v>3</v>
      </c>
      <c r="G18" s="161">
        <v>46666.667000000001</v>
      </c>
      <c r="H18" s="153">
        <f t="shared" si="3"/>
        <v>140000.00099999999</v>
      </c>
      <c r="I18" s="143"/>
      <c r="J18" s="154">
        <v>0</v>
      </c>
      <c r="K18" s="155">
        <f t="shared" si="2"/>
        <v>0</v>
      </c>
      <c r="L18" s="153">
        <f t="shared" si="4"/>
        <v>0</v>
      </c>
      <c r="O18" s="116"/>
      <c r="P18" s="166"/>
    </row>
    <row r="19" spans="2:31" s="115" customFormat="1" ht="21" customHeight="1" x14ac:dyDescent="0.25">
      <c r="B19" s="138">
        <v>14</v>
      </c>
      <c r="C19" s="139"/>
      <c r="D19" s="170"/>
      <c r="E19" s="140"/>
      <c r="F19" s="152">
        <v>3</v>
      </c>
      <c r="G19" s="161">
        <v>46666.667000000001</v>
      </c>
      <c r="H19" s="153">
        <f t="shared" si="3"/>
        <v>140000.00099999999</v>
      </c>
      <c r="I19" s="143"/>
      <c r="J19" s="154">
        <v>0</v>
      </c>
      <c r="K19" s="155">
        <f t="shared" si="2"/>
        <v>0</v>
      </c>
      <c r="L19" s="153">
        <f t="shared" si="4"/>
        <v>0</v>
      </c>
      <c r="O19" s="116"/>
      <c r="P19" s="166"/>
    </row>
    <row r="20" spans="2:31" s="115" customFormat="1" ht="21" customHeight="1" x14ac:dyDescent="0.25">
      <c r="B20" s="138">
        <v>15</v>
      </c>
      <c r="C20" s="139" t="s">
        <v>92</v>
      </c>
      <c r="D20" s="170" t="s">
        <v>117</v>
      </c>
      <c r="E20" s="140" t="s">
        <v>31</v>
      </c>
      <c r="F20" s="152">
        <v>1</v>
      </c>
      <c r="G20" s="161">
        <v>35000</v>
      </c>
      <c r="H20" s="153">
        <f t="shared" si="3"/>
        <v>35000</v>
      </c>
      <c r="I20" s="143"/>
      <c r="J20" s="154">
        <v>1</v>
      </c>
      <c r="K20" s="155">
        <f t="shared" si="2"/>
        <v>1</v>
      </c>
      <c r="L20" s="153">
        <f t="shared" si="4"/>
        <v>35000</v>
      </c>
      <c r="O20" s="116"/>
      <c r="P20" s="117"/>
      <c r="Q20" s="115">
        <v>2</v>
      </c>
    </row>
    <row r="21" spans="2:31" s="115" customFormat="1" ht="21" customHeight="1" x14ac:dyDescent="0.25">
      <c r="B21" s="138">
        <v>16</v>
      </c>
      <c r="C21" s="139" t="s">
        <v>93</v>
      </c>
      <c r="D21" s="170" t="s">
        <v>118</v>
      </c>
      <c r="E21" s="140" t="s">
        <v>31</v>
      </c>
      <c r="F21" s="152">
        <v>1</v>
      </c>
      <c r="G21" s="161">
        <v>35000</v>
      </c>
      <c r="H21" s="153">
        <f t="shared" si="3"/>
        <v>35000</v>
      </c>
      <c r="I21" s="143"/>
      <c r="J21" s="154">
        <v>1</v>
      </c>
      <c r="K21" s="155">
        <f t="shared" si="2"/>
        <v>1</v>
      </c>
      <c r="L21" s="153">
        <f t="shared" si="4"/>
        <v>35000</v>
      </c>
      <c r="O21" s="116"/>
      <c r="P21" s="117"/>
      <c r="Q21" s="115">
        <v>2</v>
      </c>
    </row>
    <row r="22" spans="2:31" s="115" customFormat="1" ht="21" customHeight="1" x14ac:dyDescent="0.25">
      <c r="B22" s="138">
        <v>17</v>
      </c>
      <c r="C22" s="139" t="s">
        <v>95</v>
      </c>
      <c r="D22" s="170" t="s">
        <v>119</v>
      </c>
      <c r="E22" s="140" t="s">
        <v>31</v>
      </c>
      <c r="F22" s="152">
        <v>1</v>
      </c>
      <c r="G22" s="161">
        <v>35000</v>
      </c>
      <c r="H22" s="153">
        <f t="shared" si="3"/>
        <v>35000</v>
      </c>
      <c r="I22" s="143"/>
      <c r="J22" s="154">
        <v>1</v>
      </c>
      <c r="K22" s="155">
        <f t="shared" si="2"/>
        <v>1</v>
      </c>
      <c r="L22" s="153">
        <f t="shared" si="4"/>
        <v>35000</v>
      </c>
      <c r="O22" s="116"/>
      <c r="P22" s="117"/>
      <c r="Q22" s="115">
        <v>3</v>
      </c>
    </row>
    <row r="23" spans="2:31" s="115" customFormat="1" ht="21" customHeight="1" x14ac:dyDescent="0.25">
      <c r="B23" s="138">
        <v>18</v>
      </c>
      <c r="C23" s="139" t="s">
        <v>96</v>
      </c>
      <c r="D23" s="170" t="s">
        <v>119</v>
      </c>
      <c r="E23" s="140" t="s">
        <v>31</v>
      </c>
      <c r="F23" s="152">
        <v>1</v>
      </c>
      <c r="G23" s="161">
        <v>35000</v>
      </c>
      <c r="H23" s="153">
        <f t="shared" si="3"/>
        <v>35000</v>
      </c>
      <c r="I23" s="143"/>
      <c r="J23" s="154">
        <v>1</v>
      </c>
      <c r="K23" s="155">
        <f t="shared" si="2"/>
        <v>1</v>
      </c>
      <c r="L23" s="153">
        <f t="shared" si="4"/>
        <v>35000</v>
      </c>
      <c r="O23" s="116"/>
      <c r="P23" s="117"/>
      <c r="Q23" s="115">
        <v>3</v>
      </c>
    </row>
    <row r="24" spans="2:31" s="115" customFormat="1" ht="21" customHeight="1" x14ac:dyDescent="0.25">
      <c r="B24" s="138">
        <v>19</v>
      </c>
      <c r="C24" s="139" t="s">
        <v>97</v>
      </c>
      <c r="D24" s="168" t="s">
        <v>120</v>
      </c>
      <c r="E24" s="140" t="s">
        <v>31</v>
      </c>
      <c r="F24" s="152">
        <v>1</v>
      </c>
      <c r="G24" s="161">
        <v>485.56</v>
      </c>
      <c r="H24" s="153">
        <f t="shared" si="3"/>
        <v>485.56</v>
      </c>
      <c r="I24" s="143"/>
      <c r="J24" s="154">
        <v>1</v>
      </c>
      <c r="K24" s="155">
        <f t="shared" si="2"/>
        <v>1</v>
      </c>
      <c r="L24" s="153">
        <f t="shared" si="4"/>
        <v>485.56</v>
      </c>
      <c r="O24" s="116"/>
      <c r="P24" s="117"/>
      <c r="Q24" s="115">
        <v>4</v>
      </c>
    </row>
    <row r="25" spans="2:31" s="115" customFormat="1" ht="21" customHeight="1" x14ac:dyDescent="0.25">
      <c r="B25" s="138">
        <v>20</v>
      </c>
      <c r="C25" s="139" t="s">
        <v>98</v>
      </c>
      <c r="D25" s="168" t="s">
        <v>121</v>
      </c>
      <c r="E25" s="140" t="s">
        <v>31</v>
      </c>
      <c r="F25" s="152">
        <v>1</v>
      </c>
      <c r="G25" s="161">
        <v>485.56</v>
      </c>
      <c r="H25" s="153">
        <f t="shared" si="3"/>
        <v>485.56</v>
      </c>
      <c r="I25" s="143"/>
      <c r="J25" s="154">
        <v>1</v>
      </c>
      <c r="K25" s="155">
        <f t="shared" si="2"/>
        <v>1</v>
      </c>
      <c r="L25" s="153">
        <f t="shared" si="4"/>
        <v>485.56</v>
      </c>
      <c r="O25" s="116"/>
      <c r="P25" s="117"/>
      <c r="Q25" s="115">
        <v>4</v>
      </c>
    </row>
    <row r="26" spans="2:31" s="115" customFormat="1" ht="21" customHeight="1" x14ac:dyDescent="0.25">
      <c r="B26" s="138">
        <v>21</v>
      </c>
      <c r="C26" s="139" t="s">
        <v>99</v>
      </c>
      <c r="D26" s="168" t="s">
        <v>120</v>
      </c>
      <c r="E26" s="140" t="s">
        <v>31</v>
      </c>
      <c r="F26" s="152">
        <v>1</v>
      </c>
      <c r="G26" s="161">
        <v>485.56</v>
      </c>
      <c r="H26" s="153">
        <f t="shared" si="3"/>
        <v>485.56</v>
      </c>
      <c r="I26" s="143"/>
      <c r="J26" s="154">
        <v>1</v>
      </c>
      <c r="K26" s="155">
        <f t="shared" si="2"/>
        <v>1</v>
      </c>
      <c r="L26" s="153">
        <f t="shared" si="4"/>
        <v>485.56</v>
      </c>
      <c r="O26" s="116"/>
      <c r="P26" s="117"/>
      <c r="Q26" s="115">
        <v>4</v>
      </c>
    </row>
    <row r="27" spans="2:31" s="115" customFormat="1" ht="21" customHeight="1" x14ac:dyDescent="0.25">
      <c r="B27" s="138">
        <v>22</v>
      </c>
      <c r="C27" s="139" t="s">
        <v>100</v>
      </c>
      <c r="D27" s="168" t="s">
        <v>121</v>
      </c>
      <c r="E27" s="140" t="s">
        <v>31</v>
      </c>
      <c r="F27" s="152">
        <v>1</v>
      </c>
      <c r="G27" s="161">
        <v>485.56</v>
      </c>
      <c r="H27" s="153">
        <f t="shared" si="3"/>
        <v>485.56</v>
      </c>
      <c r="I27" s="143"/>
      <c r="J27" s="154">
        <v>1</v>
      </c>
      <c r="K27" s="155">
        <f t="shared" si="2"/>
        <v>1</v>
      </c>
      <c r="L27" s="153">
        <f t="shared" si="4"/>
        <v>485.56</v>
      </c>
      <c r="O27" s="116"/>
      <c r="P27" s="117"/>
      <c r="Q27" s="115">
        <v>4</v>
      </c>
    </row>
    <row r="28" spans="2:31" s="115" customFormat="1" ht="21" customHeight="1" x14ac:dyDescent="0.25">
      <c r="B28" s="138">
        <v>23</v>
      </c>
      <c r="C28" s="139" t="s">
        <v>101</v>
      </c>
      <c r="D28" s="168" t="s">
        <v>120</v>
      </c>
      <c r="E28" s="140" t="s">
        <v>31</v>
      </c>
      <c r="F28" s="152">
        <v>1</v>
      </c>
      <c r="G28" s="161">
        <v>485.56</v>
      </c>
      <c r="H28" s="153">
        <f t="shared" si="3"/>
        <v>485.56</v>
      </c>
      <c r="I28" s="143"/>
      <c r="J28" s="154">
        <v>1</v>
      </c>
      <c r="K28" s="155">
        <f>J28/F28</f>
        <v>1</v>
      </c>
      <c r="L28" s="153">
        <f t="shared" si="4"/>
        <v>485.56</v>
      </c>
      <c r="N28" s="115">
        <v>4</v>
      </c>
      <c r="O28" s="116">
        <f t="shared" ref="O28" si="5">N28-J28</f>
        <v>3</v>
      </c>
      <c r="P28" s="117">
        <f t="shared" ref="P28" si="6">N28*G28</f>
        <v>1942.24</v>
      </c>
      <c r="Q28" s="115">
        <v>4</v>
      </c>
      <c r="Z28" s="115">
        <v>7</v>
      </c>
      <c r="AA28" s="115" t="s">
        <v>56</v>
      </c>
      <c r="AD28" s="115" t="s">
        <v>57</v>
      </c>
      <c r="AE28" s="115" t="s">
        <v>64</v>
      </c>
    </row>
    <row r="29" spans="2:31" s="115" customFormat="1" ht="21" customHeight="1" x14ac:dyDescent="0.25">
      <c r="B29" s="138">
        <v>24</v>
      </c>
      <c r="C29" s="139" t="s">
        <v>102</v>
      </c>
      <c r="D29" s="168" t="s">
        <v>121</v>
      </c>
      <c r="E29" s="140" t="s">
        <v>31</v>
      </c>
      <c r="F29" s="152">
        <v>1</v>
      </c>
      <c r="G29" s="161">
        <v>485.56</v>
      </c>
      <c r="H29" s="153">
        <f t="shared" si="3"/>
        <v>485.56</v>
      </c>
      <c r="I29" s="143"/>
      <c r="J29" s="154">
        <v>1</v>
      </c>
      <c r="K29" s="155">
        <f t="shared" ref="K29:K38" si="7">J29/F29</f>
        <v>1</v>
      </c>
      <c r="L29" s="153">
        <f t="shared" si="4"/>
        <v>485.56</v>
      </c>
      <c r="O29" s="116"/>
      <c r="P29" s="117"/>
      <c r="Q29" s="115">
        <v>4</v>
      </c>
    </row>
    <row r="30" spans="2:31" s="115" customFormat="1" ht="21" customHeight="1" x14ac:dyDescent="0.25">
      <c r="B30" s="138">
        <v>25</v>
      </c>
      <c r="C30" s="139" t="s">
        <v>103</v>
      </c>
      <c r="D30" s="168" t="s">
        <v>120</v>
      </c>
      <c r="E30" s="140" t="s">
        <v>31</v>
      </c>
      <c r="F30" s="152">
        <v>1</v>
      </c>
      <c r="G30" s="161">
        <v>485.56</v>
      </c>
      <c r="H30" s="153">
        <f t="shared" si="3"/>
        <v>485.56</v>
      </c>
      <c r="I30" s="143"/>
      <c r="J30" s="154">
        <v>1</v>
      </c>
      <c r="K30" s="155">
        <f t="shared" si="7"/>
        <v>1</v>
      </c>
      <c r="L30" s="153">
        <f t="shared" si="4"/>
        <v>485.56</v>
      </c>
      <c r="O30" s="116"/>
      <c r="P30" s="117"/>
      <c r="Q30" s="115">
        <v>4</v>
      </c>
    </row>
    <row r="31" spans="2:31" s="115" customFormat="1" ht="21" customHeight="1" x14ac:dyDescent="0.25">
      <c r="B31" s="138">
        <v>26</v>
      </c>
      <c r="C31" s="139" t="s">
        <v>104</v>
      </c>
      <c r="D31" s="168" t="s">
        <v>120</v>
      </c>
      <c r="E31" s="140" t="s">
        <v>31</v>
      </c>
      <c r="F31" s="152">
        <v>1</v>
      </c>
      <c r="G31" s="161">
        <v>485.56</v>
      </c>
      <c r="H31" s="153">
        <f t="shared" si="3"/>
        <v>485.56</v>
      </c>
      <c r="I31" s="143"/>
      <c r="J31" s="154">
        <v>1</v>
      </c>
      <c r="K31" s="155">
        <f t="shared" si="7"/>
        <v>1</v>
      </c>
      <c r="L31" s="153">
        <f t="shared" si="4"/>
        <v>485.56</v>
      </c>
      <c r="O31" s="116"/>
      <c r="P31" s="117"/>
      <c r="Q31" s="115">
        <v>4</v>
      </c>
    </row>
    <row r="32" spans="2:31" s="115" customFormat="1" ht="21" customHeight="1" x14ac:dyDescent="0.25">
      <c r="B32" s="138">
        <v>27</v>
      </c>
      <c r="C32" s="139" t="s">
        <v>105</v>
      </c>
      <c r="D32" s="168" t="s">
        <v>120</v>
      </c>
      <c r="E32" s="140" t="s">
        <v>31</v>
      </c>
      <c r="F32" s="152">
        <v>1</v>
      </c>
      <c r="G32" s="161">
        <v>485.56</v>
      </c>
      <c r="H32" s="153">
        <f t="shared" si="3"/>
        <v>485.56</v>
      </c>
      <c r="I32" s="143"/>
      <c r="J32" s="154">
        <v>1</v>
      </c>
      <c r="K32" s="155">
        <f t="shared" si="7"/>
        <v>1</v>
      </c>
      <c r="L32" s="153">
        <f t="shared" si="4"/>
        <v>485.56</v>
      </c>
      <c r="O32" s="116"/>
      <c r="P32" s="117"/>
      <c r="Q32" s="115">
        <v>4</v>
      </c>
    </row>
    <row r="33" spans="2:19" s="115" customFormat="1" ht="21" customHeight="1" x14ac:dyDescent="0.25">
      <c r="B33" s="138">
        <v>28</v>
      </c>
      <c r="C33" s="139" t="s">
        <v>106</v>
      </c>
      <c r="D33" s="168" t="s">
        <v>120</v>
      </c>
      <c r="E33" s="140" t="s">
        <v>31</v>
      </c>
      <c r="F33" s="152">
        <v>1</v>
      </c>
      <c r="G33" s="161">
        <v>485.56</v>
      </c>
      <c r="H33" s="153">
        <f t="shared" si="3"/>
        <v>485.56</v>
      </c>
      <c r="I33" s="143"/>
      <c r="J33" s="154">
        <v>1</v>
      </c>
      <c r="K33" s="155">
        <f t="shared" si="7"/>
        <v>1</v>
      </c>
      <c r="L33" s="153">
        <f t="shared" si="4"/>
        <v>485.56</v>
      </c>
      <c r="O33" s="116"/>
      <c r="P33" s="117"/>
      <c r="Q33" s="115">
        <v>4</v>
      </c>
    </row>
    <row r="34" spans="2:19" s="115" customFormat="1" ht="21" customHeight="1" x14ac:dyDescent="0.25">
      <c r="B34" s="138">
        <v>29</v>
      </c>
      <c r="C34" s="139" t="s">
        <v>107</v>
      </c>
      <c r="D34" s="168" t="s">
        <v>120</v>
      </c>
      <c r="E34" s="140" t="s">
        <v>31</v>
      </c>
      <c r="F34" s="152">
        <v>1</v>
      </c>
      <c r="G34" s="161">
        <v>485.56</v>
      </c>
      <c r="H34" s="153">
        <f t="shared" si="3"/>
        <v>485.56</v>
      </c>
      <c r="I34" s="143"/>
      <c r="J34" s="154">
        <v>1</v>
      </c>
      <c r="K34" s="155">
        <f t="shared" si="7"/>
        <v>1</v>
      </c>
      <c r="L34" s="153">
        <f t="shared" si="4"/>
        <v>485.56</v>
      </c>
      <c r="O34" s="116"/>
      <c r="P34" s="117"/>
      <c r="Q34" s="115">
        <v>4</v>
      </c>
    </row>
    <row r="35" spans="2:19" s="115" customFormat="1" ht="21" customHeight="1" x14ac:dyDescent="0.25">
      <c r="B35" s="138">
        <v>30</v>
      </c>
      <c r="C35" s="139" t="s">
        <v>108</v>
      </c>
      <c r="D35" s="168" t="s">
        <v>121</v>
      </c>
      <c r="E35" s="140" t="s">
        <v>31</v>
      </c>
      <c r="F35" s="152">
        <v>1</v>
      </c>
      <c r="G35" s="161">
        <v>485.56</v>
      </c>
      <c r="H35" s="153">
        <f t="shared" si="3"/>
        <v>485.56</v>
      </c>
      <c r="I35" s="143"/>
      <c r="J35" s="154">
        <v>1</v>
      </c>
      <c r="K35" s="155">
        <f t="shared" si="7"/>
        <v>1</v>
      </c>
      <c r="L35" s="153">
        <f t="shared" si="4"/>
        <v>485.56</v>
      </c>
      <c r="O35" s="116"/>
      <c r="P35" s="117"/>
      <c r="Q35" s="115">
        <v>4</v>
      </c>
    </row>
    <row r="36" spans="2:19" s="115" customFormat="1" ht="21" customHeight="1" x14ac:dyDescent="0.25">
      <c r="B36" s="138">
        <v>31</v>
      </c>
      <c r="C36" s="139" t="s">
        <v>109</v>
      </c>
      <c r="D36" s="168" t="s">
        <v>122</v>
      </c>
      <c r="E36" s="140" t="s">
        <v>31</v>
      </c>
      <c r="F36" s="152">
        <v>1</v>
      </c>
      <c r="G36" s="161">
        <v>485.56</v>
      </c>
      <c r="H36" s="153">
        <f t="shared" si="3"/>
        <v>485.56</v>
      </c>
      <c r="I36" s="143"/>
      <c r="J36" s="154">
        <v>1</v>
      </c>
      <c r="K36" s="155">
        <f t="shared" si="7"/>
        <v>1</v>
      </c>
      <c r="L36" s="153">
        <f t="shared" si="4"/>
        <v>485.56</v>
      </c>
      <c r="O36" s="116"/>
      <c r="P36" s="117"/>
      <c r="Q36" s="115">
        <v>4</v>
      </c>
    </row>
    <row r="37" spans="2:19" s="115" customFormat="1" ht="21" customHeight="1" x14ac:dyDescent="0.25">
      <c r="B37" s="138">
        <v>32</v>
      </c>
      <c r="C37" s="139" t="s">
        <v>110</v>
      </c>
      <c r="D37" s="168" t="s">
        <v>122</v>
      </c>
      <c r="E37" s="140" t="s">
        <v>31</v>
      </c>
      <c r="F37" s="152">
        <v>1</v>
      </c>
      <c r="G37" s="161">
        <v>485.56</v>
      </c>
      <c r="H37" s="153">
        <f t="shared" si="3"/>
        <v>485.56</v>
      </c>
      <c r="I37" s="143"/>
      <c r="J37" s="154">
        <v>1</v>
      </c>
      <c r="K37" s="155">
        <f t="shared" si="7"/>
        <v>1</v>
      </c>
      <c r="L37" s="153">
        <f t="shared" si="4"/>
        <v>485.56</v>
      </c>
      <c r="O37" s="116"/>
      <c r="P37" s="117"/>
      <c r="Q37" s="115">
        <v>4</v>
      </c>
    </row>
    <row r="38" spans="2:19" s="115" customFormat="1" ht="21" customHeight="1" x14ac:dyDescent="0.25">
      <c r="B38" s="138">
        <v>33</v>
      </c>
      <c r="C38" s="139" t="s">
        <v>111</v>
      </c>
      <c r="D38" s="168" t="s">
        <v>122</v>
      </c>
      <c r="E38" s="140" t="s">
        <v>31</v>
      </c>
      <c r="F38" s="152">
        <v>1</v>
      </c>
      <c r="G38" s="161">
        <v>485.56</v>
      </c>
      <c r="H38" s="153">
        <f t="shared" si="3"/>
        <v>485.56</v>
      </c>
      <c r="I38" s="143"/>
      <c r="J38" s="154">
        <v>1</v>
      </c>
      <c r="K38" s="155">
        <f t="shared" si="7"/>
        <v>1</v>
      </c>
      <c r="L38" s="153">
        <f t="shared" si="4"/>
        <v>485.56</v>
      </c>
      <c r="O38" s="116"/>
      <c r="P38" s="117"/>
      <c r="Q38" s="115">
        <v>4</v>
      </c>
    </row>
    <row r="39" spans="2:19" s="115" customFormat="1" ht="21" customHeight="1" x14ac:dyDescent="0.25">
      <c r="B39" s="138">
        <v>34</v>
      </c>
      <c r="C39" s="139" t="s">
        <v>112</v>
      </c>
      <c r="D39" s="168" t="s">
        <v>122</v>
      </c>
      <c r="E39" s="140" t="s">
        <v>31</v>
      </c>
      <c r="F39" s="152">
        <v>1</v>
      </c>
      <c r="G39" s="161">
        <v>485.56</v>
      </c>
      <c r="H39" s="153">
        <f t="shared" si="3"/>
        <v>485.56</v>
      </c>
      <c r="I39" s="143"/>
      <c r="J39" s="154">
        <v>1</v>
      </c>
      <c r="K39" s="155">
        <f t="shared" ref="K39:K41" si="8">J39/F39</f>
        <v>1</v>
      </c>
      <c r="L39" s="153">
        <f t="shared" si="4"/>
        <v>485.56</v>
      </c>
      <c r="O39" s="116"/>
      <c r="P39" s="117"/>
      <c r="Q39" s="115">
        <v>4</v>
      </c>
    </row>
    <row r="40" spans="2:19" s="115" customFormat="1" ht="21" customHeight="1" x14ac:dyDescent="0.25">
      <c r="B40" s="138">
        <v>35</v>
      </c>
      <c r="C40" s="139"/>
      <c r="D40" s="170"/>
      <c r="E40" s="140"/>
      <c r="F40" s="152">
        <v>1</v>
      </c>
      <c r="G40" s="161">
        <v>27231.040000000001</v>
      </c>
      <c r="H40" s="153">
        <f t="shared" si="3"/>
        <v>27231.040000000001</v>
      </c>
      <c r="I40" s="143"/>
      <c r="J40" s="154">
        <v>0</v>
      </c>
      <c r="K40" s="155">
        <f t="shared" si="8"/>
        <v>0</v>
      </c>
      <c r="L40" s="153">
        <f t="shared" si="4"/>
        <v>0</v>
      </c>
      <c r="O40" s="116"/>
      <c r="P40" s="117"/>
    </row>
    <row r="41" spans="2:19" s="115" customFormat="1" ht="21" customHeight="1" thickBot="1" x14ac:dyDescent="0.3">
      <c r="B41" s="141">
        <v>36</v>
      </c>
      <c r="C41" s="146"/>
      <c r="D41" s="171"/>
      <c r="E41" s="142"/>
      <c r="F41" s="156">
        <v>1</v>
      </c>
      <c r="G41" s="162">
        <v>35000</v>
      </c>
      <c r="H41" s="157">
        <f t="shared" si="3"/>
        <v>35000</v>
      </c>
      <c r="I41" s="143"/>
      <c r="J41" s="158">
        <v>0</v>
      </c>
      <c r="K41" s="159">
        <f t="shared" si="8"/>
        <v>0</v>
      </c>
      <c r="L41" s="157">
        <f t="shared" si="4"/>
        <v>0</v>
      </c>
      <c r="O41" s="116"/>
      <c r="P41" s="117"/>
    </row>
    <row r="42" spans="2:19" ht="5.0999999999999996" customHeight="1" x14ac:dyDescent="0.25">
      <c r="D42" s="120"/>
      <c r="F42" s="21"/>
      <c r="G42" s="66"/>
      <c r="H42" s="52"/>
      <c r="I42" s="22"/>
      <c r="J42" s="23"/>
      <c r="K42" s="23"/>
      <c r="L42" s="56"/>
    </row>
    <row r="43" spans="2:19" s="24" customFormat="1" ht="24" thickBot="1" x14ac:dyDescent="0.3">
      <c r="D43" s="121"/>
      <c r="E43" s="45"/>
      <c r="F43" s="25"/>
      <c r="G43" s="67"/>
      <c r="H43" s="39">
        <f>SUM(H6:H42)</f>
        <v>1400000.0020000008</v>
      </c>
      <c r="I43" s="26"/>
      <c r="J43" s="27"/>
      <c r="K43" s="27"/>
      <c r="L43" s="39">
        <f>SUM(L6:L42)</f>
        <v>777768.96000000089</v>
      </c>
    </row>
    <row r="44" spans="2:19" ht="20.100000000000001" customHeight="1" thickTop="1" x14ac:dyDescent="0.25">
      <c r="D44" s="121"/>
      <c r="F44" s="28"/>
      <c r="G44" s="68"/>
      <c r="H44" s="53"/>
      <c r="I44" s="21"/>
      <c r="J44" s="21"/>
      <c r="K44" s="21"/>
      <c r="L44" s="53"/>
      <c r="S44" s="43" t="s">
        <v>65</v>
      </c>
    </row>
    <row r="45" spans="2:19" ht="30" customHeight="1" x14ac:dyDescent="0.25">
      <c r="B45" s="29" t="s">
        <v>20</v>
      </c>
      <c r="C45" s="29"/>
      <c r="D45" s="122"/>
      <c r="E45" s="47"/>
      <c r="F45" s="41"/>
      <c r="G45" s="69"/>
      <c r="H45" s="41" t="s">
        <v>21</v>
      </c>
      <c r="I45" s="30"/>
      <c r="J45" s="29" t="s">
        <v>22</v>
      </c>
      <c r="K45" s="29"/>
      <c r="L45" s="57"/>
      <c r="S45" s="43" t="s">
        <v>65</v>
      </c>
    </row>
    <row r="46" spans="2:19" ht="6" customHeight="1" x14ac:dyDescent="0.25">
      <c r="F46" s="54"/>
      <c r="G46" s="70"/>
      <c r="H46" s="54"/>
      <c r="I46" s="30"/>
      <c r="S46" s="43" t="s">
        <v>65</v>
      </c>
    </row>
    <row r="47" spans="2:19" s="31" customFormat="1" ht="21.75" customHeight="1" x14ac:dyDescent="0.6">
      <c r="B47" s="82" t="s">
        <v>1</v>
      </c>
      <c r="D47" s="123"/>
      <c r="E47" s="46"/>
      <c r="F47" s="74"/>
      <c r="G47" s="71"/>
      <c r="H47" s="58">
        <f>H43</f>
        <v>1400000.0020000008</v>
      </c>
      <c r="I47" s="32"/>
      <c r="J47" s="186" t="s">
        <v>80</v>
      </c>
      <c r="K47" s="186"/>
      <c r="L47" s="186"/>
    </row>
    <row r="48" spans="2:19" ht="21.75" customHeight="1" x14ac:dyDescent="0.7">
      <c r="B48" s="82" t="s">
        <v>23</v>
      </c>
      <c r="C48" s="33"/>
      <c r="D48" s="123"/>
      <c r="E48" s="48"/>
      <c r="F48" s="75"/>
      <c r="G48" s="73"/>
      <c r="H48" s="59">
        <v>0</v>
      </c>
      <c r="I48" s="34"/>
      <c r="J48" s="186"/>
      <c r="K48" s="186"/>
      <c r="L48" s="186"/>
    </row>
    <row r="49" spans="2:13" ht="21.75" customHeight="1" x14ac:dyDescent="0.7">
      <c r="B49" s="83" t="s">
        <v>4</v>
      </c>
      <c r="C49" s="35"/>
      <c r="D49" s="124"/>
      <c r="E49" s="49"/>
      <c r="F49" s="75"/>
      <c r="G49" s="73"/>
      <c r="H49" s="60">
        <f>SUM(H47:H48)</f>
        <v>1400000.0020000008</v>
      </c>
      <c r="J49" s="186"/>
      <c r="K49" s="186"/>
      <c r="L49" s="186"/>
    </row>
    <row r="50" spans="2:13" ht="21.75" customHeight="1" x14ac:dyDescent="0.25">
      <c r="B50" s="82"/>
      <c r="C50" s="31"/>
      <c r="D50" s="123"/>
      <c r="F50" s="75"/>
      <c r="G50" s="73"/>
      <c r="H50" s="61"/>
      <c r="J50" s="186"/>
      <c r="K50" s="186"/>
      <c r="L50" s="186"/>
    </row>
    <row r="51" spans="2:13" ht="21.75" customHeight="1" x14ac:dyDescent="0.25">
      <c r="B51" s="83" t="s">
        <v>3</v>
      </c>
      <c r="C51" s="36"/>
      <c r="D51" s="123"/>
      <c r="F51" s="75"/>
      <c r="G51" s="73"/>
      <c r="H51" s="61"/>
      <c r="J51" s="186"/>
      <c r="K51" s="186"/>
      <c r="L51" s="186"/>
    </row>
    <row r="52" spans="2:13" ht="21.75" customHeight="1" x14ac:dyDescent="0.25">
      <c r="B52" s="82" t="s">
        <v>66</v>
      </c>
      <c r="C52" s="31"/>
      <c r="D52" s="123"/>
      <c r="F52" s="75"/>
      <c r="G52" s="73"/>
      <c r="H52" s="61">
        <f>H47*25/100</f>
        <v>350000.0005000002</v>
      </c>
      <c r="J52" s="186"/>
      <c r="K52" s="186"/>
      <c r="L52" s="186"/>
    </row>
    <row r="53" spans="2:13" ht="21.75" customHeight="1" x14ac:dyDescent="0.25">
      <c r="B53" s="82" t="s">
        <v>54</v>
      </c>
      <c r="C53" s="31"/>
      <c r="D53" s="123"/>
      <c r="F53" s="75"/>
      <c r="G53" s="73"/>
      <c r="H53" s="61">
        <v>0</v>
      </c>
      <c r="J53" s="187" t="s">
        <v>124</v>
      </c>
      <c r="K53" s="187"/>
      <c r="L53" s="187"/>
    </row>
    <row r="54" spans="2:13" ht="21.75" customHeight="1" x14ac:dyDescent="0.25">
      <c r="B54" s="82" t="s">
        <v>55</v>
      </c>
      <c r="C54" s="31"/>
      <c r="D54" s="123"/>
      <c r="F54" s="75"/>
      <c r="G54" s="73"/>
      <c r="H54" s="59">
        <v>0</v>
      </c>
      <c r="J54" s="187"/>
      <c r="K54" s="187"/>
      <c r="L54" s="187"/>
    </row>
    <row r="55" spans="2:13" ht="21.75" customHeight="1" x14ac:dyDescent="0.7">
      <c r="B55" s="83" t="s">
        <v>24</v>
      </c>
      <c r="C55" s="35"/>
      <c r="D55" s="124"/>
      <c r="E55" s="49"/>
      <c r="F55" s="75"/>
      <c r="G55" s="73"/>
      <c r="H55" s="60">
        <f>SUM(H52:H54)</f>
        <v>350000.0005000002</v>
      </c>
      <c r="I55" s="37"/>
      <c r="J55" s="187"/>
      <c r="K55" s="187"/>
      <c r="L55" s="187"/>
      <c r="M55" s="38"/>
    </row>
    <row r="56" spans="2:13" ht="21.75" customHeight="1" x14ac:dyDescent="0.25">
      <c r="B56" s="82"/>
      <c r="C56" s="31"/>
      <c r="D56" s="123"/>
      <c r="F56" s="75"/>
      <c r="G56" s="73"/>
      <c r="H56" s="77"/>
      <c r="J56" s="187"/>
      <c r="K56" s="187"/>
      <c r="L56" s="187"/>
    </row>
    <row r="57" spans="2:13" ht="21.75" customHeight="1" thickBot="1" x14ac:dyDescent="0.75">
      <c r="B57" s="83" t="s">
        <v>25</v>
      </c>
      <c r="C57" s="35"/>
      <c r="D57" s="124"/>
      <c r="E57" s="49"/>
      <c r="F57" s="75"/>
      <c r="G57" s="72"/>
      <c r="H57" s="78">
        <f>H49+H55</f>
        <v>1750000.0025000009</v>
      </c>
      <c r="J57" s="167"/>
      <c r="K57" s="167"/>
      <c r="L57" s="167"/>
    </row>
    <row r="58" spans="2:13" ht="18.75" customHeight="1" thickTop="1" x14ac:dyDescent="0.25">
      <c r="B58" s="82"/>
      <c r="F58" s="75"/>
      <c r="H58" s="79"/>
      <c r="J58" s="167"/>
      <c r="K58" s="167"/>
      <c r="L58" s="167"/>
    </row>
    <row r="59" spans="2:13" ht="18.75" customHeight="1" x14ac:dyDescent="0.25">
      <c r="B59" s="82"/>
      <c r="H59" s="79"/>
      <c r="J59" s="89"/>
      <c r="K59" s="89"/>
      <c r="L59" s="89"/>
    </row>
    <row r="60" spans="2:13" ht="18.75" customHeight="1" x14ac:dyDescent="0.25">
      <c r="B60" s="82"/>
      <c r="H60" s="79"/>
      <c r="J60" s="89"/>
      <c r="K60" s="89"/>
      <c r="L60" s="89"/>
    </row>
    <row r="61" spans="2:13" ht="18.75" customHeight="1" x14ac:dyDescent="0.25">
      <c r="B61" s="82"/>
      <c r="H61" s="79"/>
      <c r="J61" s="89"/>
      <c r="K61" s="89"/>
      <c r="L61" s="89"/>
    </row>
    <row r="62" spans="2:13" ht="18.75" customHeight="1" x14ac:dyDescent="0.25">
      <c r="B62" s="82"/>
      <c r="H62" s="79"/>
      <c r="J62" s="89"/>
      <c r="K62" s="89"/>
      <c r="L62" s="89"/>
    </row>
    <row r="63" spans="2:13" ht="18.75" customHeight="1" x14ac:dyDescent="0.25">
      <c r="B63" s="84" t="s">
        <v>126</v>
      </c>
      <c r="C63" s="29"/>
      <c r="D63" s="122"/>
      <c r="E63" s="47"/>
      <c r="F63" s="41"/>
      <c r="G63" s="69"/>
      <c r="H63" s="80" t="s">
        <v>21</v>
      </c>
      <c r="J63" s="91"/>
      <c r="K63" s="105" t="s">
        <v>69</v>
      </c>
      <c r="L63" s="89"/>
    </row>
    <row r="64" spans="2:13" ht="18.75" customHeight="1" x14ac:dyDescent="0.25">
      <c r="B64" s="82"/>
      <c r="F64" s="54"/>
      <c r="G64" s="70"/>
      <c r="H64" s="81"/>
      <c r="J64" s="90"/>
      <c r="K64" s="90"/>
      <c r="L64" s="89"/>
    </row>
    <row r="65" spans="1:17" ht="18.75" customHeight="1" x14ac:dyDescent="0.25">
      <c r="A65" s="31"/>
      <c r="B65" s="82" t="s">
        <v>1</v>
      </c>
      <c r="C65" s="31"/>
      <c r="D65" s="123"/>
      <c r="F65" s="74"/>
      <c r="G65" s="71"/>
      <c r="H65" s="58">
        <f>L11+L12+L13+L14+L15+L16+L9+L10</f>
        <v>560000</v>
      </c>
      <c r="I65" s="51"/>
      <c r="J65" s="94"/>
      <c r="K65" s="95">
        <f>K67</f>
        <v>221771760000</v>
      </c>
      <c r="L65" s="89"/>
    </row>
    <row r="66" spans="1:17" ht="18.75" customHeight="1" x14ac:dyDescent="0.6">
      <c r="B66" s="82" t="s">
        <v>23</v>
      </c>
      <c r="C66" s="33"/>
      <c r="D66" s="123"/>
      <c r="E66" s="48"/>
      <c r="F66" s="75"/>
      <c r="G66" s="73"/>
      <c r="H66" s="59">
        <v>0</v>
      </c>
      <c r="I66" s="51"/>
      <c r="J66" s="94"/>
      <c r="K66" s="97">
        <v>0</v>
      </c>
      <c r="L66" s="89"/>
    </row>
    <row r="67" spans="1:17" s="24" customFormat="1" ht="18.75" customHeight="1" x14ac:dyDescent="0.7">
      <c r="B67" s="83" t="s">
        <v>4</v>
      </c>
      <c r="C67" s="35"/>
      <c r="D67" s="124"/>
      <c r="E67" s="49"/>
      <c r="F67" s="106"/>
      <c r="G67" s="107"/>
      <c r="H67" s="60">
        <f>SUM(H65:H66)</f>
        <v>560000</v>
      </c>
      <c r="I67" s="108"/>
      <c r="J67" s="94"/>
      <c r="K67" s="96">
        <f>K75-K73</f>
        <v>221771760000</v>
      </c>
      <c r="L67" s="89"/>
    </row>
    <row r="68" spans="1:17" ht="18.75" customHeight="1" x14ac:dyDescent="0.25">
      <c r="B68" s="82"/>
      <c r="C68" s="31"/>
      <c r="D68" s="123"/>
      <c r="F68" s="75"/>
      <c r="G68" s="73"/>
      <c r="H68" s="61"/>
      <c r="I68" s="51"/>
      <c r="J68" s="94"/>
      <c r="K68" s="94"/>
      <c r="L68" s="89"/>
    </row>
    <row r="69" spans="1:17" ht="18.75" customHeight="1" x14ac:dyDescent="0.25">
      <c r="B69" s="83" t="s">
        <v>3</v>
      </c>
      <c r="C69" s="36"/>
      <c r="D69" s="123"/>
      <c r="F69" s="75"/>
      <c r="G69" s="73"/>
      <c r="H69" s="61"/>
      <c r="I69" s="51"/>
      <c r="J69" s="92"/>
      <c r="K69" s="92"/>
    </row>
    <row r="70" spans="1:17" ht="18.75" customHeight="1" x14ac:dyDescent="0.25">
      <c r="B70" s="82" t="s">
        <v>66</v>
      </c>
      <c r="C70" s="31"/>
      <c r="D70" s="123"/>
      <c r="F70" s="75"/>
      <c r="G70" s="73"/>
      <c r="H70" s="61">
        <f>-H65*25/100</f>
        <v>-140000</v>
      </c>
      <c r="I70" s="51"/>
      <c r="J70" s="92">
        <v>270750</v>
      </c>
      <c r="K70" s="92">
        <f>H70*J70</f>
        <v>-37905000000</v>
      </c>
    </row>
    <row r="71" spans="1:17" ht="18.75" customHeight="1" x14ac:dyDescent="0.25">
      <c r="B71" s="82" t="s">
        <v>77</v>
      </c>
      <c r="C71" s="31"/>
      <c r="D71" s="123"/>
      <c r="F71" s="75"/>
      <c r="G71" s="73"/>
      <c r="H71" s="61">
        <f>-H65*10/100</f>
        <v>-56000</v>
      </c>
      <c r="I71" s="51"/>
      <c r="J71" s="92">
        <v>437778</v>
      </c>
      <c r="K71" s="92">
        <f>H71*J71</f>
        <v>-24515568000</v>
      </c>
    </row>
    <row r="72" spans="1:17" ht="18.75" customHeight="1" x14ac:dyDescent="0.25">
      <c r="B72" s="82" t="s">
        <v>55</v>
      </c>
      <c r="C72" s="31"/>
      <c r="D72" s="123"/>
      <c r="F72" s="75"/>
      <c r="G72" s="73"/>
      <c r="H72" s="59">
        <v>0</v>
      </c>
      <c r="I72" s="51"/>
      <c r="J72" s="92">
        <v>0</v>
      </c>
      <c r="K72" s="93">
        <f>H72*J72</f>
        <v>0</v>
      </c>
    </row>
    <row r="73" spans="1:17" s="24" customFormat="1" ht="18.75" customHeight="1" x14ac:dyDescent="0.7">
      <c r="B73" s="83" t="s">
        <v>24</v>
      </c>
      <c r="C73" s="35"/>
      <c r="D73" s="124"/>
      <c r="E73" s="49"/>
      <c r="F73" s="106"/>
      <c r="G73" s="107"/>
      <c r="H73" s="60">
        <f>SUM(H70:H72)</f>
        <v>-196000</v>
      </c>
      <c r="I73" s="108"/>
      <c r="J73" s="109"/>
      <c r="K73" s="109">
        <f>SUM(K70:K72)</f>
        <v>-62420568000</v>
      </c>
      <c r="L73" s="108"/>
    </row>
    <row r="74" spans="1:17" ht="18.75" customHeight="1" x14ac:dyDescent="0.25">
      <c r="B74" s="82"/>
      <c r="C74" s="31"/>
      <c r="D74" s="123"/>
      <c r="F74" s="75"/>
      <c r="G74" s="73"/>
      <c r="H74" s="77"/>
      <c r="I74" s="51"/>
      <c r="J74" s="92"/>
      <c r="K74" s="92"/>
    </row>
    <row r="75" spans="1:17" s="24" customFormat="1" ht="18.75" customHeight="1" thickBot="1" x14ac:dyDescent="0.75">
      <c r="B75" s="83" t="s">
        <v>25</v>
      </c>
      <c r="C75" s="35"/>
      <c r="D75" s="124"/>
      <c r="E75" s="49"/>
      <c r="F75" s="106"/>
      <c r="G75" s="72"/>
      <c r="H75" s="78">
        <f>H67+H73</f>
        <v>364000</v>
      </c>
      <c r="I75" s="108"/>
      <c r="J75" s="109">
        <v>437778</v>
      </c>
      <c r="K75" s="110">
        <f>H75*J75</f>
        <v>159351192000</v>
      </c>
      <c r="L75" s="108"/>
    </row>
    <row r="76" spans="1:17" ht="22.5" thickTop="1" x14ac:dyDescent="0.25">
      <c r="F76" s="75"/>
      <c r="H76" s="55"/>
    </row>
    <row r="77" spans="1:17" s="10" customFormat="1" ht="23.25" x14ac:dyDescent="0.7">
      <c r="B77" s="10" t="s">
        <v>8</v>
      </c>
      <c r="D77" s="125"/>
      <c r="G77" s="11"/>
      <c r="H77" s="11"/>
      <c r="J77" s="12"/>
      <c r="L77" s="40"/>
      <c r="Q77" s="13"/>
    </row>
    <row r="78" spans="1:17" s="6" customFormat="1" ht="24.95" customHeight="1" x14ac:dyDescent="0.6">
      <c r="A78" s="4"/>
      <c r="B78" s="14" t="s">
        <v>78</v>
      </c>
      <c r="C78" s="5"/>
      <c r="D78" s="126"/>
      <c r="E78" s="5"/>
      <c r="F78" s="5"/>
      <c r="G78" s="5"/>
      <c r="H78" s="5"/>
      <c r="I78" s="5"/>
      <c r="J78" s="5"/>
      <c r="K78" s="5"/>
      <c r="L78" s="40"/>
      <c r="Q78" s="7"/>
    </row>
    <row r="79" spans="1:17" s="6" customFormat="1" ht="24.95" customHeight="1" x14ac:dyDescent="0.6">
      <c r="A79" s="4"/>
      <c r="B79" s="185" t="s">
        <v>53</v>
      </c>
      <c r="C79" s="185"/>
      <c r="D79" s="185"/>
      <c r="E79" s="185"/>
      <c r="F79" s="185"/>
      <c r="G79" s="185"/>
      <c r="H79" s="185"/>
      <c r="I79" s="185"/>
      <c r="J79" s="185"/>
      <c r="K79" s="185"/>
      <c r="L79" s="185"/>
      <c r="Q79" s="7"/>
    </row>
    <row r="80" spans="1:17" s="8" customFormat="1" ht="21" x14ac:dyDescent="0.6">
      <c r="D80" s="127"/>
      <c r="G80" s="8" t="s">
        <v>7</v>
      </c>
      <c r="H80" s="8" t="s">
        <v>5</v>
      </c>
      <c r="J80" s="8" t="s">
        <v>6</v>
      </c>
      <c r="K80" s="8" t="s">
        <v>0</v>
      </c>
      <c r="Q80" s="9"/>
    </row>
    <row r="81" spans="1:17" s="6" customFormat="1" ht="21" x14ac:dyDescent="0.6">
      <c r="B81" s="6" t="s">
        <v>67</v>
      </c>
      <c r="D81" s="127"/>
      <c r="G81" s="8" t="s">
        <v>81</v>
      </c>
      <c r="H81" s="111">
        <f>H52</f>
        <v>350000.0005000002</v>
      </c>
      <c r="I81" s="98"/>
      <c r="J81" s="112">
        <v>270750</v>
      </c>
      <c r="K81" s="113">
        <f>H81*J81</f>
        <v>94762500135.375061</v>
      </c>
      <c r="Q81" s="7"/>
    </row>
    <row r="82" spans="1:17" s="6" customFormat="1" ht="21" x14ac:dyDescent="0.6">
      <c r="B82" s="82" t="s">
        <v>68</v>
      </c>
      <c r="D82" s="127"/>
      <c r="G82" s="8" t="s">
        <v>82</v>
      </c>
      <c r="H82" s="111">
        <f>H70</f>
        <v>-140000</v>
      </c>
      <c r="I82" s="98"/>
      <c r="J82" s="99">
        <v>270750</v>
      </c>
      <c r="K82" s="100">
        <f>H82*J82</f>
        <v>-37905000000</v>
      </c>
      <c r="Q82" s="7"/>
    </row>
    <row r="83" spans="1:17" s="1" customFormat="1" ht="24" thickBot="1" x14ac:dyDescent="0.75">
      <c r="D83" s="128"/>
      <c r="E83" s="3"/>
      <c r="G83" s="101"/>
      <c r="H83" s="114">
        <f>SUM(H81:H82)</f>
        <v>210000.0005000002</v>
      </c>
      <c r="I83" s="102"/>
      <c r="J83" s="103"/>
      <c r="K83" s="104">
        <f>SUM(K81:K82)</f>
        <v>56857500135.375061</v>
      </c>
      <c r="Q83" s="3"/>
    </row>
    <row r="84" spans="1:17" ht="20.25" thickTop="1" x14ac:dyDescent="0.25"/>
    <row r="85" spans="1:17" x14ac:dyDescent="0.25">
      <c r="H85" s="76"/>
    </row>
    <row r="87" spans="1:17" ht="18.75" customHeight="1" x14ac:dyDescent="0.25">
      <c r="B87" s="84" t="s">
        <v>125</v>
      </c>
      <c r="C87" s="29"/>
      <c r="D87" s="122"/>
      <c r="E87" s="47"/>
      <c r="F87" s="41"/>
      <c r="G87" s="69"/>
      <c r="H87" s="80" t="s">
        <v>21</v>
      </c>
      <c r="J87" s="91"/>
      <c r="K87" s="105" t="s">
        <v>69</v>
      </c>
      <c r="L87" s="89"/>
    </row>
    <row r="88" spans="1:17" ht="18.75" customHeight="1" x14ac:dyDescent="0.25">
      <c r="B88" s="82"/>
      <c r="F88" s="54"/>
      <c r="G88" s="70"/>
      <c r="H88" s="81"/>
      <c r="J88" s="90"/>
      <c r="K88" s="90"/>
      <c r="L88" s="89"/>
    </row>
    <row r="89" spans="1:17" ht="18.75" customHeight="1" x14ac:dyDescent="0.25">
      <c r="A89" s="31"/>
      <c r="B89" s="82" t="s">
        <v>1</v>
      </c>
      <c r="C89" s="31"/>
      <c r="D89" s="123"/>
      <c r="F89" s="74"/>
      <c r="G89" s="71"/>
      <c r="H89" s="58">
        <f>SUM(L20:L39,L7:L8)</f>
        <v>217768.95999999996</v>
      </c>
      <c r="I89" s="51"/>
      <c r="J89" s="94"/>
      <c r="K89" s="95">
        <f>K91</f>
        <v>89946964584.959976</v>
      </c>
      <c r="L89" s="89"/>
    </row>
    <row r="90" spans="1:17" ht="18.75" customHeight="1" x14ac:dyDescent="0.6">
      <c r="B90" s="82" t="s">
        <v>23</v>
      </c>
      <c r="C90" s="33"/>
      <c r="D90" s="123"/>
      <c r="E90" s="48"/>
      <c r="F90" s="75"/>
      <c r="G90" s="73"/>
      <c r="H90" s="59">
        <v>0</v>
      </c>
      <c r="I90" s="51"/>
      <c r="J90" s="94"/>
      <c r="K90" s="97">
        <v>0</v>
      </c>
      <c r="L90" s="89"/>
    </row>
    <row r="91" spans="1:17" s="24" customFormat="1" ht="18.75" customHeight="1" x14ac:dyDescent="0.7">
      <c r="B91" s="83" t="s">
        <v>4</v>
      </c>
      <c r="C91" s="35"/>
      <c r="D91" s="124"/>
      <c r="E91" s="49"/>
      <c r="F91" s="106"/>
      <c r="G91" s="107"/>
      <c r="H91" s="60">
        <f>SUM(H89:H90)</f>
        <v>217768.95999999996</v>
      </c>
      <c r="I91" s="108"/>
      <c r="J91" s="94"/>
      <c r="K91" s="96">
        <f>K99-K97</f>
        <v>89946964584.959976</v>
      </c>
      <c r="L91" s="89"/>
    </row>
    <row r="92" spans="1:17" ht="18.75" customHeight="1" x14ac:dyDescent="0.25">
      <c r="B92" s="82"/>
      <c r="C92" s="31"/>
      <c r="D92" s="123"/>
      <c r="F92" s="75"/>
      <c r="G92" s="73"/>
      <c r="H92" s="61"/>
      <c r="I92" s="51"/>
      <c r="J92" s="94"/>
      <c r="K92" s="94"/>
      <c r="L92" s="89"/>
    </row>
    <row r="93" spans="1:17" ht="18.75" customHeight="1" x14ac:dyDescent="0.25">
      <c r="B93" s="83" t="s">
        <v>3</v>
      </c>
      <c r="C93" s="36"/>
      <c r="D93" s="123"/>
      <c r="F93" s="75"/>
      <c r="G93" s="73"/>
      <c r="H93" s="61"/>
      <c r="I93" s="51"/>
      <c r="J93" s="92"/>
      <c r="K93" s="92"/>
    </row>
    <row r="94" spans="1:17" ht="18.75" customHeight="1" x14ac:dyDescent="0.25">
      <c r="B94" s="82" t="s">
        <v>66</v>
      </c>
      <c r="C94" s="31"/>
      <c r="D94" s="123"/>
      <c r="F94" s="75"/>
      <c r="G94" s="73"/>
      <c r="H94" s="61">
        <f>-H89*25/100</f>
        <v>-54442.239999999991</v>
      </c>
      <c r="I94" s="51"/>
      <c r="J94" s="92">
        <v>270750</v>
      </c>
      <c r="K94" s="92">
        <f>H94*J94</f>
        <v>-14740236479.999998</v>
      </c>
    </row>
    <row r="95" spans="1:17" ht="18.75" customHeight="1" x14ac:dyDescent="0.25">
      <c r="B95" s="82" t="s">
        <v>77</v>
      </c>
      <c r="C95" s="31"/>
      <c r="D95" s="123"/>
      <c r="F95" s="75"/>
      <c r="G95" s="73"/>
      <c r="H95" s="61">
        <f>-H89*10/100</f>
        <v>-21776.895999999997</v>
      </c>
      <c r="I95" s="51"/>
      <c r="J95" s="92">
        <v>460468</v>
      </c>
      <c r="K95" s="92">
        <f>H95*J95</f>
        <v>-10027563747.327999</v>
      </c>
    </row>
    <row r="96" spans="1:17" ht="18.75" customHeight="1" x14ac:dyDescent="0.25">
      <c r="B96" s="82" t="s">
        <v>55</v>
      </c>
      <c r="C96" s="31"/>
      <c r="D96" s="123"/>
      <c r="F96" s="75"/>
      <c r="G96" s="73"/>
      <c r="H96" s="59">
        <v>0</v>
      </c>
      <c r="I96" s="51"/>
      <c r="J96" s="92">
        <v>0</v>
      </c>
      <c r="K96" s="93">
        <f>H96*J96</f>
        <v>0</v>
      </c>
    </row>
    <row r="97" spans="1:17" s="24" customFormat="1" ht="18.75" customHeight="1" x14ac:dyDescent="0.7">
      <c r="B97" s="83" t="s">
        <v>24</v>
      </c>
      <c r="C97" s="35"/>
      <c r="D97" s="124"/>
      <c r="E97" s="49"/>
      <c r="F97" s="106"/>
      <c r="G97" s="107"/>
      <c r="H97" s="60">
        <f>SUM(H94:H96)</f>
        <v>-76219.135999999984</v>
      </c>
      <c r="I97" s="108"/>
      <c r="J97" s="109"/>
      <c r="K97" s="109">
        <f>SUM(K94:K96)</f>
        <v>-24767800227.327995</v>
      </c>
      <c r="L97" s="108"/>
    </row>
    <row r="98" spans="1:17" ht="18.75" customHeight="1" x14ac:dyDescent="0.25">
      <c r="B98" s="82"/>
      <c r="C98" s="31"/>
      <c r="D98" s="123"/>
      <c r="F98" s="75"/>
      <c r="G98" s="73"/>
      <c r="H98" s="77"/>
      <c r="I98" s="51"/>
      <c r="J98" s="92"/>
      <c r="K98" s="92"/>
    </row>
    <row r="99" spans="1:17" s="24" customFormat="1" ht="18.75" customHeight="1" thickBot="1" x14ac:dyDescent="0.75">
      <c r="B99" s="83" t="s">
        <v>25</v>
      </c>
      <c r="C99" s="35"/>
      <c r="D99" s="124"/>
      <c r="E99" s="49"/>
      <c r="F99" s="106"/>
      <c r="G99" s="72"/>
      <c r="H99" s="78">
        <f>H91+H97</f>
        <v>141549.82399999996</v>
      </c>
      <c r="I99" s="108"/>
      <c r="J99" s="109">
        <v>460468</v>
      </c>
      <c r="K99" s="110">
        <f>H99*J99</f>
        <v>65179164357.631981</v>
      </c>
      <c r="L99" s="108"/>
    </row>
    <row r="100" spans="1:17" ht="22.5" thickTop="1" x14ac:dyDescent="0.25">
      <c r="F100" s="75"/>
      <c r="H100" s="55"/>
    </row>
    <row r="101" spans="1:17" s="10" customFormat="1" ht="23.25" x14ac:dyDescent="0.7">
      <c r="B101" s="10" t="s">
        <v>8</v>
      </c>
      <c r="D101" s="125"/>
      <c r="G101" s="11"/>
      <c r="H101" s="11"/>
      <c r="J101" s="12"/>
      <c r="L101" s="40"/>
      <c r="Q101" s="13"/>
    </row>
    <row r="102" spans="1:17" s="6" customFormat="1" ht="24.95" customHeight="1" x14ac:dyDescent="0.6">
      <c r="A102" s="4"/>
      <c r="B102" s="14" t="s">
        <v>143</v>
      </c>
      <c r="C102" s="5"/>
      <c r="D102" s="126"/>
      <c r="E102" s="5"/>
      <c r="F102" s="5"/>
      <c r="G102" s="5"/>
      <c r="H102" s="5"/>
      <c r="I102" s="5"/>
      <c r="J102" s="5"/>
      <c r="K102" s="5"/>
      <c r="L102" s="40"/>
      <c r="Q102" s="7"/>
    </row>
    <row r="103" spans="1:17" s="6" customFormat="1" ht="24.95" customHeight="1" x14ac:dyDescent="0.6">
      <c r="A103" s="4"/>
      <c r="B103" s="185" t="s">
        <v>53</v>
      </c>
      <c r="C103" s="185"/>
      <c r="D103" s="185"/>
      <c r="E103" s="185"/>
      <c r="F103" s="185"/>
      <c r="G103" s="185"/>
      <c r="H103" s="185"/>
      <c r="I103" s="185"/>
      <c r="J103" s="185"/>
      <c r="K103" s="185"/>
      <c r="L103" s="185"/>
      <c r="Q103" s="7"/>
    </row>
    <row r="104" spans="1:17" s="8" customFormat="1" ht="21" x14ac:dyDescent="0.6">
      <c r="D104" s="127"/>
      <c r="G104" s="8" t="s">
        <v>7</v>
      </c>
      <c r="H104" s="8" t="s">
        <v>5</v>
      </c>
      <c r="J104" s="8" t="s">
        <v>6</v>
      </c>
      <c r="K104" s="8" t="s">
        <v>0</v>
      </c>
      <c r="Q104" s="9"/>
    </row>
    <row r="105" spans="1:17" s="6" customFormat="1" ht="21" x14ac:dyDescent="0.6">
      <c r="B105" s="6" t="s">
        <v>67</v>
      </c>
      <c r="D105" s="127"/>
      <c r="G105" s="8" t="s">
        <v>81</v>
      </c>
      <c r="H105" s="111">
        <f>H52</f>
        <v>350000.0005000002</v>
      </c>
      <c r="I105" s="98"/>
      <c r="J105" s="112">
        <v>270750</v>
      </c>
      <c r="K105" s="113">
        <f>H105*J105</f>
        <v>94762500135.375061</v>
      </c>
      <c r="Q105" s="7"/>
    </row>
    <row r="106" spans="1:17" s="6" customFormat="1" ht="21" x14ac:dyDescent="0.6">
      <c r="B106" s="82" t="s">
        <v>68</v>
      </c>
      <c r="D106" s="127"/>
      <c r="G106" s="8" t="s">
        <v>82</v>
      </c>
      <c r="H106" s="111">
        <f>H70</f>
        <v>-140000</v>
      </c>
      <c r="I106" s="98"/>
      <c r="J106" s="99">
        <v>270750</v>
      </c>
      <c r="K106" s="100">
        <f>H106*J106</f>
        <v>-37905000000</v>
      </c>
      <c r="Q106" s="7"/>
    </row>
    <row r="107" spans="1:17" s="6" customFormat="1" ht="21" x14ac:dyDescent="0.6">
      <c r="B107" s="82" t="s">
        <v>123</v>
      </c>
      <c r="D107" s="127"/>
      <c r="G107" s="8"/>
      <c r="H107" s="111">
        <f>H94</f>
        <v>-54442.239999999991</v>
      </c>
      <c r="I107" s="98"/>
      <c r="J107" s="99">
        <v>270750</v>
      </c>
      <c r="K107" s="100">
        <f>H107*J107</f>
        <v>-14740236479.999998</v>
      </c>
      <c r="Q107" s="7"/>
    </row>
    <row r="108" spans="1:17" s="1" customFormat="1" ht="24" thickBot="1" x14ac:dyDescent="0.75">
      <c r="D108" s="128"/>
      <c r="E108" s="3"/>
      <c r="G108" s="101"/>
      <c r="H108" s="114">
        <f>SUM(H105:H107)</f>
        <v>155557.76050000021</v>
      </c>
      <c r="I108" s="102"/>
      <c r="J108" s="103"/>
      <c r="K108" s="104">
        <f>SUM(K105:K107)</f>
        <v>42117263655.375061</v>
      </c>
      <c r="Q108" s="3"/>
    </row>
    <row r="109" spans="1:17" ht="20.25" thickTop="1" x14ac:dyDescent="0.25"/>
    <row r="110" spans="1:17" x14ac:dyDescent="0.25">
      <c r="H110" s="76"/>
    </row>
  </sheetData>
  <autoFilter ref="B5:Q39" xr:uid="{C2DFD1AF-5447-47F9-8050-443A85140911}"/>
  <mergeCells count="4">
    <mergeCell ref="B79:L79"/>
    <mergeCell ref="B103:L103"/>
    <mergeCell ref="J47:L52"/>
    <mergeCell ref="J53:L56"/>
  </mergeCells>
  <phoneticPr fontId="16" type="noConversion"/>
  <printOptions horizontalCentered="1"/>
  <pageMargins left="0.23622047244094491" right="0.23622047244094491" top="0.74803149606299213" bottom="0.35433070866141736" header="0.31496062992125984" footer="0.31496062992125984"/>
  <pageSetup paperSize="9" scale="61" fitToHeight="0" orientation="portrait" r:id="rId1"/>
  <headerFooter>
    <oddFooter>&amp;Cصفحه &amp;P از &amp;N</oddFooter>
  </headerFooter>
  <ignoredErrors>
    <ignoredError sqref="C22:C23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6707F0-CB7B-4939-9DC6-63A150C3CC3F}">
  <dimension ref="A1:X32"/>
  <sheetViews>
    <sheetView workbookViewId="0">
      <selection sqref="A1:XFD1048576"/>
    </sheetView>
  </sheetViews>
  <sheetFormatPr defaultRowHeight="15" x14ac:dyDescent="0.25"/>
  <cols>
    <col min="1" max="1" width="4" bestFit="1" customWidth="1"/>
    <col min="2" max="2" width="18" bestFit="1" customWidth="1"/>
    <col min="3" max="3" width="12" bestFit="1" customWidth="1"/>
    <col min="4" max="5" width="23" bestFit="1" customWidth="1"/>
    <col min="6" max="6" width="10" bestFit="1" customWidth="1"/>
    <col min="7" max="7" width="10.5703125" customWidth="1"/>
    <col min="8" max="8" width="5.42578125" customWidth="1"/>
    <col min="9" max="9" width="16" customWidth="1"/>
    <col min="10" max="10" width="9.7109375" customWidth="1"/>
    <col min="11" max="11" width="11.5703125" customWidth="1"/>
    <col min="12" max="13" width="16.5703125" customWidth="1"/>
    <col min="14" max="19" width="7.7109375" customWidth="1"/>
    <col min="20" max="20" width="8" bestFit="1" customWidth="1"/>
    <col min="21" max="21" width="8.85546875" customWidth="1"/>
    <col min="22" max="22" width="5" customWidth="1"/>
    <col min="23" max="23" width="11.140625" style="160" bestFit="1" customWidth="1"/>
  </cols>
  <sheetData>
    <row r="1" spans="1:24" x14ac:dyDescent="0.25">
      <c r="A1" s="172" t="s">
        <v>26</v>
      </c>
      <c r="B1" s="173" t="s">
        <v>32</v>
      </c>
      <c r="C1" s="174" t="s">
        <v>33</v>
      </c>
      <c r="D1" s="173" t="s">
        <v>34</v>
      </c>
      <c r="E1" s="173" t="s">
        <v>35</v>
      </c>
      <c r="F1" s="173" t="s">
        <v>36</v>
      </c>
      <c r="G1" s="173" t="s">
        <v>37</v>
      </c>
      <c r="H1" s="173" t="s">
        <v>38</v>
      </c>
      <c r="I1" s="173" t="s">
        <v>39</v>
      </c>
      <c r="J1" s="173" t="s">
        <v>27</v>
      </c>
      <c r="K1" s="173" t="s">
        <v>40</v>
      </c>
      <c r="L1" s="173" t="s">
        <v>28</v>
      </c>
      <c r="M1" s="173" t="s">
        <v>29</v>
      </c>
      <c r="N1" s="175" t="s">
        <v>41</v>
      </c>
      <c r="O1" s="175" t="s">
        <v>42</v>
      </c>
      <c r="P1" s="175" t="s">
        <v>43</v>
      </c>
      <c r="Q1" s="175" t="s">
        <v>44</v>
      </c>
      <c r="R1" s="175" t="s">
        <v>45</v>
      </c>
      <c r="S1" s="175" t="s">
        <v>46</v>
      </c>
      <c r="T1" s="173" t="s">
        <v>30</v>
      </c>
      <c r="U1" s="175" t="s">
        <v>47</v>
      </c>
      <c r="V1" s="173" t="s">
        <v>48</v>
      </c>
      <c r="W1" s="176" t="s">
        <v>49</v>
      </c>
    </row>
    <row r="2" spans="1:24" x14ac:dyDescent="0.25">
      <c r="A2" s="42">
        <v>6</v>
      </c>
      <c r="B2" s="43" t="s">
        <v>127</v>
      </c>
      <c r="C2" s="44">
        <v>44893</v>
      </c>
      <c r="D2" s="62" t="s">
        <v>128</v>
      </c>
      <c r="E2" s="43" t="s">
        <v>129</v>
      </c>
      <c r="F2" s="43" t="s">
        <v>130</v>
      </c>
      <c r="G2" s="43" t="s">
        <v>131</v>
      </c>
      <c r="H2" s="43" t="s">
        <v>132</v>
      </c>
      <c r="I2" s="43" t="s">
        <v>133</v>
      </c>
      <c r="J2" s="43" t="s">
        <v>51</v>
      </c>
      <c r="K2" s="43" t="s">
        <v>70</v>
      </c>
      <c r="L2" s="43" t="s">
        <v>83</v>
      </c>
      <c r="M2" s="43" t="s">
        <v>113</v>
      </c>
      <c r="N2" s="177">
        <v>1</v>
      </c>
      <c r="O2" s="177"/>
      <c r="P2" s="177"/>
      <c r="Q2" s="177"/>
      <c r="R2" s="177"/>
      <c r="S2" s="178">
        <v>1</v>
      </c>
      <c r="T2" s="43" t="s">
        <v>31</v>
      </c>
      <c r="U2" s="177">
        <v>317</v>
      </c>
      <c r="V2" s="43" t="s">
        <v>132</v>
      </c>
      <c r="W2" s="160">
        <v>58333.334000000003</v>
      </c>
      <c r="X2">
        <v>1</v>
      </c>
    </row>
    <row r="3" spans="1:24" x14ac:dyDescent="0.25">
      <c r="A3" s="42">
        <v>7</v>
      </c>
      <c r="B3" s="43" t="s">
        <v>127</v>
      </c>
      <c r="C3" s="44">
        <v>44893</v>
      </c>
      <c r="D3" s="62" t="s">
        <v>128</v>
      </c>
      <c r="E3" s="43" t="s">
        <v>129</v>
      </c>
      <c r="F3" s="43" t="s">
        <v>130</v>
      </c>
      <c r="G3" s="43" t="s">
        <v>131</v>
      </c>
      <c r="H3" s="43" t="s">
        <v>132</v>
      </c>
      <c r="I3" s="43" t="s">
        <v>133</v>
      </c>
      <c r="J3" s="43" t="s">
        <v>51</v>
      </c>
      <c r="K3" s="43" t="s">
        <v>70</v>
      </c>
      <c r="L3" s="43" t="s">
        <v>84</v>
      </c>
      <c r="M3" s="43" t="s">
        <v>113</v>
      </c>
      <c r="N3" s="177">
        <v>1</v>
      </c>
      <c r="O3" s="177"/>
      <c r="P3" s="177"/>
      <c r="Q3" s="177"/>
      <c r="R3" s="177"/>
      <c r="S3" s="178">
        <v>1</v>
      </c>
      <c r="T3" s="43" t="s">
        <v>31</v>
      </c>
      <c r="U3" s="177">
        <v>317</v>
      </c>
      <c r="V3" s="43" t="s">
        <v>132</v>
      </c>
      <c r="W3" s="160">
        <v>58333.332999999999</v>
      </c>
      <c r="X3">
        <v>1</v>
      </c>
    </row>
    <row r="4" spans="1:24" x14ac:dyDescent="0.25">
      <c r="A4" s="42">
        <v>8</v>
      </c>
      <c r="B4" s="43" t="s">
        <v>127</v>
      </c>
      <c r="C4" s="44">
        <v>44893</v>
      </c>
      <c r="D4" s="62" t="s">
        <v>128</v>
      </c>
      <c r="E4" s="43" t="s">
        <v>129</v>
      </c>
      <c r="F4" s="43" t="s">
        <v>130</v>
      </c>
      <c r="G4" s="43" t="s">
        <v>131</v>
      </c>
      <c r="H4" s="43" t="s">
        <v>132</v>
      </c>
      <c r="I4" s="43" t="s">
        <v>133</v>
      </c>
      <c r="J4" s="43" t="s">
        <v>51</v>
      </c>
      <c r="K4" s="43" t="s">
        <v>70</v>
      </c>
      <c r="L4" s="43" t="s">
        <v>85</v>
      </c>
      <c r="M4" s="43" t="s">
        <v>113</v>
      </c>
      <c r="N4" s="177">
        <v>1</v>
      </c>
      <c r="O4" s="177"/>
      <c r="P4" s="177"/>
      <c r="Q4" s="177"/>
      <c r="R4" s="177"/>
      <c r="S4" s="178">
        <v>1</v>
      </c>
      <c r="T4" s="43" t="s">
        <v>31</v>
      </c>
      <c r="U4" s="177">
        <v>317</v>
      </c>
      <c r="V4" s="43" t="s">
        <v>132</v>
      </c>
      <c r="W4" s="160">
        <v>58333.332999999999</v>
      </c>
      <c r="X4">
        <v>1</v>
      </c>
    </row>
    <row r="5" spans="1:24" x14ac:dyDescent="0.25">
      <c r="A5" s="42">
        <v>3</v>
      </c>
      <c r="B5" s="43" t="s">
        <v>127</v>
      </c>
      <c r="C5" s="44">
        <v>44893</v>
      </c>
      <c r="D5" s="62" t="s">
        <v>128</v>
      </c>
      <c r="E5" s="43" t="s">
        <v>129</v>
      </c>
      <c r="F5" s="43" t="s">
        <v>130</v>
      </c>
      <c r="G5" s="43" t="s">
        <v>131</v>
      </c>
      <c r="H5" s="43" t="s">
        <v>132</v>
      </c>
      <c r="I5" s="43" t="s">
        <v>133</v>
      </c>
      <c r="J5" s="43" t="s">
        <v>51</v>
      </c>
      <c r="K5" s="43" t="s">
        <v>70</v>
      </c>
      <c r="L5" s="43" t="s">
        <v>86</v>
      </c>
      <c r="M5" s="43" t="s">
        <v>114</v>
      </c>
      <c r="N5" s="177">
        <v>1</v>
      </c>
      <c r="O5" s="177"/>
      <c r="P5" s="177"/>
      <c r="Q5" s="177"/>
      <c r="R5" s="177"/>
      <c r="S5" s="178">
        <v>1</v>
      </c>
      <c r="T5" s="43" t="s">
        <v>31</v>
      </c>
      <c r="U5" s="177">
        <v>1296</v>
      </c>
      <c r="V5" s="43" t="s">
        <v>50</v>
      </c>
      <c r="W5" s="160">
        <v>58333.334000000003</v>
      </c>
      <c r="X5">
        <v>1</v>
      </c>
    </row>
    <row r="6" spans="1:24" x14ac:dyDescent="0.25">
      <c r="A6" s="42">
        <v>4</v>
      </c>
      <c r="B6" s="43" t="s">
        <v>127</v>
      </c>
      <c r="C6" s="44">
        <v>44893</v>
      </c>
      <c r="D6" s="62" t="s">
        <v>128</v>
      </c>
      <c r="E6" s="43" t="s">
        <v>129</v>
      </c>
      <c r="F6" s="43" t="s">
        <v>130</v>
      </c>
      <c r="G6" s="43" t="s">
        <v>131</v>
      </c>
      <c r="H6" s="43" t="s">
        <v>132</v>
      </c>
      <c r="I6" s="43" t="s">
        <v>133</v>
      </c>
      <c r="J6" s="43" t="s">
        <v>51</v>
      </c>
      <c r="K6" s="43" t="s">
        <v>70</v>
      </c>
      <c r="L6" s="43" t="s">
        <v>87</v>
      </c>
      <c r="M6" s="43" t="s">
        <v>114</v>
      </c>
      <c r="N6" s="177">
        <v>1</v>
      </c>
      <c r="O6" s="177"/>
      <c r="P6" s="177"/>
      <c r="Q6" s="177"/>
      <c r="R6" s="177"/>
      <c r="S6" s="178">
        <v>1</v>
      </c>
      <c r="T6" s="43" t="s">
        <v>31</v>
      </c>
      <c r="U6" s="177">
        <v>1296</v>
      </c>
      <c r="V6" s="43" t="s">
        <v>50</v>
      </c>
      <c r="W6" s="160">
        <v>58333.332999999999</v>
      </c>
      <c r="X6">
        <v>1</v>
      </c>
    </row>
    <row r="7" spans="1:24" x14ac:dyDescent="0.25">
      <c r="A7" s="42">
        <v>5</v>
      </c>
      <c r="B7" s="43" t="s">
        <v>127</v>
      </c>
      <c r="C7" s="44">
        <v>44893</v>
      </c>
      <c r="D7" s="62" t="s">
        <v>128</v>
      </c>
      <c r="E7" s="43" t="s">
        <v>129</v>
      </c>
      <c r="F7" s="43" t="s">
        <v>130</v>
      </c>
      <c r="G7" s="43" t="s">
        <v>131</v>
      </c>
      <c r="H7" s="43" t="s">
        <v>132</v>
      </c>
      <c r="I7" s="43" t="s">
        <v>133</v>
      </c>
      <c r="J7" s="43" t="s">
        <v>51</v>
      </c>
      <c r="K7" s="43" t="s">
        <v>70</v>
      </c>
      <c r="L7" s="43" t="s">
        <v>88</v>
      </c>
      <c r="M7" s="43" t="s">
        <v>114</v>
      </c>
      <c r="N7" s="177">
        <v>1</v>
      </c>
      <c r="O7" s="177"/>
      <c r="P7" s="177"/>
      <c r="Q7" s="177"/>
      <c r="R7" s="177"/>
      <c r="S7" s="178">
        <v>1</v>
      </c>
      <c r="T7" s="43" t="s">
        <v>31</v>
      </c>
      <c r="U7" s="177">
        <v>1296</v>
      </c>
      <c r="V7" s="43" t="s">
        <v>50</v>
      </c>
      <c r="W7" s="160">
        <v>58333.332999999999</v>
      </c>
      <c r="X7">
        <v>1</v>
      </c>
    </row>
    <row r="8" spans="1:24" x14ac:dyDescent="0.25">
      <c r="A8" s="42">
        <v>1</v>
      </c>
      <c r="B8" s="43" t="s">
        <v>127</v>
      </c>
      <c r="C8" s="44">
        <v>44893</v>
      </c>
      <c r="D8" s="62" t="s">
        <v>128</v>
      </c>
      <c r="E8" s="43" t="s">
        <v>129</v>
      </c>
      <c r="F8" s="43" t="s">
        <v>130</v>
      </c>
      <c r="G8" s="43" t="s">
        <v>131</v>
      </c>
      <c r="H8" s="43" t="s">
        <v>132</v>
      </c>
      <c r="I8" s="43" t="s">
        <v>133</v>
      </c>
      <c r="J8" s="43" t="s">
        <v>51</v>
      </c>
      <c r="K8" s="43" t="s">
        <v>70</v>
      </c>
      <c r="L8" s="43" t="s">
        <v>89</v>
      </c>
      <c r="M8" s="43" t="s">
        <v>115</v>
      </c>
      <c r="N8" s="177">
        <v>1</v>
      </c>
      <c r="O8" s="177"/>
      <c r="P8" s="177"/>
      <c r="Q8" s="177"/>
      <c r="R8" s="177"/>
      <c r="S8" s="178">
        <v>1</v>
      </c>
      <c r="T8" s="43" t="s">
        <v>31</v>
      </c>
      <c r="U8" s="177">
        <v>607</v>
      </c>
      <c r="V8" s="43" t="s">
        <v>52</v>
      </c>
      <c r="W8" s="160">
        <v>105000</v>
      </c>
      <c r="X8">
        <v>1</v>
      </c>
    </row>
    <row r="9" spans="1:24" x14ac:dyDescent="0.25">
      <c r="A9" s="42">
        <v>2</v>
      </c>
      <c r="B9" s="43" t="s">
        <v>127</v>
      </c>
      <c r="C9" s="44">
        <v>44893</v>
      </c>
      <c r="D9" s="62" t="s">
        <v>128</v>
      </c>
      <c r="E9" s="43" t="s">
        <v>129</v>
      </c>
      <c r="F9" s="43" t="s">
        <v>130</v>
      </c>
      <c r="G9" s="43" t="s">
        <v>131</v>
      </c>
      <c r="H9" s="43" t="s">
        <v>132</v>
      </c>
      <c r="I9" s="43" t="s">
        <v>133</v>
      </c>
      <c r="J9" s="43" t="s">
        <v>51</v>
      </c>
      <c r="K9" s="43" t="s">
        <v>70</v>
      </c>
      <c r="L9" s="43" t="s">
        <v>90</v>
      </c>
      <c r="M9" s="43" t="s">
        <v>115</v>
      </c>
      <c r="N9" s="177">
        <v>1</v>
      </c>
      <c r="O9" s="177"/>
      <c r="P9" s="177"/>
      <c r="Q9" s="177"/>
      <c r="R9" s="177"/>
      <c r="S9" s="178">
        <v>1</v>
      </c>
      <c r="T9" s="43" t="s">
        <v>31</v>
      </c>
      <c r="U9" s="177">
        <v>607</v>
      </c>
      <c r="V9" s="43" t="s">
        <v>52</v>
      </c>
      <c r="W9" s="160">
        <v>105000</v>
      </c>
      <c r="X9">
        <v>1</v>
      </c>
    </row>
    <row r="10" spans="1:24" x14ac:dyDescent="0.25">
      <c r="A10" s="42">
        <v>9</v>
      </c>
      <c r="B10" s="43" t="s">
        <v>134</v>
      </c>
      <c r="C10" s="44">
        <v>44934</v>
      </c>
      <c r="D10" s="179" t="s">
        <v>135</v>
      </c>
      <c r="E10" s="43" t="s">
        <v>129</v>
      </c>
      <c r="F10" s="43" t="s">
        <v>130</v>
      </c>
      <c r="G10" s="43" t="s">
        <v>131</v>
      </c>
      <c r="H10" s="43" t="s">
        <v>50</v>
      </c>
      <c r="I10" s="43"/>
      <c r="J10" s="43" t="s">
        <v>51</v>
      </c>
      <c r="K10" s="43" t="s">
        <v>70</v>
      </c>
      <c r="L10" s="43" t="s">
        <v>91</v>
      </c>
      <c r="M10" s="43" t="s">
        <v>116</v>
      </c>
      <c r="N10" s="177">
        <v>1</v>
      </c>
      <c r="O10" s="177"/>
      <c r="P10" s="177"/>
      <c r="Q10" s="177"/>
      <c r="R10" s="177"/>
      <c r="S10" s="180">
        <v>1</v>
      </c>
      <c r="T10" s="43" t="s">
        <v>31</v>
      </c>
      <c r="U10" s="177">
        <v>80</v>
      </c>
      <c r="V10" s="43" t="s">
        <v>132</v>
      </c>
      <c r="W10" s="160">
        <v>35000</v>
      </c>
      <c r="X10">
        <v>2</v>
      </c>
    </row>
    <row r="11" spans="1:24" x14ac:dyDescent="0.25">
      <c r="A11" s="42">
        <v>10</v>
      </c>
      <c r="B11" s="43" t="s">
        <v>134</v>
      </c>
      <c r="C11" s="44">
        <v>44934</v>
      </c>
      <c r="D11" s="179" t="s">
        <v>135</v>
      </c>
      <c r="E11" s="43" t="s">
        <v>129</v>
      </c>
      <c r="F11" s="43" t="s">
        <v>130</v>
      </c>
      <c r="G11" s="43" t="s">
        <v>131</v>
      </c>
      <c r="H11" s="43" t="s">
        <v>50</v>
      </c>
      <c r="I11" s="43"/>
      <c r="J11" s="43" t="s">
        <v>51</v>
      </c>
      <c r="K11" s="43" t="s">
        <v>70</v>
      </c>
      <c r="L11" s="43" t="s">
        <v>92</v>
      </c>
      <c r="M11" s="43" t="s">
        <v>117</v>
      </c>
      <c r="N11" s="177">
        <v>1</v>
      </c>
      <c r="O11" s="177"/>
      <c r="P11" s="177"/>
      <c r="Q11" s="177"/>
      <c r="R11" s="177"/>
      <c r="S11" s="180">
        <v>1</v>
      </c>
      <c r="T11" s="43" t="s">
        <v>31</v>
      </c>
      <c r="U11" s="177">
        <v>106</v>
      </c>
      <c r="V11" s="43" t="s">
        <v>50</v>
      </c>
      <c r="W11" s="160">
        <v>35000</v>
      </c>
      <c r="X11">
        <v>2</v>
      </c>
    </row>
    <row r="12" spans="1:24" x14ac:dyDescent="0.25">
      <c r="A12" s="42">
        <v>11</v>
      </c>
      <c r="B12" s="43" t="s">
        <v>134</v>
      </c>
      <c r="C12" s="44">
        <v>44934</v>
      </c>
      <c r="D12" s="179" t="s">
        <v>135</v>
      </c>
      <c r="E12" s="43" t="s">
        <v>129</v>
      </c>
      <c r="F12" s="43" t="s">
        <v>130</v>
      </c>
      <c r="G12" s="43" t="s">
        <v>131</v>
      </c>
      <c r="H12" s="43" t="s">
        <v>50</v>
      </c>
      <c r="I12" s="43"/>
      <c r="J12" s="43" t="s">
        <v>51</v>
      </c>
      <c r="K12" s="43" t="s">
        <v>70</v>
      </c>
      <c r="L12" s="43" t="s">
        <v>93</v>
      </c>
      <c r="M12" s="43" t="s">
        <v>118</v>
      </c>
      <c r="N12" s="177">
        <v>1</v>
      </c>
      <c r="O12" s="177"/>
      <c r="P12" s="177"/>
      <c r="Q12" s="177"/>
      <c r="R12" s="177"/>
      <c r="S12" s="180">
        <v>1</v>
      </c>
      <c r="T12" s="43" t="s">
        <v>31</v>
      </c>
      <c r="U12" s="177">
        <v>228</v>
      </c>
      <c r="V12" s="43" t="s">
        <v>52</v>
      </c>
      <c r="W12" s="160">
        <v>35000</v>
      </c>
      <c r="X12">
        <v>2</v>
      </c>
    </row>
    <row r="13" spans="1:24" x14ac:dyDescent="0.25">
      <c r="A13" s="42">
        <v>12</v>
      </c>
      <c r="B13" s="43" t="s">
        <v>136</v>
      </c>
      <c r="C13" s="44">
        <v>44934</v>
      </c>
      <c r="D13" s="181" t="s">
        <v>137</v>
      </c>
      <c r="E13" s="43" t="s">
        <v>129</v>
      </c>
      <c r="F13" s="43" t="s">
        <v>130</v>
      </c>
      <c r="G13" s="43" t="s">
        <v>131</v>
      </c>
      <c r="H13" s="43" t="s">
        <v>52</v>
      </c>
      <c r="I13" s="43" t="s">
        <v>138</v>
      </c>
      <c r="J13" s="43" t="s">
        <v>51</v>
      </c>
      <c r="K13" s="43" t="s">
        <v>70</v>
      </c>
      <c r="L13" s="43" t="s">
        <v>94</v>
      </c>
      <c r="M13" s="43" t="s">
        <v>119</v>
      </c>
      <c r="N13" s="177">
        <v>1</v>
      </c>
      <c r="O13" s="177"/>
      <c r="P13" s="177"/>
      <c r="Q13" s="177"/>
      <c r="R13" s="177"/>
      <c r="S13" s="182">
        <v>1</v>
      </c>
      <c r="T13" s="43" t="s">
        <v>31</v>
      </c>
      <c r="U13" s="177">
        <v>112</v>
      </c>
      <c r="V13" s="43" t="s">
        <v>132</v>
      </c>
      <c r="W13" s="160">
        <v>35000</v>
      </c>
      <c r="X13">
        <v>2</v>
      </c>
    </row>
    <row r="14" spans="1:24" x14ac:dyDescent="0.25">
      <c r="A14" s="42">
        <v>13</v>
      </c>
      <c r="B14" s="43" t="s">
        <v>136</v>
      </c>
      <c r="C14" s="44">
        <v>44934</v>
      </c>
      <c r="D14" s="181" t="s">
        <v>137</v>
      </c>
      <c r="E14" s="43" t="s">
        <v>129</v>
      </c>
      <c r="F14" s="43" t="s">
        <v>130</v>
      </c>
      <c r="G14" s="43" t="s">
        <v>131</v>
      </c>
      <c r="H14" s="43" t="s">
        <v>52</v>
      </c>
      <c r="I14" s="43" t="s">
        <v>138</v>
      </c>
      <c r="J14" s="43" t="s">
        <v>51</v>
      </c>
      <c r="K14" s="43" t="s">
        <v>70</v>
      </c>
      <c r="L14" s="43" t="s">
        <v>95</v>
      </c>
      <c r="M14" s="43" t="s">
        <v>119</v>
      </c>
      <c r="N14" s="177">
        <v>1</v>
      </c>
      <c r="O14" s="177"/>
      <c r="P14" s="177"/>
      <c r="Q14" s="177"/>
      <c r="R14" s="177"/>
      <c r="S14" s="182">
        <v>1</v>
      </c>
      <c r="T14" s="43" t="s">
        <v>31</v>
      </c>
      <c r="U14" s="177">
        <v>112</v>
      </c>
      <c r="V14" s="43" t="s">
        <v>50</v>
      </c>
      <c r="W14" s="160">
        <v>35000</v>
      </c>
      <c r="X14">
        <v>2</v>
      </c>
    </row>
    <row r="15" spans="1:24" x14ac:dyDescent="0.25">
      <c r="A15" s="42">
        <v>14</v>
      </c>
      <c r="B15" s="43" t="s">
        <v>136</v>
      </c>
      <c r="C15" s="44">
        <v>44934</v>
      </c>
      <c r="D15" s="181" t="s">
        <v>137</v>
      </c>
      <c r="E15" s="43" t="s">
        <v>129</v>
      </c>
      <c r="F15" s="43" t="s">
        <v>130</v>
      </c>
      <c r="G15" s="43" t="s">
        <v>131</v>
      </c>
      <c r="H15" s="43" t="s">
        <v>52</v>
      </c>
      <c r="I15" s="43" t="s">
        <v>138</v>
      </c>
      <c r="J15" s="43" t="s">
        <v>51</v>
      </c>
      <c r="K15" s="43" t="s">
        <v>70</v>
      </c>
      <c r="L15" s="43" t="s">
        <v>96</v>
      </c>
      <c r="M15" s="43" t="s">
        <v>119</v>
      </c>
      <c r="N15" s="177">
        <v>1</v>
      </c>
      <c r="O15" s="177"/>
      <c r="P15" s="177"/>
      <c r="Q15" s="177"/>
      <c r="R15" s="177"/>
      <c r="S15" s="182">
        <v>1</v>
      </c>
      <c r="T15" s="43" t="s">
        <v>31</v>
      </c>
      <c r="U15" s="177">
        <v>112</v>
      </c>
      <c r="V15" s="43" t="s">
        <v>52</v>
      </c>
      <c r="W15" s="160">
        <v>35000</v>
      </c>
      <c r="X15">
        <v>2</v>
      </c>
    </row>
    <row r="16" spans="1:24" x14ac:dyDescent="0.25">
      <c r="A16" s="42">
        <v>15</v>
      </c>
      <c r="B16" s="43" t="s">
        <v>139</v>
      </c>
      <c r="C16" s="44">
        <v>44934</v>
      </c>
      <c r="D16" s="183" t="s">
        <v>140</v>
      </c>
      <c r="E16" s="43" t="s">
        <v>129</v>
      </c>
      <c r="F16" s="43" t="s">
        <v>130</v>
      </c>
      <c r="G16" s="43" t="s">
        <v>131</v>
      </c>
      <c r="H16" s="43" t="s">
        <v>141</v>
      </c>
      <c r="I16" s="43"/>
      <c r="J16" s="43" t="s">
        <v>51</v>
      </c>
      <c r="K16" s="43" t="s">
        <v>70</v>
      </c>
      <c r="L16" s="43" t="s">
        <v>97</v>
      </c>
      <c r="M16" s="43" t="s">
        <v>120</v>
      </c>
      <c r="N16" s="177">
        <v>1</v>
      </c>
      <c r="O16" s="177"/>
      <c r="P16" s="177"/>
      <c r="Q16" s="177"/>
      <c r="R16" s="177"/>
      <c r="S16" s="184">
        <v>1</v>
      </c>
      <c r="T16" s="43" t="s">
        <v>31</v>
      </c>
      <c r="U16" s="177">
        <v>1</v>
      </c>
      <c r="V16" s="43" t="s">
        <v>132</v>
      </c>
      <c r="W16" s="160">
        <v>485.56</v>
      </c>
      <c r="X16">
        <v>2</v>
      </c>
    </row>
    <row r="17" spans="1:24" x14ac:dyDescent="0.25">
      <c r="A17" s="42">
        <v>23</v>
      </c>
      <c r="B17" s="43" t="s">
        <v>139</v>
      </c>
      <c r="C17" s="44">
        <v>44934</v>
      </c>
      <c r="D17" s="183" t="s">
        <v>140</v>
      </c>
      <c r="E17" s="43" t="s">
        <v>129</v>
      </c>
      <c r="F17" s="43" t="s">
        <v>130</v>
      </c>
      <c r="G17" s="43" t="s">
        <v>131</v>
      </c>
      <c r="H17" s="43" t="s">
        <v>141</v>
      </c>
      <c r="I17" s="43"/>
      <c r="J17" s="43" t="s">
        <v>51</v>
      </c>
      <c r="K17" s="43" t="s">
        <v>70</v>
      </c>
      <c r="L17" s="43" t="s">
        <v>98</v>
      </c>
      <c r="M17" s="43" t="s">
        <v>121</v>
      </c>
      <c r="N17" s="177">
        <v>1</v>
      </c>
      <c r="O17" s="177"/>
      <c r="P17" s="177"/>
      <c r="Q17" s="177"/>
      <c r="R17" s="177"/>
      <c r="S17" s="184">
        <v>1</v>
      </c>
      <c r="T17" s="43" t="s">
        <v>31</v>
      </c>
      <c r="U17" s="177">
        <v>2</v>
      </c>
      <c r="V17" s="43" t="s">
        <v>132</v>
      </c>
      <c r="W17" s="160">
        <v>485.56</v>
      </c>
      <c r="X17">
        <v>2</v>
      </c>
    </row>
    <row r="18" spans="1:24" x14ac:dyDescent="0.25">
      <c r="A18" s="42">
        <v>16</v>
      </c>
      <c r="B18" s="43" t="s">
        <v>139</v>
      </c>
      <c r="C18" s="44">
        <v>44934</v>
      </c>
      <c r="D18" s="183" t="s">
        <v>140</v>
      </c>
      <c r="E18" s="43" t="s">
        <v>129</v>
      </c>
      <c r="F18" s="43" t="s">
        <v>130</v>
      </c>
      <c r="G18" s="43" t="s">
        <v>131</v>
      </c>
      <c r="H18" s="43" t="s">
        <v>141</v>
      </c>
      <c r="I18" s="43"/>
      <c r="J18" s="43" t="s">
        <v>51</v>
      </c>
      <c r="K18" s="43" t="s">
        <v>70</v>
      </c>
      <c r="L18" s="43" t="s">
        <v>99</v>
      </c>
      <c r="M18" s="43" t="s">
        <v>120</v>
      </c>
      <c r="N18" s="177">
        <v>1</v>
      </c>
      <c r="O18" s="177"/>
      <c r="P18" s="177"/>
      <c r="Q18" s="177"/>
      <c r="R18" s="177"/>
      <c r="S18" s="184">
        <v>1</v>
      </c>
      <c r="T18" s="43" t="s">
        <v>31</v>
      </c>
      <c r="U18" s="177">
        <v>1</v>
      </c>
      <c r="V18" s="43" t="s">
        <v>50</v>
      </c>
      <c r="W18" s="160">
        <v>485.56</v>
      </c>
      <c r="X18">
        <v>2</v>
      </c>
    </row>
    <row r="19" spans="1:24" x14ac:dyDescent="0.25">
      <c r="A19" s="42">
        <v>24</v>
      </c>
      <c r="B19" s="43" t="s">
        <v>139</v>
      </c>
      <c r="C19" s="44">
        <v>44934</v>
      </c>
      <c r="D19" s="183" t="s">
        <v>140</v>
      </c>
      <c r="E19" s="43" t="s">
        <v>129</v>
      </c>
      <c r="F19" s="43" t="s">
        <v>130</v>
      </c>
      <c r="G19" s="43" t="s">
        <v>131</v>
      </c>
      <c r="H19" s="43" t="s">
        <v>141</v>
      </c>
      <c r="I19" s="43"/>
      <c r="J19" s="43" t="s">
        <v>51</v>
      </c>
      <c r="K19" s="43" t="s">
        <v>70</v>
      </c>
      <c r="L19" s="43" t="s">
        <v>100</v>
      </c>
      <c r="M19" s="43" t="s">
        <v>121</v>
      </c>
      <c r="N19" s="177">
        <v>1</v>
      </c>
      <c r="O19" s="177"/>
      <c r="P19" s="177"/>
      <c r="Q19" s="177"/>
      <c r="R19" s="177"/>
      <c r="S19" s="184">
        <v>1</v>
      </c>
      <c r="T19" s="43" t="s">
        <v>31</v>
      </c>
      <c r="U19" s="177">
        <v>2</v>
      </c>
      <c r="V19" s="43" t="s">
        <v>50</v>
      </c>
      <c r="W19" s="160">
        <v>485.56</v>
      </c>
      <c r="X19">
        <v>2</v>
      </c>
    </row>
    <row r="20" spans="1:24" x14ac:dyDescent="0.25">
      <c r="A20" s="42">
        <v>17</v>
      </c>
      <c r="B20" s="43" t="s">
        <v>139</v>
      </c>
      <c r="C20" s="44">
        <v>44934</v>
      </c>
      <c r="D20" s="183" t="s">
        <v>140</v>
      </c>
      <c r="E20" s="43" t="s">
        <v>129</v>
      </c>
      <c r="F20" s="43" t="s">
        <v>130</v>
      </c>
      <c r="G20" s="43" t="s">
        <v>131</v>
      </c>
      <c r="H20" s="43" t="s">
        <v>141</v>
      </c>
      <c r="I20" s="43"/>
      <c r="J20" s="43" t="s">
        <v>51</v>
      </c>
      <c r="K20" s="43" t="s">
        <v>70</v>
      </c>
      <c r="L20" s="43" t="s">
        <v>101</v>
      </c>
      <c r="M20" s="43" t="s">
        <v>120</v>
      </c>
      <c r="N20" s="177">
        <v>1</v>
      </c>
      <c r="O20" s="177"/>
      <c r="P20" s="177"/>
      <c r="Q20" s="177"/>
      <c r="R20" s="177"/>
      <c r="S20" s="184">
        <v>1</v>
      </c>
      <c r="T20" s="43" t="s">
        <v>31</v>
      </c>
      <c r="U20" s="177">
        <v>1</v>
      </c>
      <c r="V20" s="43" t="s">
        <v>52</v>
      </c>
      <c r="W20" s="160">
        <v>485.56</v>
      </c>
      <c r="X20">
        <v>2</v>
      </c>
    </row>
    <row r="21" spans="1:24" x14ac:dyDescent="0.25">
      <c r="A21" s="42">
        <v>25</v>
      </c>
      <c r="B21" s="43" t="s">
        <v>139</v>
      </c>
      <c r="C21" s="44">
        <v>44934</v>
      </c>
      <c r="D21" s="183" t="s">
        <v>140</v>
      </c>
      <c r="E21" s="43" t="s">
        <v>129</v>
      </c>
      <c r="F21" s="43" t="s">
        <v>130</v>
      </c>
      <c r="G21" s="43" t="s">
        <v>131</v>
      </c>
      <c r="H21" s="43" t="s">
        <v>141</v>
      </c>
      <c r="I21" s="43"/>
      <c r="J21" s="43" t="s">
        <v>51</v>
      </c>
      <c r="K21" s="43" t="s">
        <v>70</v>
      </c>
      <c r="L21" s="43" t="s">
        <v>102</v>
      </c>
      <c r="M21" s="43" t="s">
        <v>121</v>
      </c>
      <c r="N21" s="177">
        <v>1</v>
      </c>
      <c r="O21" s="177"/>
      <c r="P21" s="177"/>
      <c r="Q21" s="177"/>
      <c r="R21" s="177"/>
      <c r="S21" s="184">
        <v>1</v>
      </c>
      <c r="T21" s="43" t="s">
        <v>31</v>
      </c>
      <c r="U21" s="177">
        <v>2</v>
      </c>
      <c r="V21" s="43" t="s">
        <v>52</v>
      </c>
      <c r="W21" s="160">
        <v>485.56</v>
      </c>
      <c r="X21">
        <v>2</v>
      </c>
    </row>
    <row r="22" spans="1:24" x14ac:dyDescent="0.25">
      <c r="A22" s="42">
        <v>18</v>
      </c>
      <c r="B22" s="43" t="s">
        <v>139</v>
      </c>
      <c r="C22" s="44">
        <v>44934</v>
      </c>
      <c r="D22" s="183" t="s">
        <v>140</v>
      </c>
      <c r="E22" s="43" t="s">
        <v>129</v>
      </c>
      <c r="F22" s="43" t="s">
        <v>130</v>
      </c>
      <c r="G22" s="43" t="s">
        <v>131</v>
      </c>
      <c r="H22" s="43" t="s">
        <v>141</v>
      </c>
      <c r="I22" s="43"/>
      <c r="J22" s="43" t="s">
        <v>51</v>
      </c>
      <c r="K22" s="43" t="s">
        <v>70</v>
      </c>
      <c r="L22" s="43" t="s">
        <v>103</v>
      </c>
      <c r="M22" s="43" t="s">
        <v>120</v>
      </c>
      <c r="N22" s="177">
        <v>1</v>
      </c>
      <c r="O22" s="177"/>
      <c r="P22" s="177"/>
      <c r="Q22" s="177"/>
      <c r="R22" s="177"/>
      <c r="S22" s="184">
        <v>1</v>
      </c>
      <c r="T22" s="43" t="s">
        <v>31</v>
      </c>
      <c r="U22" s="177">
        <v>1</v>
      </c>
      <c r="V22" s="43" t="s">
        <v>141</v>
      </c>
      <c r="W22" s="160">
        <v>485.56</v>
      </c>
      <c r="X22">
        <v>2</v>
      </c>
    </row>
    <row r="23" spans="1:24" x14ac:dyDescent="0.25">
      <c r="A23" s="42">
        <v>19</v>
      </c>
      <c r="B23" s="43" t="s">
        <v>139</v>
      </c>
      <c r="C23" s="44">
        <v>44934</v>
      </c>
      <c r="D23" s="183" t="s">
        <v>140</v>
      </c>
      <c r="E23" s="43" t="s">
        <v>129</v>
      </c>
      <c r="F23" s="43" t="s">
        <v>130</v>
      </c>
      <c r="G23" s="43" t="s">
        <v>131</v>
      </c>
      <c r="H23" s="43" t="s">
        <v>141</v>
      </c>
      <c r="I23" s="43"/>
      <c r="J23" s="43" t="s">
        <v>51</v>
      </c>
      <c r="K23" s="43" t="s">
        <v>70</v>
      </c>
      <c r="L23" s="43" t="s">
        <v>104</v>
      </c>
      <c r="M23" s="43" t="s">
        <v>120</v>
      </c>
      <c r="N23" s="177">
        <v>1</v>
      </c>
      <c r="O23" s="177"/>
      <c r="P23" s="177"/>
      <c r="Q23" s="177"/>
      <c r="R23" s="177"/>
      <c r="S23" s="184">
        <v>1</v>
      </c>
      <c r="T23" s="43" t="s">
        <v>31</v>
      </c>
      <c r="U23" s="177">
        <v>1</v>
      </c>
      <c r="V23" s="43" t="s">
        <v>141</v>
      </c>
      <c r="W23" s="160">
        <v>485.56</v>
      </c>
      <c r="X23">
        <v>2</v>
      </c>
    </row>
    <row r="24" spans="1:24" x14ac:dyDescent="0.25">
      <c r="A24" s="42">
        <v>20</v>
      </c>
      <c r="B24" s="43" t="s">
        <v>139</v>
      </c>
      <c r="C24" s="44">
        <v>44934</v>
      </c>
      <c r="D24" s="183" t="s">
        <v>140</v>
      </c>
      <c r="E24" s="43" t="s">
        <v>129</v>
      </c>
      <c r="F24" s="43" t="s">
        <v>130</v>
      </c>
      <c r="G24" s="43" t="s">
        <v>131</v>
      </c>
      <c r="H24" s="43" t="s">
        <v>141</v>
      </c>
      <c r="I24" s="43"/>
      <c r="J24" s="43" t="s">
        <v>51</v>
      </c>
      <c r="K24" s="43" t="s">
        <v>70</v>
      </c>
      <c r="L24" s="43" t="s">
        <v>105</v>
      </c>
      <c r="M24" s="43" t="s">
        <v>120</v>
      </c>
      <c r="N24" s="177">
        <v>1</v>
      </c>
      <c r="O24" s="177"/>
      <c r="P24" s="177"/>
      <c r="Q24" s="177"/>
      <c r="R24" s="177"/>
      <c r="S24" s="184">
        <v>1</v>
      </c>
      <c r="T24" s="43" t="s">
        <v>31</v>
      </c>
      <c r="U24" s="177">
        <v>1</v>
      </c>
      <c r="V24" s="43" t="s">
        <v>141</v>
      </c>
      <c r="W24" s="160">
        <v>485.56</v>
      </c>
      <c r="X24">
        <v>2</v>
      </c>
    </row>
    <row r="25" spans="1:24" x14ac:dyDescent="0.25">
      <c r="A25" s="42">
        <v>21</v>
      </c>
      <c r="B25" s="43" t="s">
        <v>139</v>
      </c>
      <c r="C25" s="44">
        <v>44934</v>
      </c>
      <c r="D25" s="183" t="s">
        <v>140</v>
      </c>
      <c r="E25" s="43" t="s">
        <v>129</v>
      </c>
      <c r="F25" s="43" t="s">
        <v>130</v>
      </c>
      <c r="G25" s="43" t="s">
        <v>131</v>
      </c>
      <c r="H25" s="43" t="s">
        <v>141</v>
      </c>
      <c r="I25" s="43"/>
      <c r="J25" s="43" t="s">
        <v>51</v>
      </c>
      <c r="K25" s="43" t="s">
        <v>70</v>
      </c>
      <c r="L25" s="43" t="s">
        <v>106</v>
      </c>
      <c r="M25" s="43" t="s">
        <v>120</v>
      </c>
      <c r="N25" s="177">
        <v>1</v>
      </c>
      <c r="O25" s="177"/>
      <c r="P25" s="177"/>
      <c r="Q25" s="177"/>
      <c r="R25" s="177"/>
      <c r="S25" s="184">
        <v>1</v>
      </c>
      <c r="T25" s="43" t="s">
        <v>31</v>
      </c>
      <c r="U25" s="177">
        <v>1</v>
      </c>
      <c r="V25" s="43" t="s">
        <v>141</v>
      </c>
      <c r="W25" s="160">
        <v>485.56</v>
      </c>
      <c r="X25">
        <v>2</v>
      </c>
    </row>
    <row r="26" spans="1:24" x14ac:dyDescent="0.25">
      <c r="A26" s="42">
        <v>22</v>
      </c>
      <c r="B26" s="43" t="s">
        <v>139</v>
      </c>
      <c r="C26" s="44">
        <v>44934</v>
      </c>
      <c r="D26" s="183" t="s">
        <v>140</v>
      </c>
      <c r="E26" s="43" t="s">
        <v>129</v>
      </c>
      <c r="F26" s="43" t="s">
        <v>130</v>
      </c>
      <c r="G26" s="43" t="s">
        <v>131</v>
      </c>
      <c r="H26" s="43" t="s">
        <v>141</v>
      </c>
      <c r="I26" s="43"/>
      <c r="J26" s="43" t="s">
        <v>51</v>
      </c>
      <c r="K26" s="43" t="s">
        <v>70</v>
      </c>
      <c r="L26" s="43" t="s">
        <v>107</v>
      </c>
      <c r="M26" s="43" t="s">
        <v>120</v>
      </c>
      <c r="N26" s="177">
        <v>1</v>
      </c>
      <c r="O26" s="177"/>
      <c r="P26" s="177"/>
      <c r="Q26" s="177"/>
      <c r="R26" s="177"/>
      <c r="S26" s="184">
        <v>1</v>
      </c>
      <c r="T26" s="43" t="s">
        <v>31</v>
      </c>
      <c r="U26" s="177">
        <v>1</v>
      </c>
      <c r="V26" s="43" t="s">
        <v>141</v>
      </c>
      <c r="W26" s="160">
        <v>485.56</v>
      </c>
      <c r="X26">
        <v>2</v>
      </c>
    </row>
    <row r="27" spans="1:24" x14ac:dyDescent="0.25">
      <c r="A27" s="42">
        <v>26</v>
      </c>
      <c r="B27" s="43" t="s">
        <v>139</v>
      </c>
      <c r="C27" s="44">
        <v>44934</v>
      </c>
      <c r="D27" s="183" t="s">
        <v>140</v>
      </c>
      <c r="E27" s="43" t="s">
        <v>129</v>
      </c>
      <c r="F27" s="43" t="s">
        <v>130</v>
      </c>
      <c r="G27" s="43" t="s">
        <v>131</v>
      </c>
      <c r="H27" s="43" t="s">
        <v>141</v>
      </c>
      <c r="I27" s="43"/>
      <c r="J27" s="43" t="s">
        <v>51</v>
      </c>
      <c r="K27" s="43" t="s">
        <v>70</v>
      </c>
      <c r="L27" s="43" t="s">
        <v>108</v>
      </c>
      <c r="M27" s="43" t="s">
        <v>121</v>
      </c>
      <c r="N27" s="177">
        <v>1</v>
      </c>
      <c r="O27" s="177"/>
      <c r="P27" s="177"/>
      <c r="Q27" s="177"/>
      <c r="R27" s="177"/>
      <c r="S27" s="184">
        <v>1</v>
      </c>
      <c r="T27" s="43" t="s">
        <v>31</v>
      </c>
      <c r="U27" s="177">
        <v>2</v>
      </c>
      <c r="V27" s="43" t="s">
        <v>142</v>
      </c>
      <c r="W27" s="160">
        <v>485.56</v>
      </c>
      <c r="X27">
        <v>2</v>
      </c>
    </row>
    <row r="28" spans="1:24" x14ac:dyDescent="0.25">
      <c r="A28" s="42">
        <v>27</v>
      </c>
      <c r="B28" s="43" t="s">
        <v>139</v>
      </c>
      <c r="C28" s="44">
        <v>44934</v>
      </c>
      <c r="D28" s="183" t="s">
        <v>140</v>
      </c>
      <c r="E28" s="43" t="s">
        <v>129</v>
      </c>
      <c r="F28" s="43" t="s">
        <v>130</v>
      </c>
      <c r="G28" s="43" t="s">
        <v>131</v>
      </c>
      <c r="H28" s="43" t="s">
        <v>141</v>
      </c>
      <c r="I28" s="43"/>
      <c r="J28" s="43" t="s">
        <v>51</v>
      </c>
      <c r="K28" s="43" t="s">
        <v>70</v>
      </c>
      <c r="L28" s="43" t="s">
        <v>109</v>
      </c>
      <c r="M28" s="43" t="s">
        <v>122</v>
      </c>
      <c r="N28" s="177">
        <v>1</v>
      </c>
      <c r="O28" s="177"/>
      <c r="P28" s="177"/>
      <c r="Q28" s="177"/>
      <c r="R28" s="177"/>
      <c r="S28" s="184">
        <v>1</v>
      </c>
      <c r="T28" s="43" t="s">
        <v>31</v>
      </c>
      <c r="U28" s="177">
        <v>1</v>
      </c>
      <c r="V28" s="43" t="s">
        <v>142</v>
      </c>
      <c r="W28" s="160">
        <v>485.56</v>
      </c>
      <c r="X28">
        <v>2</v>
      </c>
    </row>
    <row r="29" spans="1:24" x14ac:dyDescent="0.25">
      <c r="A29" s="42">
        <v>28</v>
      </c>
      <c r="B29" s="43" t="s">
        <v>139</v>
      </c>
      <c r="C29" s="44">
        <v>44934</v>
      </c>
      <c r="D29" s="183" t="s">
        <v>140</v>
      </c>
      <c r="E29" s="43" t="s">
        <v>129</v>
      </c>
      <c r="F29" s="43" t="s">
        <v>130</v>
      </c>
      <c r="G29" s="43" t="s">
        <v>131</v>
      </c>
      <c r="H29" s="43" t="s">
        <v>141</v>
      </c>
      <c r="I29" s="43"/>
      <c r="J29" s="43" t="s">
        <v>51</v>
      </c>
      <c r="K29" s="43" t="s">
        <v>70</v>
      </c>
      <c r="L29" s="43" t="s">
        <v>110</v>
      </c>
      <c r="M29" s="43" t="s">
        <v>122</v>
      </c>
      <c r="N29" s="177">
        <v>1</v>
      </c>
      <c r="O29" s="177"/>
      <c r="P29" s="177"/>
      <c r="Q29" s="177"/>
      <c r="R29" s="177"/>
      <c r="S29" s="184">
        <v>1</v>
      </c>
      <c r="T29" s="43" t="s">
        <v>31</v>
      </c>
      <c r="U29" s="177">
        <v>1</v>
      </c>
      <c r="V29" s="43" t="s">
        <v>142</v>
      </c>
      <c r="W29" s="160">
        <v>485.56</v>
      </c>
      <c r="X29">
        <v>2</v>
      </c>
    </row>
    <row r="30" spans="1:24" x14ac:dyDescent="0.25">
      <c r="A30" s="42">
        <v>29</v>
      </c>
      <c r="B30" s="43" t="s">
        <v>139</v>
      </c>
      <c r="C30" s="44">
        <v>44934</v>
      </c>
      <c r="D30" s="183" t="s">
        <v>140</v>
      </c>
      <c r="E30" s="43" t="s">
        <v>129</v>
      </c>
      <c r="F30" s="43" t="s">
        <v>130</v>
      </c>
      <c r="G30" s="43" t="s">
        <v>131</v>
      </c>
      <c r="H30" s="43" t="s">
        <v>141</v>
      </c>
      <c r="I30" s="43"/>
      <c r="J30" s="43" t="s">
        <v>51</v>
      </c>
      <c r="K30" s="43" t="s">
        <v>70</v>
      </c>
      <c r="L30" s="43" t="s">
        <v>111</v>
      </c>
      <c r="M30" s="43" t="s">
        <v>122</v>
      </c>
      <c r="N30" s="177">
        <v>1</v>
      </c>
      <c r="O30" s="177"/>
      <c r="P30" s="177"/>
      <c r="Q30" s="177"/>
      <c r="R30" s="177"/>
      <c r="S30" s="184">
        <v>1</v>
      </c>
      <c r="T30" s="43" t="s">
        <v>31</v>
      </c>
      <c r="U30" s="177">
        <v>1</v>
      </c>
      <c r="V30" s="43" t="s">
        <v>142</v>
      </c>
      <c r="W30" s="160">
        <v>485.56</v>
      </c>
      <c r="X30">
        <v>2</v>
      </c>
    </row>
    <row r="31" spans="1:24" x14ac:dyDescent="0.25">
      <c r="A31" s="42">
        <v>30</v>
      </c>
      <c r="B31" s="43" t="s">
        <v>139</v>
      </c>
      <c r="C31" s="44">
        <v>44934</v>
      </c>
      <c r="D31" s="183" t="s">
        <v>140</v>
      </c>
      <c r="E31" s="43" t="s">
        <v>129</v>
      </c>
      <c r="F31" s="43" t="s">
        <v>130</v>
      </c>
      <c r="G31" s="43" t="s">
        <v>131</v>
      </c>
      <c r="H31" s="43" t="s">
        <v>141</v>
      </c>
      <c r="I31" s="43"/>
      <c r="J31" s="43" t="s">
        <v>51</v>
      </c>
      <c r="K31" s="43" t="s">
        <v>70</v>
      </c>
      <c r="L31" s="43" t="s">
        <v>112</v>
      </c>
      <c r="M31" s="43" t="s">
        <v>122</v>
      </c>
      <c r="N31" s="177">
        <v>1</v>
      </c>
      <c r="O31" s="177"/>
      <c r="P31" s="177"/>
      <c r="Q31" s="177"/>
      <c r="R31" s="177"/>
      <c r="S31" s="184">
        <v>1</v>
      </c>
      <c r="T31" s="43" t="s">
        <v>31</v>
      </c>
      <c r="U31" s="177">
        <v>1</v>
      </c>
      <c r="V31" s="43" t="s">
        <v>142</v>
      </c>
      <c r="W31" s="160">
        <v>485.56</v>
      </c>
      <c r="X31">
        <v>2</v>
      </c>
    </row>
    <row r="32" spans="1:24" x14ac:dyDescent="0.25">
      <c r="W32" s="160">
        <f>SUM(W2:W31)</f>
        <v>777768.96000000089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کنترل قرارداد</vt:lpstr>
      <vt:lpstr>Sheet1</vt:lpstr>
      <vt:lpstr>'کنترل قرارداد'!Print_Area</vt:lpstr>
      <vt:lpstr>'کنترل قرارداد'!Print_Titles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Seyed Masoud Hossei</dc:creator>
  <cp:lastModifiedBy>Imaghian AmirAbbas</cp:lastModifiedBy>
  <cp:lastPrinted>2023-04-26T12:58:57Z</cp:lastPrinted>
  <dcterms:created xsi:type="dcterms:W3CDTF">2022-09-21T10:24:53Z</dcterms:created>
  <dcterms:modified xsi:type="dcterms:W3CDTF">2023-04-26T12:59:58Z</dcterms:modified>
</cp:coreProperties>
</file>