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m.bakhshi\Desktop\"/>
    </mc:Choice>
  </mc:AlternateContent>
  <xr:revisionPtr revIDLastSave="0" documentId="8_{ACF725E7-BD4D-401C-9045-ADF750CCE102}" xr6:coauthVersionLast="47" xr6:coauthVersionMax="47" xr10:uidLastSave="{00000000-0000-0000-0000-000000000000}"/>
  <bookViews>
    <workbookView xWindow="-120" yWindow="-120" windowWidth="29040" windowHeight="15840" tabRatio="895" firstSheet="34" activeTab="53" xr2:uid="{00000000-000D-0000-FFFF-FFFF00000000}"/>
  </bookViews>
  <sheets>
    <sheet name="ص و 1" sheetId="52" r:id="rId1"/>
    <sheet name="ص و 2" sheetId="53" r:id="rId2"/>
    <sheet name="ص و 3" sheetId="54" r:id="rId3"/>
    <sheet name="ص و 4" sheetId="55" r:id="rId4"/>
    <sheet name="ص و 5" sheetId="56" r:id="rId5"/>
    <sheet name="ص و 6" sheetId="57" r:id="rId6"/>
    <sheet name="ص و 7" sheetId="58" r:id="rId7"/>
    <sheet name="ص و 8 " sheetId="59" r:id="rId8"/>
    <sheet name="ص و 9" sheetId="60" r:id="rId9"/>
    <sheet name="ص و 10 " sheetId="61" r:id="rId10"/>
    <sheet name="ص و 11 " sheetId="62" r:id="rId11"/>
    <sheet name="ص و 12  " sheetId="63" r:id="rId12"/>
    <sheet name="ص و 13   " sheetId="64" r:id="rId13"/>
    <sheet name="ص و 14   " sheetId="65" r:id="rId14"/>
    <sheet name="ص و 15   " sheetId="66" r:id="rId15"/>
    <sheet name="ص و16    " sheetId="67" r:id="rId16"/>
    <sheet name="ص و17   " sheetId="68" r:id="rId17"/>
    <sheet name="ص و18    " sheetId="69" r:id="rId18"/>
    <sheet name="ص و19 " sheetId="70" r:id="rId19"/>
    <sheet name="ص و20 " sheetId="71" r:id="rId20"/>
    <sheet name="ص و21 " sheetId="72" r:id="rId21"/>
    <sheet name="ص و22" sheetId="73" r:id="rId22"/>
    <sheet name="ص و23" sheetId="74" r:id="rId23"/>
    <sheet name="ص و 24" sheetId="75" r:id="rId24"/>
    <sheet name="ص و 25" sheetId="76" r:id="rId25"/>
    <sheet name="ص و 26" sheetId="77" r:id="rId26"/>
    <sheet name="ص و 27" sheetId="78" r:id="rId27"/>
    <sheet name="ص و 28 " sheetId="79" r:id="rId28"/>
    <sheet name="ص و 29 " sheetId="80" r:id="rId29"/>
    <sheet name="ص و 30 " sheetId="81" r:id="rId30"/>
    <sheet name="ص و 31 " sheetId="82" r:id="rId31"/>
    <sheet name="ص و 32 " sheetId="83" r:id="rId32"/>
    <sheet name="ص و 33 " sheetId="84" r:id="rId33"/>
    <sheet name="ص و 34 " sheetId="85" r:id="rId34"/>
    <sheet name="ص و 35  " sheetId="86" r:id="rId35"/>
    <sheet name="ص و 36 " sheetId="87" r:id="rId36"/>
    <sheet name="ص و 37 " sheetId="88" r:id="rId37"/>
    <sheet name="ص و 38 " sheetId="89" r:id="rId38"/>
    <sheet name="ص و 39 " sheetId="90" r:id="rId39"/>
    <sheet name="ص و 40 " sheetId="91" r:id="rId40"/>
    <sheet name="ص و 41  " sheetId="92" r:id="rId41"/>
    <sheet name="ص و 42  " sheetId="93" r:id="rId42"/>
    <sheet name="ص و 43   " sheetId="94" r:id="rId43"/>
    <sheet name="ص و 44   " sheetId="95" r:id="rId44"/>
    <sheet name="ص و 45   " sheetId="96" r:id="rId45"/>
    <sheet name="ص و 46   " sheetId="97" r:id="rId46"/>
    <sheet name="ص و 47   " sheetId="98" r:id="rId47"/>
    <sheet name="ص و 48   " sheetId="99" r:id="rId48"/>
    <sheet name="ص و 49   " sheetId="100" r:id="rId49"/>
    <sheet name="ص و 50" sheetId="101" r:id="rId50"/>
    <sheet name="ص و 51" sheetId="102" r:id="rId51"/>
    <sheet name="ص و 52" sheetId="103" r:id="rId52"/>
    <sheet name="ص و 53" sheetId="104" r:id="rId53"/>
    <sheet name="ص و 54" sheetId="105" r:id="rId54"/>
  </sheets>
  <externalReferences>
    <externalReference r:id="rId55"/>
  </externalReferences>
  <definedNames>
    <definedName name="_xlnm.Print_Area" localSheetId="0">'ص و 1'!$A$1:$K$35</definedName>
    <definedName name="_xlnm.Print_Area" localSheetId="9">'ص و 10 '!$A$1:$K$35</definedName>
    <definedName name="_xlnm.Print_Area" localSheetId="10">'ص و 11 '!$A$1:$K$35</definedName>
    <definedName name="_xlnm.Print_Area" localSheetId="11">'ص و 12  '!$A$1:$K$29</definedName>
    <definedName name="_xlnm.Print_Area" localSheetId="12">'ص و 13   '!$A$1:$K$29</definedName>
    <definedName name="_xlnm.Print_Area" localSheetId="13">'ص و 14   '!$A$1:$K$29</definedName>
    <definedName name="_xlnm.Print_Area" localSheetId="14">'ص و 15   '!$A$1:$K$35</definedName>
    <definedName name="_xlnm.Print_Area" localSheetId="1">'ص و 2'!$A$1:$K$35</definedName>
    <definedName name="_xlnm.Print_Area" localSheetId="23">'ص و 24'!$A$1:$K$29</definedName>
    <definedName name="_xlnm.Print_Area" localSheetId="24">'ص و 25'!$A$1:$K$35</definedName>
    <definedName name="_xlnm.Print_Area" localSheetId="25">'ص و 26'!$A$1:$K$29</definedName>
    <definedName name="_xlnm.Print_Area" localSheetId="26">'ص و 27'!$A$1:$K$35</definedName>
    <definedName name="_xlnm.Print_Area" localSheetId="27">'ص و 28 '!$A$1:$K$29</definedName>
    <definedName name="_xlnm.Print_Area" localSheetId="28">'ص و 29 '!$A$1:$K$35</definedName>
    <definedName name="_xlnm.Print_Area" localSheetId="2">'ص و 3'!$A$1:$K$35</definedName>
    <definedName name="_xlnm.Print_Area" localSheetId="29">'ص و 30 '!$A$1:$K$29</definedName>
    <definedName name="_xlnm.Print_Area" localSheetId="30">'ص و 31 '!$A$1:$K$35</definedName>
    <definedName name="_xlnm.Print_Area" localSheetId="31">'ص و 32 '!$A$1:$K$29</definedName>
    <definedName name="_xlnm.Print_Area" localSheetId="32">'ص و 33 '!$A$1:$K$35</definedName>
    <definedName name="_xlnm.Print_Area" localSheetId="33">'ص و 34 '!$A$1:$K$29</definedName>
    <definedName name="_xlnm.Print_Area" localSheetId="34">'ص و 35  '!$A$1:$K$35</definedName>
    <definedName name="_xlnm.Print_Area" localSheetId="35">'ص و 36 '!$A$1:$K$29</definedName>
    <definedName name="_xlnm.Print_Area" localSheetId="36">'ص و 37 '!$A$1:$K$35</definedName>
    <definedName name="_xlnm.Print_Area" localSheetId="37">'ص و 38 '!$A$1:$K$29</definedName>
    <definedName name="_xlnm.Print_Area" localSheetId="38">'ص و 39 '!$A$1:$K$29</definedName>
    <definedName name="_xlnm.Print_Area" localSheetId="3">'ص و 4'!$A$1:$K$35</definedName>
    <definedName name="_xlnm.Print_Area" localSheetId="39">'ص و 40 '!$A$1:$K$29</definedName>
    <definedName name="_xlnm.Print_Area" localSheetId="40">'ص و 41  '!$A$1:$K$29</definedName>
    <definedName name="_xlnm.Print_Area" localSheetId="41">'ص و 42  '!$A$1:$K$29</definedName>
    <definedName name="_xlnm.Print_Area" localSheetId="42">'ص و 43   '!$A$1:$K$29</definedName>
    <definedName name="_xlnm.Print_Area" localSheetId="43">'ص و 44   '!$A$1:$K$29</definedName>
    <definedName name="_xlnm.Print_Area" localSheetId="44">'ص و 45   '!$A$1:$K$29</definedName>
    <definedName name="_xlnm.Print_Area" localSheetId="45">'ص و 46   '!$A$1:$K$29</definedName>
    <definedName name="_xlnm.Print_Area" localSheetId="46">'ص و 47   '!$A$1:$K$29</definedName>
    <definedName name="_xlnm.Print_Area" localSheetId="47">'ص و 48   '!$A$1:$K$29</definedName>
    <definedName name="_xlnm.Print_Area" localSheetId="48">'ص و 49   '!$A$1:$K$29</definedName>
    <definedName name="_xlnm.Print_Area" localSheetId="4">'ص و 5'!$A$1:$K$35</definedName>
    <definedName name="_xlnm.Print_Area" localSheetId="49">'ص و 50'!$A$1:$K$29</definedName>
    <definedName name="_xlnm.Print_Area" localSheetId="50">'ص و 51'!$A$1:$K$29</definedName>
    <definedName name="_xlnm.Print_Area" localSheetId="51">'ص و 52'!$A$1:$K$29</definedName>
    <definedName name="_xlnm.Print_Area" localSheetId="52">'ص و 53'!$A$1:$K$29</definedName>
    <definedName name="_xlnm.Print_Area" localSheetId="53">'ص و 54'!$A$1:$K$29</definedName>
    <definedName name="_xlnm.Print_Area" localSheetId="5">'ص و 6'!$A$1:$K$35</definedName>
    <definedName name="_xlnm.Print_Area" localSheetId="6">'ص و 7'!$A$1:$K$35</definedName>
    <definedName name="_xlnm.Print_Area" localSheetId="7">'ص و 8 '!$A$1:$K$35</definedName>
    <definedName name="_xlnm.Print_Area" localSheetId="8">'ص و 9'!$A$1:$K$35</definedName>
    <definedName name="_xlnm.Print_Area" localSheetId="15">'ص و16    '!$A$1:$K$29</definedName>
    <definedName name="_xlnm.Print_Area" localSheetId="16">'ص و17   '!$A$1:$K$29</definedName>
    <definedName name="_xlnm.Print_Area" localSheetId="17">'ص و18    '!$A$1:$K$35</definedName>
    <definedName name="_xlnm.Print_Area" localSheetId="18">'ص و19 '!$A$1:$K$35</definedName>
    <definedName name="_xlnm.Print_Area" localSheetId="19">'ص و20 '!$A$1:$K$29</definedName>
    <definedName name="_xlnm.Print_Area" localSheetId="20">'ص و21 '!$A$1:$K$29</definedName>
    <definedName name="_xlnm.Print_Area" localSheetId="21">'ص و22'!$A$1:$K$29</definedName>
    <definedName name="_xlnm.Print_Area" localSheetId="22">'ص و23'!$A$1:$K$29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02" l="1"/>
  <c r="F15" i="102" s="1"/>
  <c r="G15" i="103" s="1"/>
  <c r="F15" i="103" s="1"/>
  <c r="G15" i="104" s="1"/>
  <c r="F15" i="104" s="1"/>
  <c r="G15" i="105" s="1"/>
  <c r="F15" i="105" s="1"/>
  <c r="G15" i="101"/>
  <c r="I26" i="105"/>
  <c r="I23" i="105"/>
  <c r="F23" i="105" s="1"/>
  <c r="G23" i="105"/>
  <c r="I22" i="105"/>
  <c r="F22" i="105" s="1"/>
  <c r="G22" i="105"/>
  <c r="I21" i="105"/>
  <c r="F21" i="105" s="1"/>
  <c r="G21" i="105"/>
  <c r="I20" i="105"/>
  <c r="F20" i="105" s="1"/>
  <c r="G20" i="105"/>
  <c r="G24" i="105" s="1"/>
  <c r="I19" i="105"/>
  <c r="F19" i="105" s="1"/>
  <c r="F24" i="105" s="1"/>
  <c r="G19" i="105"/>
  <c r="G18" i="105"/>
  <c r="F18" i="105"/>
  <c r="I26" i="104"/>
  <c r="I23" i="104"/>
  <c r="F23" i="104" s="1"/>
  <c r="G23" i="104"/>
  <c r="I22" i="104"/>
  <c r="F22" i="104" s="1"/>
  <c r="G22" i="104"/>
  <c r="I21" i="104"/>
  <c r="F21" i="104" s="1"/>
  <c r="G21" i="104"/>
  <c r="I20" i="104"/>
  <c r="G20" i="104"/>
  <c r="I19" i="104"/>
  <c r="F19" i="104" s="1"/>
  <c r="G19" i="104"/>
  <c r="G18" i="104"/>
  <c r="G24" i="104" s="1"/>
  <c r="I26" i="103"/>
  <c r="I23" i="103"/>
  <c r="F23" i="103" s="1"/>
  <c r="G23" i="103"/>
  <c r="I22" i="103"/>
  <c r="F22" i="103" s="1"/>
  <c r="G22" i="103"/>
  <c r="I21" i="103"/>
  <c r="F21" i="103" s="1"/>
  <c r="G21" i="103"/>
  <c r="I20" i="103"/>
  <c r="G20" i="103"/>
  <c r="G24" i="103" s="1"/>
  <c r="F20" i="103"/>
  <c r="I19" i="103"/>
  <c r="F19" i="103" s="1"/>
  <c r="G19" i="103"/>
  <c r="G18" i="103"/>
  <c r="F18" i="103"/>
  <c r="I26" i="102"/>
  <c r="I23" i="102"/>
  <c r="F23" i="102" s="1"/>
  <c r="G23" i="102"/>
  <c r="I22" i="102"/>
  <c r="F22" i="102" s="1"/>
  <c r="G22" i="102"/>
  <c r="I21" i="102"/>
  <c r="F21" i="102" s="1"/>
  <c r="G21" i="102"/>
  <c r="I20" i="102"/>
  <c r="F20" i="102" s="1"/>
  <c r="G20" i="102"/>
  <c r="I19" i="102"/>
  <c r="I24" i="102" s="1"/>
  <c r="I25" i="102" s="1"/>
  <c r="I27" i="102" s="1"/>
  <c r="G19" i="102"/>
  <c r="G18" i="102"/>
  <c r="G24" i="102" s="1"/>
  <c r="F18" i="102"/>
  <c r="I26" i="101"/>
  <c r="I23" i="101"/>
  <c r="F23" i="101" s="1"/>
  <c r="G23" i="101"/>
  <c r="I22" i="101"/>
  <c r="F22" i="101" s="1"/>
  <c r="G22" i="101"/>
  <c r="I21" i="101"/>
  <c r="G21" i="101"/>
  <c r="F21" i="101"/>
  <c r="I20" i="101"/>
  <c r="F20" i="101" s="1"/>
  <c r="G20" i="101"/>
  <c r="I19" i="101"/>
  <c r="F19" i="101" s="1"/>
  <c r="G19" i="101"/>
  <c r="G18" i="101"/>
  <c r="G24" i="101" s="1"/>
  <c r="F15" i="101"/>
  <c r="G15" i="54"/>
  <c r="I26" i="100"/>
  <c r="I23" i="100"/>
  <c r="F23" i="100" s="1"/>
  <c r="G23" i="100"/>
  <c r="I22" i="100"/>
  <c r="F22" i="100" s="1"/>
  <c r="G22" i="100"/>
  <c r="I21" i="100"/>
  <c r="F21" i="100" s="1"/>
  <c r="G21" i="100"/>
  <c r="I20" i="100"/>
  <c r="F20" i="100" s="1"/>
  <c r="G20" i="100"/>
  <c r="I19" i="100"/>
  <c r="F19" i="100" s="1"/>
  <c r="G19" i="100"/>
  <c r="G24" i="100" s="1"/>
  <c r="G18" i="100"/>
  <c r="F18" i="100"/>
  <c r="I26" i="99"/>
  <c r="I23" i="99"/>
  <c r="F23" i="99" s="1"/>
  <c r="G23" i="99"/>
  <c r="I22" i="99"/>
  <c r="F22" i="99" s="1"/>
  <c r="G22" i="99"/>
  <c r="I21" i="99"/>
  <c r="F21" i="99" s="1"/>
  <c r="G21" i="99"/>
  <c r="I20" i="99"/>
  <c r="F20" i="99" s="1"/>
  <c r="G20" i="99"/>
  <c r="I19" i="99"/>
  <c r="F19" i="99" s="1"/>
  <c r="G19" i="99"/>
  <c r="G24" i="99" s="1"/>
  <c r="G18" i="99"/>
  <c r="F18" i="99"/>
  <c r="I26" i="98"/>
  <c r="I23" i="98"/>
  <c r="F23" i="98" s="1"/>
  <c r="G23" i="98"/>
  <c r="I22" i="98"/>
  <c r="F22" i="98" s="1"/>
  <c r="G22" i="98"/>
  <c r="I21" i="98"/>
  <c r="F21" i="98" s="1"/>
  <c r="G21" i="98"/>
  <c r="I20" i="98"/>
  <c r="G20" i="98"/>
  <c r="F20" i="98"/>
  <c r="I19" i="98"/>
  <c r="F19" i="98" s="1"/>
  <c r="G19" i="98"/>
  <c r="G24" i="98" s="1"/>
  <c r="G18" i="98"/>
  <c r="F18" i="98"/>
  <c r="I26" i="97"/>
  <c r="I23" i="97"/>
  <c r="F23" i="97" s="1"/>
  <c r="G23" i="97"/>
  <c r="I22" i="97"/>
  <c r="F22" i="97" s="1"/>
  <c r="G22" i="97"/>
  <c r="I21" i="97"/>
  <c r="F21" i="97" s="1"/>
  <c r="G21" i="97"/>
  <c r="I20" i="97"/>
  <c r="F20" i="97" s="1"/>
  <c r="G20" i="97"/>
  <c r="G24" i="97" s="1"/>
  <c r="I19" i="97"/>
  <c r="F19" i="97" s="1"/>
  <c r="G19" i="97"/>
  <c r="G18" i="97"/>
  <c r="F18" i="97"/>
  <c r="I26" i="96"/>
  <c r="I23" i="96"/>
  <c r="F23" i="96" s="1"/>
  <c r="G23" i="96"/>
  <c r="I22" i="96"/>
  <c r="F22" i="96" s="1"/>
  <c r="G22" i="96"/>
  <c r="I21" i="96"/>
  <c r="F21" i="96" s="1"/>
  <c r="G21" i="96"/>
  <c r="I20" i="96"/>
  <c r="F20" i="96" s="1"/>
  <c r="G20" i="96"/>
  <c r="I19" i="96"/>
  <c r="F19" i="96" s="1"/>
  <c r="G19" i="96"/>
  <c r="G24" i="96" s="1"/>
  <c r="G18" i="96"/>
  <c r="F18" i="96"/>
  <c r="I26" i="95"/>
  <c r="I23" i="95"/>
  <c r="F23" i="95" s="1"/>
  <c r="G23" i="95"/>
  <c r="I22" i="95"/>
  <c r="F22" i="95" s="1"/>
  <c r="G22" i="95"/>
  <c r="I21" i="95"/>
  <c r="F21" i="95" s="1"/>
  <c r="G21" i="95"/>
  <c r="I20" i="95"/>
  <c r="G20" i="95"/>
  <c r="G24" i="95" s="1"/>
  <c r="F20" i="95"/>
  <c r="I19" i="95"/>
  <c r="F19" i="95" s="1"/>
  <c r="G19" i="95"/>
  <c r="G18" i="95"/>
  <c r="F18" i="95"/>
  <c r="I26" i="94"/>
  <c r="I23" i="94"/>
  <c r="F23" i="94" s="1"/>
  <c r="G23" i="94"/>
  <c r="I22" i="94"/>
  <c r="G22" i="94"/>
  <c r="F22" i="94"/>
  <c r="I21" i="94"/>
  <c r="F21" i="94" s="1"/>
  <c r="G21" i="94"/>
  <c r="I20" i="94"/>
  <c r="G20" i="94"/>
  <c r="F20" i="94"/>
  <c r="I19" i="94"/>
  <c r="F19" i="94" s="1"/>
  <c r="G19" i="94"/>
  <c r="G24" i="94" s="1"/>
  <c r="G18" i="94"/>
  <c r="F18" i="94"/>
  <c r="I26" i="93"/>
  <c r="I23" i="93"/>
  <c r="G23" i="93"/>
  <c r="F23" i="93"/>
  <c r="I22" i="93"/>
  <c r="G22" i="93"/>
  <c r="F22" i="93"/>
  <c r="I21" i="93"/>
  <c r="F21" i="93" s="1"/>
  <c r="G21" i="93"/>
  <c r="I20" i="93"/>
  <c r="G20" i="93"/>
  <c r="G24" i="93" s="1"/>
  <c r="F20" i="93"/>
  <c r="I19" i="93"/>
  <c r="F19" i="93" s="1"/>
  <c r="G19" i="93"/>
  <c r="G18" i="93"/>
  <c r="F18" i="93"/>
  <c r="I26" i="92"/>
  <c r="I23" i="92"/>
  <c r="G23" i="92"/>
  <c r="F23" i="92" s="1"/>
  <c r="I22" i="92"/>
  <c r="F22" i="92" s="1"/>
  <c r="G22" i="92"/>
  <c r="I21" i="92"/>
  <c r="G21" i="92"/>
  <c r="F21" i="92" s="1"/>
  <c r="I20" i="92"/>
  <c r="G20" i="92"/>
  <c r="F20" i="92"/>
  <c r="I19" i="92"/>
  <c r="G19" i="92"/>
  <c r="F19" i="92" s="1"/>
  <c r="G18" i="92"/>
  <c r="G24" i="92" s="1"/>
  <c r="F18" i="92"/>
  <c r="I26" i="91"/>
  <c r="I23" i="91"/>
  <c r="G23" i="91"/>
  <c r="F23" i="91"/>
  <c r="I22" i="91"/>
  <c r="F22" i="91" s="1"/>
  <c r="G22" i="91"/>
  <c r="I21" i="91"/>
  <c r="F21" i="91" s="1"/>
  <c r="G21" i="91"/>
  <c r="I20" i="91"/>
  <c r="F20" i="91" s="1"/>
  <c r="G20" i="91"/>
  <c r="G24" i="91" s="1"/>
  <c r="I19" i="91"/>
  <c r="I24" i="91" s="1"/>
  <c r="I25" i="91" s="1"/>
  <c r="I27" i="91" s="1"/>
  <c r="G19" i="91"/>
  <c r="G18" i="91"/>
  <c r="F18" i="91"/>
  <c r="I26" i="90"/>
  <c r="I23" i="90"/>
  <c r="F23" i="90" s="1"/>
  <c r="G23" i="90"/>
  <c r="I22" i="90"/>
  <c r="G22" i="90"/>
  <c r="F22" i="90"/>
  <c r="I21" i="90"/>
  <c r="F21" i="90" s="1"/>
  <c r="G21" i="90"/>
  <c r="I20" i="90"/>
  <c r="G20" i="90"/>
  <c r="F20" i="90"/>
  <c r="I19" i="90"/>
  <c r="F19" i="90" s="1"/>
  <c r="G19" i="90"/>
  <c r="G24" i="90" s="1"/>
  <c r="G18" i="90"/>
  <c r="F18" i="90"/>
  <c r="I21" i="89"/>
  <c r="I24" i="89"/>
  <c r="I26" i="89"/>
  <c r="I23" i="89"/>
  <c r="F23" i="89" s="1"/>
  <c r="G23" i="89"/>
  <c r="I22" i="89"/>
  <c r="F22" i="89" s="1"/>
  <c r="G22" i="89"/>
  <c r="F21" i="89"/>
  <c r="G21" i="89"/>
  <c r="I20" i="89"/>
  <c r="F20" i="89" s="1"/>
  <c r="G20" i="89"/>
  <c r="G24" i="89" s="1"/>
  <c r="I19" i="89"/>
  <c r="F19" i="89" s="1"/>
  <c r="G19" i="89"/>
  <c r="G18" i="89"/>
  <c r="F18" i="89"/>
  <c r="I26" i="88"/>
  <c r="I26" i="87"/>
  <c r="I26" i="86"/>
  <c r="I26" i="85"/>
  <c r="I26" i="84"/>
  <c r="I26" i="83"/>
  <c r="I26" i="82"/>
  <c r="I26" i="81"/>
  <c r="I24" i="105" l="1"/>
  <c r="I25" i="105" s="1"/>
  <c r="I27" i="105" s="1"/>
  <c r="I24" i="104"/>
  <c r="I25" i="104" s="1"/>
  <c r="I27" i="104" s="1"/>
  <c r="F20" i="104"/>
  <c r="F19" i="102"/>
  <c r="F24" i="102" s="1"/>
  <c r="I24" i="101"/>
  <c r="I25" i="101" s="1"/>
  <c r="I27" i="101" s="1"/>
  <c r="F18" i="104"/>
  <c r="F24" i="104" s="1"/>
  <c r="F24" i="103"/>
  <c r="I24" i="103"/>
  <c r="I25" i="103" s="1"/>
  <c r="I27" i="103" s="1"/>
  <c r="F18" i="101"/>
  <c r="F24" i="101" s="1"/>
  <c r="F24" i="100"/>
  <c r="I24" i="100"/>
  <c r="I25" i="100" s="1"/>
  <c r="I27" i="100" s="1"/>
  <c r="F24" i="99"/>
  <c r="I24" i="99"/>
  <c r="I25" i="99" s="1"/>
  <c r="I27" i="99" s="1"/>
  <c r="F24" i="98"/>
  <c r="I24" i="98"/>
  <c r="I25" i="98" s="1"/>
  <c r="I27" i="98" s="1"/>
  <c r="F24" i="97"/>
  <c r="I24" i="97"/>
  <c r="I25" i="97" s="1"/>
  <c r="I27" i="97" s="1"/>
  <c r="F24" i="96"/>
  <c r="I24" i="96"/>
  <c r="I25" i="96" s="1"/>
  <c r="I27" i="96" s="1"/>
  <c r="I24" i="95"/>
  <c r="I25" i="95" s="1"/>
  <c r="I27" i="95" s="1"/>
  <c r="F24" i="95"/>
  <c r="F24" i="94"/>
  <c r="I24" i="94"/>
  <c r="I25" i="94" s="1"/>
  <c r="I27" i="94" s="1"/>
  <c r="F24" i="93"/>
  <c r="I24" i="93"/>
  <c r="I25" i="93" s="1"/>
  <c r="I27" i="93" s="1"/>
  <c r="F24" i="92"/>
  <c r="I24" i="92"/>
  <c r="I25" i="92" s="1"/>
  <c r="I27" i="92" s="1"/>
  <c r="F19" i="91"/>
  <c r="F24" i="91" s="1"/>
  <c r="F24" i="90"/>
  <c r="I24" i="90"/>
  <c r="I25" i="90" s="1"/>
  <c r="I27" i="90" s="1"/>
  <c r="F24" i="89"/>
  <c r="I25" i="89"/>
  <c r="I27" i="89" s="1"/>
  <c r="I23" i="88"/>
  <c r="G23" i="88"/>
  <c r="F23" i="88"/>
  <c r="I22" i="88"/>
  <c r="F22" i="88" s="1"/>
  <c r="G22" i="88"/>
  <c r="I21" i="88"/>
  <c r="F21" i="88" s="1"/>
  <c r="G21" i="88"/>
  <c r="I20" i="88"/>
  <c r="G20" i="88"/>
  <c r="I19" i="88"/>
  <c r="F19" i="88" s="1"/>
  <c r="G19" i="88"/>
  <c r="G18" i="88"/>
  <c r="G24" i="88" s="1"/>
  <c r="F18" i="88"/>
  <c r="I23" i="87"/>
  <c r="G23" i="87"/>
  <c r="F23" i="87"/>
  <c r="I22" i="87"/>
  <c r="F22" i="87" s="1"/>
  <c r="G22" i="87"/>
  <c r="I21" i="87"/>
  <c r="G21" i="87"/>
  <c r="F21" i="87"/>
  <c r="I20" i="87"/>
  <c r="G20" i="87"/>
  <c r="G24" i="87" s="1"/>
  <c r="I19" i="87"/>
  <c r="F19" i="87" s="1"/>
  <c r="G19" i="87"/>
  <c r="G18" i="87"/>
  <c r="F18" i="87"/>
  <c r="I23" i="86"/>
  <c r="G23" i="86"/>
  <c r="F23" i="86"/>
  <c r="I22" i="86"/>
  <c r="F22" i="86" s="1"/>
  <c r="G22" i="86"/>
  <c r="I21" i="86"/>
  <c r="F21" i="86" s="1"/>
  <c r="G21" i="86"/>
  <c r="I20" i="86"/>
  <c r="F20" i="86" s="1"/>
  <c r="G20" i="86"/>
  <c r="I19" i="86"/>
  <c r="G19" i="86"/>
  <c r="F19" i="86" s="1"/>
  <c r="G18" i="86"/>
  <c r="G24" i="86" s="1"/>
  <c r="I23" i="85"/>
  <c r="G23" i="85"/>
  <c r="F23" i="85"/>
  <c r="I22" i="85"/>
  <c r="F22" i="85" s="1"/>
  <c r="G22" i="85"/>
  <c r="I21" i="85"/>
  <c r="F21" i="85" s="1"/>
  <c r="G21" i="85"/>
  <c r="I20" i="85"/>
  <c r="F20" i="85" s="1"/>
  <c r="G20" i="85"/>
  <c r="I19" i="85"/>
  <c r="I24" i="85" s="1"/>
  <c r="I25" i="85" s="1"/>
  <c r="I27" i="85" s="1"/>
  <c r="G19" i="85"/>
  <c r="G18" i="85"/>
  <c r="G24" i="85" s="1"/>
  <c r="I23" i="84"/>
  <c r="F23" i="84" s="1"/>
  <c r="G23" i="84"/>
  <c r="I22" i="84"/>
  <c r="F22" i="84" s="1"/>
  <c r="G22" i="84"/>
  <c r="I21" i="84"/>
  <c r="F21" i="84" s="1"/>
  <c r="G21" i="84"/>
  <c r="I20" i="84"/>
  <c r="F20" i="84" s="1"/>
  <c r="G20" i="84"/>
  <c r="I19" i="84"/>
  <c r="F19" i="84" s="1"/>
  <c r="G19" i="84"/>
  <c r="G18" i="84"/>
  <c r="G24" i="84" s="1"/>
  <c r="I23" i="83"/>
  <c r="F23" i="83" s="1"/>
  <c r="G23" i="83"/>
  <c r="I22" i="83"/>
  <c r="F22" i="83" s="1"/>
  <c r="G22" i="83"/>
  <c r="I21" i="83"/>
  <c r="F21" i="83" s="1"/>
  <c r="G21" i="83"/>
  <c r="I20" i="83"/>
  <c r="F20" i="83" s="1"/>
  <c r="G20" i="83"/>
  <c r="I19" i="83"/>
  <c r="F19" i="83" s="1"/>
  <c r="G19" i="83"/>
  <c r="G18" i="83"/>
  <c r="G24" i="83" s="1"/>
  <c r="I23" i="82"/>
  <c r="G23" i="82"/>
  <c r="F23" i="82" s="1"/>
  <c r="I22" i="82"/>
  <c r="F22" i="82" s="1"/>
  <c r="G22" i="82"/>
  <c r="I21" i="82"/>
  <c r="G21" i="82"/>
  <c r="I20" i="82"/>
  <c r="F20" i="82" s="1"/>
  <c r="G20" i="82"/>
  <c r="I19" i="82"/>
  <c r="I24" i="82" s="1"/>
  <c r="I25" i="82" s="1"/>
  <c r="I27" i="82" s="1"/>
  <c r="G19" i="82"/>
  <c r="G18" i="82"/>
  <c r="G24" i="82" s="1"/>
  <c r="F18" i="82"/>
  <c r="I23" i="81"/>
  <c r="I22" i="81"/>
  <c r="I21" i="81"/>
  <c r="I20" i="81"/>
  <c r="I19" i="81"/>
  <c r="I23" i="80"/>
  <c r="I22" i="80"/>
  <c r="I21" i="80"/>
  <c r="I20" i="80"/>
  <c r="I19" i="80"/>
  <c r="I23" i="79"/>
  <c r="I22" i="79"/>
  <c r="I21" i="79"/>
  <c r="I20" i="79"/>
  <c r="I19" i="79"/>
  <c r="I23" i="78"/>
  <c r="I22" i="78"/>
  <c r="I21" i="78"/>
  <c r="I20" i="78"/>
  <c r="I19" i="78"/>
  <c r="I23" i="77"/>
  <c r="I22" i="77"/>
  <c r="I21" i="77"/>
  <c r="I20" i="77"/>
  <c r="I19" i="77"/>
  <c r="I23" i="76"/>
  <c r="I22" i="76"/>
  <c r="I21" i="76"/>
  <c r="I20" i="76"/>
  <c r="I19" i="76"/>
  <c r="I23" i="75"/>
  <c r="I22" i="75"/>
  <c r="I21" i="75"/>
  <c r="I20" i="75"/>
  <c r="I19" i="75"/>
  <c r="I23" i="74"/>
  <c r="I22" i="74"/>
  <c r="I21" i="74"/>
  <c r="I20" i="74"/>
  <c r="I19" i="74"/>
  <c r="I23" i="73"/>
  <c r="I22" i="73"/>
  <c r="I21" i="73"/>
  <c r="I20" i="73"/>
  <c r="I19" i="73"/>
  <c r="I23" i="72"/>
  <c r="I22" i="72"/>
  <c r="I21" i="72"/>
  <c r="I20" i="72"/>
  <c r="I19" i="72"/>
  <c r="I23" i="71"/>
  <c r="I22" i="71"/>
  <c r="I21" i="71"/>
  <c r="I20" i="71"/>
  <c r="I19" i="71"/>
  <c r="I23" i="70"/>
  <c r="I22" i="70"/>
  <c r="I21" i="70"/>
  <c r="I20" i="70"/>
  <c r="I19" i="70"/>
  <c r="I23" i="69"/>
  <c r="I22" i="69"/>
  <c r="I21" i="69"/>
  <c r="I20" i="69"/>
  <c r="I19" i="69"/>
  <c r="I23" i="68"/>
  <c r="I22" i="68"/>
  <c r="I21" i="68"/>
  <c r="I20" i="68"/>
  <c r="I19" i="68"/>
  <c r="I23" i="67"/>
  <c r="I22" i="67"/>
  <c r="I21" i="67"/>
  <c r="I20" i="67"/>
  <c r="I19" i="67"/>
  <c r="I23" i="66"/>
  <c r="I22" i="66"/>
  <c r="I21" i="66"/>
  <c r="I20" i="66"/>
  <c r="I19" i="66"/>
  <c r="I23" i="65"/>
  <c r="I22" i="65"/>
  <c r="I21" i="65"/>
  <c r="I20" i="65"/>
  <c r="I19" i="65"/>
  <c r="I23" i="64"/>
  <c r="I22" i="64"/>
  <c r="I21" i="64"/>
  <c r="I20" i="64"/>
  <c r="I19" i="64"/>
  <c r="I23" i="63"/>
  <c r="I22" i="63"/>
  <c r="I21" i="63"/>
  <c r="I20" i="63"/>
  <c r="I19" i="63"/>
  <c r="I23" i="62"/>
  <c r="I22" i="62"/>
  <c r="I21" i="62"/>
  <c r="I20" i="62"/>
  <c r="I19" i="62"/>
  <c r="I23" i="61"/>
  <c r="I22" i="61"/>
  <c r="I21" i="61"/>
  <c r="I20" i="61"/>
  <c r="I19" i="61"/>
  <c r="I23" i="60"/>
  <c r="I22" i="60"/>
  <c r="I21" i="60"/>
  <c r="I20" i="60"/>
  <c r="I19" i="60"/>
  <c r="I23" i="59"/>
  <c r="I22" i="59"/>
  <c r="I21" i="59"/>
  <c r="I20" i="59"/>
  <c r="I19" i="59"/>
  <c r="I23" i="58"/>
  <c r="I22" i="58"/>
  <c r="I21" i="58"/>
  <c r="I20" i="58"/>
  <c r="I19" i="58"/>
  <c r="I23" i="57"/>
  <c r="I22" i="57"/>
  <c r="I21" i="57"/>
  <c r="I20" i="57"/>
  <c r="I19" i="57"/>
  <c r="I24" i="86" l="1"/>
  <c r="I25" i="86" s="1"/>
  <c r="I27" i="86" s="1"/>
  <c r="I24" i="88"/>
  <c r="I25" i="88" s="1"/>
  <c r="I27" i="88" s="1"/>
  <c r="F20" i="88"/>
  <c r="F24" i="88" s="1"/>
  <c r="I24" i="87"/>
  <c r="I25" i="87" s="1"/>
  <c r="I27" i="87" s="1"/>
  <c r="F20" i="87"/>
  <c r="F24" i="87" s="1"/>
  <c r="F18" i="86"/>
  <c r="F24" i="86" s="1"/>
  <c r="F19" i="85"/>
  <c r="F18" i="85"/>
  <c r="I24" i="84"/>
  <c r="I25" i="84" s="1"/>
  <c r="I27" i="84" s="1"/>
  <c r="F18" i="84"/>
  <c r="F24" i="84" s="1"/>
  <c r="F18" i="83"/>
  <c r="F24" i="83" s="1"/>
  <c r="I24" i="83"/>
  <c r="I25" i="83" s="1"/>
  <c r="I27" i="83" s="1"/>
  <c r="F19" i="82"/>
  <c r="F24" i="82" s="1"/>
  <c r="F21" i="82"/>
  <c r="I24" i="81"/>
  <c r="I25" i="81" s="1"/>
  <c r="I27" i="81" s="1"/>
  <c r="I24" i="59"/>
  <c r="I25" i="59" s="1"/>
  <c r="I27" i="59" s="1"/>
  <c r="I24" i="69"/>
  <c r="I25" i="69" s="1"/>
  <c r="I27" i="69" s="1"/>
  <c r="I24" i="80"/>
  <c r="I25" i="80" s="1"/>
  <c r="I27" i="80" s="1"/>
  <c r="I24" i="58"/>
  <c r="I25" i="58" s="1"/>
  <c r="I27" i="58" s="1"/>
  <c r="I24" i="57"/>
  <c r="I25" i="57" s="1"/>
  <c r="I27" i="57" s="1"/>
  <c r="I24" i="62"/>
  <c r="I25" i="62" s="1"/>
  <c r="I27" i="62" s="1"/>
  <c r="I24" i="77"/>
  <c r="I25" i="77" s="1"/>
  <c r="I27" i="77" s="1"/>
  <c r="I24" i="74"/>
  <c r="I25" i="74" s="1"/>
  <c r="I27" i="74" s="1"/>
  <c r="I24" i="78"/>
  <c r="I25" i="78" s="1"/>
  <c r="I27" i="78" s="1"/>
  <c r="I24" i="79"/>
  <c r="I25" i="79" s="1"/>
  <c r="I27" i="79" s="1"/>
  <c r="I24" i="76"/>
  <c r="I25" i="76" s="1"/>
  <c r="I27" i="76" s="1"/>
  <c r="I24" i="75"/>
  <c r="I24" i="73"/>
  <c r="I25" i="73" s="1"/>
  <c r="I27" i="73" s="1"/>
  <c r="I24" i="72"/>
  <c r="I25" i="72" s="1"/>
  <c r="I27" i="72" s="1"/>
  <c r="I24" i="71"/>
  <c r="I25" i="71" s="1"/>
  <c r="I27" i="71" s="1"/>
  <c r="I24" i="70"/>
  <c r="I25" i="70" s="1"/>
  <c r="I27" i="70" s="1"/>
  <c r="I24" i="68"/>
  <c r="I25" i="68" s="1"/>
  <c r="I27" i="68" s="1"/>
  <c r="I24" i="67"/>
  <c r="I25" i="67" s="1"/>
  <c r="I27" i="67" s="1"/>
  <c r="I24" i="66"/>
  <c r="I25" i="66" s="1"/>
  <c r="I27" i="66" s="1"/>
  <c r="I24" i="65"/>
  <c r="I25" i="65" s="1"/>
  <c r="I27" i="65" s="1"/>
  <c r="I24" i="64"/>
  <c r="I25" i="64" s="1"/>
  <c r="I27" i="64" s="1"/>
  <c r="I24" i="63"/>
  <c r="I25" i="63" s="1"/>
  <c r="I27" i="63" s="1"/>
  <c r="I24" i="61"/>
  <c r="I25" i="61" s="1"/>
  <c r="I27" i="61" s="1"/>
  <c r="I24" i="60"/>
  <c r="I25" i="60" s="1"/>
  <c r="I27" i="60" s="1"/>
  <c r="F24" i="85" l="1"/>
  <c r="I25" i="75"/>
  <c r="I27" i="75" s="1"/>
  <c r="I23" i="56"/>
  <c r="I22" i="56"/>
  <c r="I21" i="56"/>
  <c r="I20" i="56"/>
  <c r="I19" i="56"/>
  <c r="I23" i="55"/>
  <c r="I22" i="55"/>
  <c r="I21" i="55"/>
  <c r="I20" i="55"/>
  <c r="I19" i="55"/>
  <c r="F18" i="55"/>
  <c r="G18" i="56" s="1"/>
  <c r="F18" i="56" s="1"/>
  <c r="G18" i="57" s="1"/>
  <c r="F18" i="57" s="1"/>
  <c r="G18" i="81" s="1"/>
  <c r="I23" i="54"/>
  <c r="F23" i="54" s="1"/>
  <c r="G23" i="55" s="1"/>
  <c r="I22" i="54"/>
  <c r="F22" i="54" s="1"/>
  <c r="G22" i="55" s="1"/>
  <c r="I21" i="54"/>
  <c r="I20" i="54"/>
  <c r="F20" i="54" s="1"/>
  <c r="G20" i="55" s="1"/>
  <c r="F20" i="55" s="1"/>
  <c r="G20" i="56" s="1"/>
  <c r="I19" i="54"/>
  <c r="F18" i="54"/>
  <c r="I23" i="53"/>
  <c r="F23" i="53" s="1"/>
  <c r="I22" i="53"/>
  <c r="F22" i="53" s="1"/>
  <c r="I21" i="53"/>
  <c r="I20" i="53"/>
  <c r="F20" i="53" s="1"/>
  <c r="I19" i="53"/>
  <c r="F18" i="53"/>
  <c r="I23" i="52"/>
  <c r="F23" i="52" s="1"/>
  <c r="I22" i="52"/>
  <c r="I21" i="52"/>
  <c r="I20" i="52"/>
  <c r="F20" i="52" s="1"/>
  <c r="I19" i="52"/>
  <c r="F15" i="52"/>
  <c r="G15" i="53" s="1"/>
  <c r="F15" i="53" s="1"/>
  <c r="F15" i="54" s="1"/>
  <c r="G15" i="55" s="1"/>
  <c r="F15" i="55" s="1"/>
  <c r="G15" i="56" s="1"/>
  <c r="F15" i="56" s="1"/>
  <c r="G15" i="57" s="1"/>
  <c r="F15" i="57" s="1"/>
  <c r="G15" i="58" s="1"/>
  <c r="F15" i="58" s="1"/>
  <c r="G15" i="59" s="1"/>
  <c r="F15" i="59" s="1"/>
  <c r="G15" i="60" s="1"/>
  <c r="F15" i="60" s="1"/>
  <c r="G15" i="61" s="1"/>
  <c r="F15" i="61" s="1"/>
  <c r="G15" i="62" s="1"/>
  <c r="F15" i="62" s="1"/>
  <c r="G15" i="63" s="1"/>
  <c r="F15" i="63" s="1"/>
  <c r="G15" i="64" s="1"/>
  <c r="F15" i="64" s="1"/>
  <c r="G15" i="65" s="1"/>
  <c r="F15" i="65" s="1"/>
  <c r="G15" i="66" s="1"/>
  <c r="F15" i="66" s="1"/>
  <c r="G15" i="67" s="1"/>
  <c r="F15" i="67" s="1"/>
  <c r="G15" i="68" s="1"/>
  <c r="F15" i="68" s="1"/>
  <c r="G15" i="69" s="1"/>
  <c r="F15" i="69" s="1"/>
  <c r="G15" i="70" s="1"/>
  <c r="F15" i="70" s="1"/>
  <c r="G15" i="71" s="1"/>
  <c r="F15" i="71" s="1"/>
  <c r="G15" i="72" s="1"/>
  <c r="F15" i="72" s="1"/>
  <c r="G15" i="73" s="1"/>
  <c r="F15" i="73" s="1"/>
  <c r="G15" i="74" s="1"/>
  <c r="F15" i="74" s="1"/>
  <c r="G15" i="75" s="1"/>
  <c r="F15" i="75" s="1"/>
  <c r="G15" i="76" s="1"/>
  <c r="F15" i="76" s="1"/>
  <c r="G15" i="77" s="1"/>
  <c r="F15" i="77" s="1"/>
  <c r="G15" i="78" s="1"/>
  <c r="F15" i="78" s="1"/>
  <c r="G15" i="79" s="1"/>
  <c r="F15" i="79" s="1"/>
  <c r="G15" i="80" l="1"/>
  <c r="F15" i="80" s="1"/>
  <c r="G15" i="81" s="1"/>
  <c r="F15" i="81" s="1"/>
  <c r="G15" i="82" s="1"/>
  <c r="F15" i="82" s="1"/>
  <c r="G15" i="83" s="1"/>
  <c r="F15" i="83" s="1"/>
  <c r="G15" i="84" s="1"/>
  <c r="F15" i="84" s="1"/>
  <c r="F18" i="81"/>
  <c r="I24" i="53"/>
  <c r="I25" i="53" s="1"/>
  <c r="I27" i="53" s="1"/>
  <c r="G18" i="79"/>
  <c r="G18" i="75"/>
  <c r="G18" i="73"/>
  <c r="G18" i="71"/>
  <c r="G18" i="63"/>
  <c r="F18" i="63" s="1"/>
  <c r="G18" i="80"/>
  <c r="F18" i="80" s="1"/>
  <c r="G18" i="77"/>
  <c r="G18" i="70"/>
  <c r="G18" i="68"/>
  <c r="G18" i="74"/>
  <c r="G18" i="72"/>
  <c r="F18" i="72" s="1"/>
  <c r="G18" i="69"/>
  <c r="G18" i="67"/>
  <c r="F18" i="67" s="1"/>
  <c r="G18" i="65"/>
  <c r="G18" i="61"/>
  <c r="F18" i="61" s="1"/>
  <c r="G18" i="60"/>
  <c r="G18" i="78"/>
  <c r="G18" i="66"/>
  <c r="F18" i="66" s="1"/>
  <c r="G18" i="64"/>
  <c r="F18" i="64" s="1"/>
  <c r="G18" i="58"/>
  <c r="G18" i="62"/>
  <c r="G18" i="59"/>
  <c r="G18" i="76"/>
  <c r="I24" i="55"/>
  <c r="I25" i="55" s="1"/>
  <c r="I27" i="55" s="1"/>
  <c r="F20" i="56"/>
  <c r="G20" i="57" s="1"/>
  <c r="F20" i="57" s="1"/>
  <c r="G20" i="81" s="1"/>
  <c r="F20" i="81" s="1"/>
  <c r="I24" i="52"/>
  <c r="I25" i="52" s="1"/>
  <c r="I27" i="52" s="1"/>
  <c r="F22" i="55"/>
  <c r="G22" i="56" s="1"/>
  <c r="F22" i="56" s="1"/>
  <c r="G22" i="57" s="1"/>
  <c r="I24" i="56"/>
  <c r="I25" i="56" s="1"/>
  <c r="I27" i="56" s="1"/>
  <c r="F23" i="55"/>
  <c r="G23" i="56" s="1"/>
  <c r="F23" i="56" s="1"/>
  <c r="G23" i="57" s="1"/>
  <c r="F23" i="57" s="1"/>
  <c r="G23" i="81" s="1"/>
  <c r="F23" i="81" s="1"/>
  <c r="I24" i="54"/>
  <c r="I25" i="54" s="1"/>
  <c r="I27" i="54" s="1"/>
  <c r="F18" i="52"/>
  <c r="F22" i="52"/>
  <c r="F19" i="52"/>
  <c r="G19" i="53" s="1"/>
  <c r="F19" i="53" s="1"/>
  <c r="G15" i="85" l="1"/>
  <c r="F15" i="85" s="1"/>
  <c r="G15" i="86" s="1"/>
  <c r="F15" i="86" s="1"/>
  <c r="G15" i="87" s="1"/>
  <c r="F15" i="87" s="1"/>
  <c r="G15" i="88" s="1"/>
  <c r="F15" i="88" s="1"/>
  <c r="G15" i="89" s="1"/>
  <c r="F22" i="57"/>
  <c r="G22" i="81" s="1"/>
  <c r="F22" i="81" s="1"/>
  <c r="F18" i="78"/>
  <c r="F18" i="59"/>
  <c r="F18" i="60"/>
  <c r="F18" i="74"/>
  <c r="F18" i="71"/>
  <c r="F18" i="76"/>
  <c r="F18" i="62"/>
  <c r="F18" i="68"/>
  <c r="F18" i="73"/>
  <c r="F18" i="69"/>
  <c r="G23" i="79"/>
  <c r="F23" i="79" s="1"/>
  <c r="G23" i="69"/>
  <c r="F23" i="69" s="1"/>
  <c r="G23" i="67"/>
  <c r="F23" i="67" s="1"/>
  <c r="G23" i="61"/>
  <c r="F23" i="61" s="1"/>
  <c r="G23" i="58"/>
  <c r="F23" i="58" s="1"/>
  <c r="G23" i="80"/>
  <c r="F23" i="80" s="1"/>
  <c r="G23" i="75"/>
  <c r="F23" i="75" s="1"/>
  <c r="G23" i="73"/>
  <c r="F23" i="73" s="1"/>
  <c r="G23" i="68"/>
  <c r="F23" i="68" s="1"/>
  <c r="G23" i="63"/>
  <c r="F23" i="63" s="1"/>
  <c r="G23" i="60"/>
  <c r="F23" i="60" s="1"/>
  <c r="G23" i="78"/>
  <c r="F23" i="78" s="1"/>
  <c r="G23" i="76"/>
  <c r="F23" i="76" s="1"/>
  <c r="G23" i="77"/>
  <c r="F23" i="77" s="1"/>
  <c r="G23" i="74"/>
  <c r="F23" i="74" s="1"/>
  <c r="G23" i="72"/>
  <c r="F23" i="72" s="1"/>
  <c r="G23" i="70"/>
  <c r="F23" i="70" s="1"/>
  <c r="G23" i="65"/>
  <c r="F23" i="65" s="1"/>
  <c r="G23" i="62"/>
  <c r="F23" i="62" s="1"/>
  <c r="G23" i="59"/>
  <c r="F23" i="59" s="1"/>
  <c r="G23" i="71"/>
  <c r="F23" i="71" s="1"/>
  <c r="G23" i="66"/>
  <c r="F23" i="66" s="1"/>
  <c r="G23" i="64"/>
  <c r="F23" i="64" s="1"/>
  <c r="F18" i="58"/>
  <c r="F18" i="65"/>
  <c r="F18" i="70"/>
  <c r="F18" i="75"/>
  <c r="G20" i="74"/>
  <c r="F20" i="74" s="1"/>
  <c r="G20" i="69"/>
  <c r="F20" i="69" s="1"/>
  <c r="G20" i="67"/>
  <c r="G20" i="61"/>
  <c r="G20" i="78"/>
  <c r="F20" i="78" s="1"/>
  <c r="G20" i="80"/>
  <c r="G20" i="73"/>
  <c r="F20" i="73" s="1"/>
  <c r="G20" i="68"/>
  <c r="F20" i="68" s="1"/>
  <c r="G20" i="63"/>
  <c r="F20" i="63" s="1"/>
  <c r="G20" i="59"/>
  <c r="F20" i="59" s="1"/>
  <c r="G20" i="58"/>
  <c r="F20" i="58" s="1"/>
  <c r="G20" i="76"/>
  <c r="F20" i="76" s="1"/>
  <c r="G20" i="72"/>
  <c r="F20" i="72" s="1"/>
  <c r="G20" i="77"/>
  <c r="F20" i="77" s="1"/>
  <c r="G20" i="70"/>
  <c r="F20" i="70" s="1"/>
  <c r="G20" i="62"/>
  <c r="F20" i="62" s="1"/>
  <c r="G20" i="71"/>
  <c r="F20" i="71" s="1"/>
  <c r="G20" i="66"/>
  <c r="G20" i="60"/>
  <c r="F20" i="60" s="1"/>
  <c r="G20" i="64"/>
  <c r="G20" i="75"/>
  <c r="F20" i="75" s="1"/>
  <c r="G20" i="65"/>
  <c r="F20" i="65" s="1"/>
  <c r="G20" i="79"/>
  <c r="F20" i="79" s="1"/>
  <c r="F18" i="77"/>
  <c r="F18" i="79"/>
  <c r="G19" i="54"/>
  <c r="G24" i="52"/>
  <c r="F15" i="89" l="1"/>
  <c r="F20" i="64"/>
  <c r="F20" i="80"/>
  <c r="G22" i="77"/>
  <c r="F22" i="77" s="1"/>
  <c r="G22" i="72"/>
  <c r="G22" i="70"/>
  <c r="F22" i="70" s="1"/>
  <c r="G22" i="65"/>
  <c r="F22" i="65" s="1"/>
  <c r="G22" i="60"/>
  <c r="F22" i="60" s="1"/>
  <c r="G22" i="76"/>
  <c r="F22" i="76" s="1"/>
  <c r="G22" i="74"/>
  <c r="F22" i="74" s="1"/>
  <c r="G22" i="79"/>
  <c r="F22" i="79" s="1"/>
  <c r="G22" i="64"/>
  <c r="F22" i="64" s="1"/>
  <c r="G22" i="80"/>
  <c r="F22" i="80" s="1"/>
  <c r="G22" i="75"/>
  <c r="F22" i="75" s="1"/>
  <c r="G22" i="73"/>
  <c r="F22" i="73" s="1"/>
  <c r="G22" i="71"/>
  <c r="F22" i="71" s="1"/>
  <c r="G22" i="68"/>
  <c r="F22" i="68" s="1"/>
  <c r="G22" i="66"/>
  <c r="F22" i="66" s="1"/>
  <c r="G22" i="59"/>
  <c r="F22" i="59" s="1"/>
  <c r="G22" i="78"/>
  <c r="F22" i="78" s="1"/>
  <c r="G22" i="69"/>
  <c r="F22" i="69" s="1"/>
  <c r="G22" i="61"/>
  <c r="F22" i="61" s="1"/>
  <c r="G22" i="58"/>
  <c r="F22" i="58" s="1"/>
  <c r="G22" i="62"/>
  <c r="F22" i="62" s="1"/>
  <c r="G22" i="67"/>
  <c r="F22" i="67" s="1"/>
  <c r="G22" i="63"/>
  <c r="F22" i="63" s="1"/>
  <c r="F20" i="67"/>
  <c r="F20" i="66"/>
  <c r="F20" i="61"/>
  <c r="F19" i="54"/>
  <c r="G19" i="55" s="1"/>
  <c r="F21" i="52"/>
  <c r="F15" i="90" l="1"/>
  <c r="G15" i="90"/>
  <c r="F22" i="72"/>
  <c r="F19" i="55"/>
  <c r="F24" i="52"/>
  <c r="G21" i="53"/>
  <c r="G15" i="91" l="1"/>
  <c r="F15" i="91" s="1"/>
  <c r="G15" i="92" s="1"/>
  <c r="F15" i="92" s="1"/>
  <c r="G15" i="93" s="1"/>
  <c r="F15" i="93" s="1"/>
  <c r="G15" i="94" s="1"/>
  <c r="F15" i="94" s="1"/>
  <c r="G15" i="95" s="1"/>
  <c r="F15" i="95" s="1"/>
  <c r="G15" i="96" s="1"/>
  <c r="F15" i="96" s="1"/>
  <c r="G15" i="97" s="1"/>
  <c r="F15" i="97" s="1"/>
  <c r="G15" i="98" s="1"/>
  <c r="F15" i="98" s="1"/>
  <c r="G15" i="99" s="1"/>
  <c r="F15" i="99" s="1"/>
  <c r="G15" i="100" s="1"/>
  <c r="F15" i="100" s="1"/>
  <c r="G19" i="56"/>
  <c r="G24" i="53"/>
  <c r="F21" i="53"/>
  <c r="F19" i="56" l="1"/>
  <c r="G21" i="54"/>
  <c r="F24" i="53"/>
  <c r="G19" i="57" l="1"/>
  <c r="F21" i="54"/>
  <c r="G24" i="54"/>
  <c r="F24" i="54" l="1"/>
  <c r="G21" i="55"/>
  <c r="F19" i="57"/>
  <c r="G19" i="81" s="1"/>
  <c r="F19" i="81" l="1"/>
  <c r="G19" i="77"/>
  <c r="G19" i="70"/>
  <c r="G19" i="76"/>
  <c r="G19" i="78"/>
  <c r="G19" i="64"/>
  <c r="G19" i="80"/>
  <c r="G19" i="73"/>
  <c r="G19" i="71"/>
  <c r="G19" i="68"/>
  <c r="G19" i="79"/>
  <c r="G19" i="75"/>
  <c r="G19" i="66"/>
  <c r="G19" i="74"/>
  <c r="G19" i="65"/>
  <c r="G19" i="72"/>
  <c r="G19" i="67"/>
  <c r="G19" i="61"/>
  <c r="G19" i="63"/>
  <c r="G19" i="62"/>
  <c r="G19" i="59"/>
  <c r="G19" i="69"/>
  <c r="G19" i="60"/>
  <c r="G19" i="58"/>
  <c r="F21" i="55"/>
  <c r="G24" i="55"/>
  <c r="F19" i="64" l="1"/>
  <c r="F19" i="60"/>
  <c r="F19" i="67"/>
  <c r="F19" i="79"/>
  <c r="F19" i="78"/>
  <c r="F19" i="58"/>
  <c r="F19" i="61"/>
  <c r="F19" i="69"/>
  <c r="F19" i="72"/>
  <c r="F19" i="68"/>
  <c r="F19" i="76"/>
  <c r="F19" i="71"/>
  <c r="F19" i="59"/>
  <c r="F19" i="65"/>
  <c r="F19" i="70"/>
  <c r="F19" i="62"/>
  <c r="F19" i="74"/>
  <c r="F19" i="73"/>
  <c r="F19" i="77"/>
  <c r="F19" i="75"/>
  <c r="G21" i="56"/>
  <c r="F24" i="55"/>
  <c r="F19" i="63"/>
  <c r="F19" i="66"/>
  <c r="F19" i="80"/>
  <c r="F21" i="56" l="1"/>
  <c r="G24" i="56"/>
  <c r="G21" i="57" l="1"/>
  <c r="F24" i="56"/>
  <c r="F21" i="57" l="1"/>
  <c r="G21" i="81" s="1"/>
  <c r="G24" i="57"/>
  <c r="F21" i="81" l="1"/>
  <c r="F24" i="81" s="1"/>
  <c r="G24" i="81"/>
  <c r="G21" i="80"/>
  <c r="G21" i="75"/>
  <c r="G21" i="73"/>
  <c r="G21" i="71"/>
  <c r="G21" i="68"/>
  <c r="G21" i="66"/>
  <c r="G21" i="59"/>
  <c r="G21" i="76"/>
  <c r="G21" i="74"/>
  <c r="G21" i="72"/>
  <c r="G21" i="78"/>
  <c r="G21" i="69"/>
  <c r="G21" i="67"/>
  <c r="G21" i="61"/>
  <c r="G21" i="58"/>
  <c r="G21" i="79"/>
  <c r="G21" i="77"/>
  <c r="G21" i="70"/>
  <c r="G21" i="64"/>
  <c r="G21" i="65"/>
  <c r="G21" i="63"/>
  <c r="G21" i="60"/>
  <c r="G21" i="62"/>
  <c r="F24" i="57"/>
  <c r="F21" i="78" l="1"/>
  <c r="F24" i="78" s="1"/>
  <c r="G24" i="78"/>
  <c r="F21" i="70"/>
  <c r="F24" i="70" s="1"/>
  <c r="G24" i="70"/>
  <c r="F21" i="79"/>
  <c r="F24" i="79" s="1"/>
  <c r="G24" i="79"/>
  <c r="F21" i="71"/>
  <c r="F24" i="71" s="1"/>
  <c r="G24" i="71"/>
  <c r="F21" i="62"/>
  <c r="F24" i="62" s="1"/>
  <c r="G24" i="62"/>
  <c r="F21" i="66"/>
  <c r="F24" i="66" s="1"/>
  <c r="G24" i="66"/>
  <c r="F21" i="77"/>
  <c r="F24" i="77" s="1"/>
  <c r="G24" i="77"/>
  <c r="F21" i="72"/>
  <c r="F24" i="72" s="1"/>
  <c r="G24" i="72"/>
  <c r="F21" i="61"/>
  <c r="F24" i="61" s="1"/>
  <c r="G24" i="61"/>
  <c r="F21" i="75"/>
  <c r="F24" i="75" s="1"/>
  <c r="G24" i="75"/>
  <c r="F21" i="69"/>
  <c r="F24" i="69" s="1"/>
  <c r="G24" i="69"/>
  <c r="F21" i="68"/>
  <c r="F24" i="68" s="1"/>
  <c r="G24" i="68"/>
  <c r="F21" i="60"/>
  <c r="F24" i="60" s="1"/>
  <c r="G24" i="60"/>
  <c r="F21" i="63"/>
  <c r="F24" i="63" s="1"/>
  <c r="G24" i="63"/>
  <c r="F21" i="58"/>
  <c r="F24" i="58" s="1"/>
  <c r="G24" i="58"/>
  <c r="F21" i="74"/>
  <c r="F24" i="74" s="1"/>
  <c r="G24" i="74"/>
  <c r="F21" i="73"/>
  <c r="F24" i="73" s="1"/>
  <c r="G24" i="73"/>
  <c r="F21" i="65"/>
  <c r="F24" i="65" s="1"/>
  <c r="G24" i="65"/>
  <c r="F21" i="76"/>
  <c r="F24" i="76" s="1"/>
  <c r="G24" i="76"/>
  <c r="F21" i="64"/>
  <c r="F24" i="64" s="1"/>
  <c r="G24" i="64"/>
  <c r="F21" i="67"/>
  <c r="F24" i="67" s="1"/>
  <c r="G24" i="67"/>
  <c r="F21" i="59"/>
  <c r="F24" i="59" s="1"/>
  <c r="G24" i="59"/>
  <c r="F21" i="80"/>
  <c r="F24" i="80" s="1"/>
  <c r="G24" i="80"/>
</calcChain>
</file>

<file path=xl/sharedStrings.xml><?xml version="1.0" encoding="utf-8"?>
<sst xmlns="http://schemas.openxmlformats.org/spreadsheetml/2006/main" count="2748" uniqueCount="111">
  <si>
    <t>شرح</t>
  </si>
  <si>
    <t>کارکرد این دوره</t>
  </si>
  <si>
    <t>علی الحساب</t>
  </si>
  <si>
    <t>سپرده حسن انجام کار</t>
  </si>
  <si>
    <t>تضمین انجام تعهدات</t>
  </si>
  <si>
    <t>سپرده بیمه</t>
  </si>
  <si>
    <t>خالص قبل از مالیات ارزش افزوده</t>
  </si>
  <si>
    <t>مالیات ارزش افزوده</t>
  </si>
  <si>
    <t>خالص پرداختی با احتساب مالیات ارزش افزوده</t>
  </si>
  <si>
    <t>اتمام قرارداد :</t>
  </si>
  <si>
    <t>موضوع قرارداد:</t>
  </si>
  <si>
    <t>برگه محاسبه صورت وضعیت /صورتحساب</t>
  </si>
  <si>
    <t>سایر</t>
  </si>
  <si>
    <t xml:space="preserve">تاریخ قرارداد : </t>
  </si>
  <si>
    <t>مبلغ :</t>
  </si>
  <si>
    <t>ریال</t>
  </si>
  <si>
    <t xml:space="preserve">شماره قرارداد : </t>
  </si>
  <si>
    <t xml:space="preserve">دوره انجام کار :  </t>
  </si>
  <si>
    <t>ناخالص صورت وضعیت :</t>
  </si>
  <si>
    <t>پیش پرداخت</t>
  </si>
  <si>
    <t>مدت قرارداد :</t>
  </si>
  <si>
    <t>کنگان</t>
  </si>
  <si>
    <r>
      <t xml:space="preserve">صورت وضعیت فعلی </t>
    </r>
    <r>
      <rPr>
        <sz val="9"/>
        <color theme="1"/>
        <rFont val="B Nazanin"/>
        <charset val="178"/>
      </rPr>
      <t>(تجمعی)</t>
    </r>
  </si>
  <si>
    <t>یکسال</t>
  </si>
  <si>
    <t>خدمات مشاوره کنترل کیفیت و بازرسی فنی شخص ثالث</t>
  </si>
  <si>
    <t xml:space="preserve"> طراحی و ساخت□   تامین□  نصب□  راه اندازی□   تجهیز□  کارگاه□   سایر■</t>
  </si>
  <si>
    <t xml:space="preserve">محل اجرا: </t>
  </si>
  <si>
    <t>نام شرکت :</t>
  </si>
  <si>
    <t>کسورات :</t>
  </si>
  <si>
    <t>جمع کسورات :</t>
  </si>
  <si>
    <t>امضاء و تاریخ :    /     /</t>
  </si>
  <si>
    <t>شماره صورتحساب :</t>
  </si>
  <si>
    <t>تاریخ صورتحساب :</t>
  </si>
  <si>
    <t xml:space="preserve"> کار اصلی ■ تعدیل □ کار اضافی□ از قلم افتادگی □ دوباره کاری □</t>
  </si>
  <si>
    <r>
      <t xml:space="preserve">صورت وضعیت قبلی </t>
    </r>
    <r>
      <rPr>
        <sz val="9"/>
        <color theme="1"/>
        <rFont val="B Nazanin"/>
        <charset val="178"/>
      </rPr>
      <t>(تجمعی)</t>
    </r>
  </si>
  <si>
    <t>مدیر مالی :</t>
  </si>
  <si>
    <t>مدیریت:</t>
  </si>
  <si>
    <t>مسئول حسابداری پیمان:</t>
  </si>
  <si>
    <t>مسئول حسابداری مالی:</t>
  </si>
  <si>
    <t>1400/06/24</t>
  </si>
  <si>
    <t>خبرگان بین المللی تهران</t>
  </si>
  <si>
    <t xml:space="preserve"> ADSH-E-CO-G-015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</si>
  <si>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1</t>
    </r>
  </si>
  <si>
    <t>هزینه بازرسی 1 روز در لهستان و 1 روز در سویس و 1روز در کره جنوبی و 4 روز در  آلمان</t>
  </si>
  <si>
    <t>1400/06/01</t>
  </si>
  <si>
    <t>1401/05/31</t>
  </si>
  <si>
    <t xml:space="preserve">هزینه بازرسی 1 روز در ایتالیا و 1 روز در آلمان و 1روز در کره جنوبی </t>
  </si>
  <si>
    <r>
      <t xml:space="preserve">
توضیحات : حق الزحمه بازرسی به ازای هر روز در ایتالیا 640 یورو ، هرروز در آلمان 730 یورو ، هر روز در کره جنوبی  565 یورو محاسبه شده ااست
</t>
    </r>
    <r>
      <rPr>
        <b/>
        <u/>
        <sz val="11"/>
        <rFont val="B Nazanin"/>
        <charset val="178"/>
      </rPr>
      <t xml:space="preserve"> نرخ ها مربوط به قبل از انعقاد قرارداد می باشد و با نرخهای قرارداد مطابقت ندارد (به تایید خانم صادق آبادی رسیده است </t>
    </r>
    <r>
      <rPr>
        <sz val="11"/>
        <rFont val="B Nazanin"/>
        <charset val="178"/>
      </rPr>
      <t xml:space="preserve"> )
نرخ سنا مورد محاسبه 308،749  ریال می باشد
</t>
    </r>
  </si>
  <si>
    <r>
      <t xml:space="preserve">
توضیحات : حق الزحمه بازرسی به ازای هر روز در لهستان 680 یورو ، هرروز در سویس 780 یورو ، هر روز در کره جنوبی  565 یورو و 4روز در آلمان 640 یورو محاسبه شده ااست
</t>
    </r>
    <r>
      <rPr>
        <b/>
        <u/>
        <sz val="11"/>
        <rFont val="B Nazanin"/>
        <charset val="178"/>
      </rPr>
      <t xml:space="preserve"> نرخ ها مربوط به قبل از انعقاد قرارداد می باشد و با نرخهای قرارداد مطابقت ندارد (به تایید خانم صادق آبادی رسیده است </t>
    </r>
    <r>
      <rPr>
        <sz val="11"/>
        <rFont val="B Nazanin"/>
        <charset val="178"/>
      </rPr>
      <t xml:space="preserve"> )
نرخ سنا مورد محاسبه 308،749  ریال می باشد
</t>
    </r>
  </si>
  <si>
    <t xml:space="preserve">هزینه بازرسی 2روز در کنگان 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</si>
  <si>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2</t>
    </r>
  </si>
  <si>
    <r>
      <t xml:space="preserve">
توضیحات : حق الزحمه بازرسی به ازای هر روز در کنگان 9،900،000  ریال  محاسبه شده ااست
</t>
    </r>
    <r>
      <rPr>
        <b/>
        <u/>
        <sz val="11"/>
        <rFont val="B Nazanin"/>
        <charset val="178"/>
      </rPr>
      <t xml:space="preserve"> نرخ ها مربوط به قبل از انعقاد قرارداد می باشد و با نرخهای قرارداد مطابقت ندارد (به تایید خانم صادق آبادی رسیده است </t>
    </r>
    <r>
      <rPr>
        <sz val="11"/>
        <rFont val="B Nazanin"/>
        <charset val="178"/>
      </rPr>
      <t xml:space="preserve"> )
</t>
    </r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</si>
  <si>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3</t>
    </r>
  </si>
  <si>
    <t>1400/08/04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</si>
  <si>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4</t>
    </r>
  </si>
  <si>
    <t>هزینه بازرسی 1 روز در آلمان و 1 روز در چین و 1 روز در انگلستان</t>
  </si>
  <si>
    <t xml:space="preserve">
توضیحات : حق الزحمه بازرسی به ازای هر روز در آلمان 610 یورو و 1 روز بازرسی در چین 650 یورو و 1 روز بازرسی در انگلستان 650 یورو  محاسبه شده ااست
</t>
  </si>
  <si>
    <t>رسیدگی کننده پیمان:</t>
  </si>
  <si>
    <t>رئیس حسابداری: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</si>
  <si>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5</t>
    </r>
  </si>
  <si>
    <t xml:space="preserve">
توضیحات : حق الزحمه بازرسی به ازای هر روز در ایران 9/900/000 ریال  محاسبه شده است
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</si>
  <si>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6</t>
    </r>
  </si>
  <si>
    <t xml:space="preserve">
توضیحات : حق الزحمه بازرسی به ازای 1 روز در امارات 550 یورو  و 1 روز بازرسی در آلمان 615 یورو محاسبه شده است
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</si>
  <si>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7</t>
    </r>
  </si>
  <si>
    <t xml:space="preserve">
توضیحات : حق الزحمه بازرسی در ایتالیا به ازاء هر روز 615 یورو و بازرسی در کره هر روز 595 یورو و بازرسی در آلمان هر روز 615 یورو محاسبه شده است
</t>
  </si>
  <si>
    <t>هزینه بازرسی در آلمان - کره - ایتالیا</t>
  </si>
  <si>
    <t>هزینه بازرسی در آلمان و امارات</t>
  </si>
  <si>
    <t>هزینه بازرسی در ایران</t>
  </si>
  <si>
    <t>1400/08/29</t>
  </si>
  <si>
    <t>هزینه بازرسی در چین-هلند-کره</t>
  </si>
  <si>
    <t>شماره صورت وضعیت ( موقت ■  ماه قبل آخر □ قطعی □ ) :  8</t>
  </si>
  <si>
    <t xml:space="preserve">
توضیحات : حق الزحمه بازرسی در چین به ازاء هر روز 650 یورو و بازرسی در کره هر روز 595 یورو و بازرسی در هلند هر روز 615 یورو محاسبه شده است
</t>
  </si>
  <si>
    <t>شماره صورت وضعیت ( موقت ■  ماه قبل آخر □ قطعی □ ) :  9</t>
  </si>
  <si>
    <t>شماره صورت وضعیت ( موقت ■  ماه قبل آخر □ قطعی □ ) :  10</t>
  </si>
  <si>
    <t>شماره صورت وضعیت ( موقت ■  ماه قبل آخر □ قطعی □ ) :  11</t>
  </si>
  <si>
    <t>1400/09/24</t>
  </si>
  <si>
    <t xml:space="preserve">
توضیحات : حق الزحمه بازرسی در چین به ازاء هر روز 650 یورو  و بازرسی در هلند و ایتالیا هر روز 615 یورو محاسبه شده است
</t>
  </si>
  <si>
    <t xml:space="preserve">
توضیحات : حق الزحمه بازرسی در چین به ازاء هر روز 650 یورو  و بازرسی درکره هر روز 595 یورو محاسبه شده است
</t>
  </si>
  <si>
    <t xml:space="preserve">
توضیحات : حق الزحمه بازرسی در آلمان به ازاء هر روز 615 یورو  و بازرسی درکره هر روز 595 یورو محاسبه شده است
</t>
  </si>
  <si>
    <t xml:space="preserve">
توضیحات : حق الزحمه بازرسی در هلند به ازاء هر روز 615 یورو  و بازرسی درهند هر روز 500 یورو محاسبه شده است
</t>
  </si>
  <si>
    <t xml:space="preserve">
توضیحات : حق الزحمه بازرسی به ازای هر روز در ایران 9/900/000 و9/000/000ریال  محاسبه شده است
</t>
  </si>
  <si>
    <t xml:space="preserve">
توضیحات : حق الزحمه بازرسی به ازای هر روز در ایران 9/000/000ریال  محاسبه شده است
</t>
  </si>
  <si>
    <t xml:space="preserve">
توضیحات : حق الزحمه بازرسی به ازای هر روز در ایران 9/900/000ریال  محاسبه شده است
</t>
  </si>
  <si>
    <t>1400/10/09</t>
  </si>
  <si>
    <t xml:space="preserve">
توضیحات : حق الزحمه بازرسی به ازای هر روز در ایران 9/000/000و9.900.000ریال،هلند،اسپانیا و ایتالیا615،هند 500،کره 595یورو محاسبه شده است
</t>
  </si>
  <si>
    <t>بخشی</t>
  </si>
  <si>
    <t>1400/11/30</t>
  </si>
  <si>
    <t xml:space="preserve">
توضیحات : حق الزحمه بازرسی به ازای هر روز در ایتالیا 615 ،هند 500 یورو محاسبه شده است
</t>
  </si>
  <si>
    <t xml:space="preserve">
توضیحات : حق الزحمه بازرسی به ازای هر روز درهلند615،امارات 550،پرتغال 700 یورو محاسبه شده است
</t>
  </si>
  <si>
    <t xml:space="preserve">
توضیحات : حق الزحمه بازرسی به ازای هر روز درکره 595 ،امارات 550،چین 650 یورو محاسبه شده است
</t>
  </si>
  <si>
    <t xml:space="preserve">
توضیحات : حق الزحمه بازرسی به ازای هر روز درهلند615 ،چین 650 یورو محاسبه شده است
</t>
  </si>
  <si>
    <t xml:space="preserve">
توضیحات : حق الزحمه بازرسی به ازای هر روز در ایران  9/000/000  ریال  محاسبه شده است
</t>
  </si>
  <si>
    <t xml:space="preserve">
توضیحات : حق الزحمه بازرسی به ازای هر روز در ایران  9/000/000  و 9/900/000ریال  محاسبه شده است
</t>
  </si>
  <si>
    <t>1400/12/24</t>
  </si>
  <si>
    <t xml:space="preserve">
توضیحات : حق الزحمه بازرسی به ازای هر روز در ایران  9/000/000   ریال  محاسبه شده است
</t>
  </si>
  <si>
    <t xml:space="preserve">
توضیحات : حق الزحمه بازرسی به ازای هر روز در فرانسه 650 یورو ،هلند و ایتالیا 615 یورومحاسبه شده است
</t>
  </si>
  <si>
    <t xml:space="preserve">
توضیحات : حق الزحمه بازرسی به ازای هر روز درامارات 550،ایتالیا 615،ایرلند700  یورو محاسبه شده است
</t>
  </si>
  <si>
    <t>وثوقی</t>
  </si>
  <si>
    <t>1401/02/06</t>
  </si>
  <si>
    <t xml:space="preserve">
توضیحات : حق الزحمه بازرسی به ازای هر روز درایران 9.000.000 ریال محاسبه شده است
</t>
  </si>
  <si>
    <t>1401/02/07</t>
  </si>
  <si>
    <t xml:space="preserve">
توضیحات : حق الزحمه بازرسی به ازای هر روز درایران    9.000.000 ریال و 9.900.000 ریال محاسبه شده است
</t>
  </si>
  <si>
    <t xml:space="preserve">
توضیحات : حق الزحمه بازرسی به ازای هر روز درایرلند700،چین 650،هند 500 یورو محاسبه شده است
</t>
  </si>
  <si>
    <t xml:space="preserve">
توضیحات : حق الزحمه بازرسی به ازای هر روز درایتالیا 615،هلند615 یورو محاسبه شده است
</t>
  </si>
  <si>
    <t xml:space="preserve">
توضیحات : حق الزحمه بازرسی به ازای هر روز درایران 9.000.000 ریال و 9.900.000 ریال  محاسبه شده است
</t>
  </si>
  <si>
    <t xml:space="preserve">
توضیحات : حق الزحمه بازرسی به ازای هر روز درایران9.000.000 ریال محاسبه شده است
</t>
  </si>
  <si>
    <t xml:space="preserve">
توضیحات : حق الزحمه بازرسی به ازای هر روز درایتالیا 615،چین 650 ،امارات550 یورو محاسبه شده است
</t>
  </si>
  <si>
    <t>1400/03/03</t>
  </si>
  <si>
    <t xml:space="preserve">
توضیحات : حق الزحمه بازرسی به ازای هر روز در ایران  9/000/000  و9.900.000 ریال  محاسبه شده است
</t>
  </si>
  <si>
    <t xml:space="preserve">
توضیحات : حق الزحمه بازرسی به ازای هر روز درایتالیا 615،ایرلند700  یورو محاسبه شده است
</t>
  </si>
  <si>
    <t xml:space="preserve">
توضیحات : حق الزحمه بازرسی به ازای هر روز درایتالیا 615،آلمان615 و چین 615  یورو محاسبه شده است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</si>
</sst>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020429]General"/>
    <numFmt numFmtId="165" formatCode="[$-3020429]#,###"/>
  </numFmts>
  <fonts count="17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1"/>
      <color theme="0"/>
      <name val="B Nazanin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b/>
      <sz val="13"/>
      <color theme="1"/>
      <name val="B Nazanin"/>
      <charset val="178"/>
    </font>
    <font>
      <sz val="12"/>
      <color theme="1"/>
      <name val="B Nazanin"/>
      <charset val="178"/>
    </font>
    <font>
      <b/>
      <sz val="18"/>
      <color theme="0" tint="-0.499984740745262"/>
      <name val="B Nazanin"/>
      <charset val="178"/>
    </font>
    <font>
      <b/>
      <sz val="15"/>
      <color theme="1"/>
      <name val="B Nazanin"/>
      <charset val="178"/>
    </font>
    <font>
      <b/>
      <sz val="10"/>
      <color theme="1"/>
      <name val="B Nazanin"/>
      <charset val="178"/>
    </font>
    <font>
      <sz val="10.5"/>
      <color theme="1"/>
      <name val="B Nazanin"/>
      <charset val="178"/>
    </font>
    <font>
      <b/>
      <u/>
      <sz val="11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name val="B Nazanin"/>
      <charset val="178"/>
    </font>
    <font>
      <sz val="7"/>
      <color theme="1"/>
      <name val="B Nazanin"/>
      <charset val="178"/>
    </font>
    <font>
      <b/>
      <u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3" fillId="0" borderId="0"/>
  </cellStyleXfs>
  <cellXfs count="370">
    <xf numFmtId="0" fontId="0" fillId="0" borderId="0" xfId="0"/>
    <xf numFmtId="0" fontId="1" fillId="0" borderId="0" xfId="0" applyFont="1"/>
    <xf numFmtId="0" fontId="2" fillId="0" borderId="0" xfId="0" applyFont="1"/>
    <xf numFmtId="9" fontId="3" fillId="0" borderId="0" xfId="0" applyNumberFormat="1" applyFont="1"/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7" xfId="0" applyFont="1" applyBorder="1" applyAlignment="1"/>
    <xf numFmtId="0" fontId="1" fillId="0" borderId="0" xfId="0" applyFont="1" applyBorder="1" applyAlignment="1">
      <alignment horizontal="center"/>
    </xf>
    <xf numFmtId="3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3" fontId="1" fillId="0" borderId="5" xfId="0" applyNumberFormat="1" applyFont="1" applyBorder="1" applyAlignment="1"/>
    <xf numFmtId="0" fontId="1" fillId="0" borderId="5" xfId="0" applyFont="1" applyBorder="1" applyAlignment="1">
      <alignment horizontal="center"/>
    </xf>
    <xf numFmtId="0" fontId="1" fillId="0" borderId="17" xfId="0" applyFont="1" applyBorder="1" applyAlignment="1"/>
    <xf numFmtId="0" fontId="1" fillId="0" borderId="8" xfId="0" applyFont="1" applyBorder="1" applyAlignment="1">
      <alignment vertical="center"/>
    </xf>
    <xf numFmtId="9" fontId="1" fillId="0" borderId="8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3" fontId="6" fillId="0" borderId="18" xfId="0" applyNumberFormat="1" applyFont="1" applyBorder="1" applyAlignment="1">
      <alignment horizontal="left" vertical="center"/>
    </xf>
    <xf numFmtId="3" fontId="1" fillId="0" borderId="18" xfId="0" applyNumberFormat="1" applyFont="1" applyBorder="1" applyAlignment="1">
      <alignment horizontal="left" vertical="center"/>
    </xf>
    <xf numFmtId="0" fontId="11" fillId="0" borderId="8" xfId="0" applyFont="1" applyBorder="1" applyAlignment="1"/>
    <xf numFmtId="9" fontId="1" fillId="0" borderId="2" xfId="0" applyNumberFormat="1" applyFont="1" applyBorder="1" applyAlignment="1">
      <alignment horizontal="right"/>
    </xf>
    <xf numFmtId="0" fontId="1" fillId="0" borderId="0" xfId="1" applyFont="1"/>
    <xf numFmtId="0" fontId="1" fillId="0" borderId="0" xfId="1" applyFont="1" applyBorder="1"/>
    <xf numFmtId="0" fontId="1" fillId="2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1" fillId="0" borderId="0" xfId="0" applyFont="1" applyAlignment="1">
      <alignment readingOrder="2"/>
    </xf>
    <xf numFmtId="0" fontId="1" fillId="0" borderId="1" xfId="0" applyFont="1" applyBorder="1" applyAlignment="1">
      <alignment readingOrder="2"/>
    </xf>
    <xf numFmtId="0" fontId="11" fillId="0" borderId="8" xfId="0" applyFont="1" applyBorder="1" applyAlignment="1">
      <alignment readingOrder="2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readingOrder="2"/>
    </xf>
    <xf numFmtId="0" fontId="1" fillId="0" borderId="2" xfId="0" applyFont="1" applyBorder="1" applyAlignment="1">
      <alignment readingOrder="2"/>
    </xf>
    <xf numFmtId="0" fontId="1" fillId="0" borderId="3" xfId="0" applyFont="1" applyBorder="1" applyAlignment="1">
      <alignment readingOrder="2"/>
    </xf>
    <xf numFmtId="0" fontId="1" fillId="0" borderId="3" xfId="0" applyFont="1" applyBorder="1" applyAlignment="1">
      <alignment horizontal="left" readingOrder="2"/>
    </xf>
    <xf numFmtId="0" fontId="4" fillId="0" borderId="3" xfId="0" applyFont="1" applyBorder="1" applyAlignment="1">
      <alignment horizontal="right" readingOrder="2"/>
    </xf>
    <xf numFmtId="0" fontId="1" fillId="0" borderId="4" xfId="0" applyFont="1" applyBorder="1" applyAlignment="1">
      <alignment readingOrder="2"/>
    </xf>
    <xf numFmtId="0" fontId="1" fillId="0" borderId="0" xfId="0" applyFont="1" applyBorder="1" applyAlignment="1">
      <alignment readingOrder="2"/>
    </xf>
    <xf numFmtId="3" fontId="1" fillId="0" borderId="5" xfId="0" applyNumberFormat="1" applyFont="1" applyBorder="1" applyAlignment="1">
      <alignment readingOrder="2"/>
    </xf>
    <xf numFmtId="0" fontId="1" fillId="0" borderId="0" xfId="0" applyFont="1" applyBorder="1" applyAlignment="1">
      <alignment horizontal="center" readingOrder="2"/>
    </xf>
    <xf numFmtId="0" fontId="1" fillId="0" borderId="5" xfId="0" applyFont="1" applyBorder="1" applyAlignment="1">
      <alignment horizontal="center" readingOrder="2"/>
    </xf>
    <xf numFmtId="0" fontId="1" fillId="0" borderId="7" xfId="0" applyFont="1" applyBorder="1" applyAlignment="1">
      <alignment readingOrder="2"/>
    </xf>
    <xf numFmtId="0" fontId="1" fillId="0" borderId="17" xfId="0" applyFont="1" applyBorder="1" applyAlignment="1">
      <alignment readingOrder="2"/>
    </xf>
    <xf numFmtId="0" fontId="1" fillId="0" borderId="3" xfId="0" applyFont="1" applyBorder="1" applyAlignment="1">
      <alignment horizontal="center" readingOrder="2"/>
    </xf>
    <xf numFmtId="0" fontId="1" fillId="0" borderId="14" xfId="0" applyFont="1" applyBorder="1" applyAlignment="1">
      <alignment horizontal="center" readingOrder="2"/>
    </xf>
    <xf numFmtId="0" fontId="1" fillId="2" borderId="21" xfId="0" applyFont="1" applyFill="1" applyBorder="1" applyAlignment="1">
      <alignment horizontal="center" vertical="center" wrapText="1" readingOrder="2"/>
    </xf>
    <xf numFmtId="3" fontId="6" fillId="0" borderId="18" xfId="0" applyNumberFormat="1" applyFont="1" applyBorder="1" applyAlignment="1">
      <alignment horizontal="left" vertical="center" readingOrder="2"/>
    </xf>
    <xf numFmtId="9" fontId="3" fillId="0" borderId="0" xfId="0" applyNumberFormat="1" applyFont="1" applyAlignment="1">
      <alignment readingOrder="2"/>
    </xf>
    <xf numFmtId="0" fontId="1" fillId="0" borderId="8" xfId="0" applyFont="1" applyBorder="1" applyAlignment="1">
      <alignment vertical="center" readingOrder="2"/>
    </xf>
    <xf numFmtId="3" fontId="1" fillId="0" borderId="1" xfId="0" applyNumberFormat="1" applyFont="1" applyBorder="1" applyAlignment="1">
      <alignment horizontal="left" vertical="center" readingOrder="2"/>
    </xf>
    <xf numFmtId="9" fontId="1" fillId="0" borderId="8" xfId="0" applyNumberFormat="1" applyFont="1" applyBorder="1" applyAlignment="1">
      <alignment vertical="center" readingOrder="2"/>
    </xf>
    <xf numFmtId="0" fontId="1" fillId="0" borderId="2" xfId="0" applyFont="1" applyBorder="1" applyAlignment="1">
      <alignment vertical="center" readingOrder="2"/>
    </xf>
    <xf numFmtId="3" fontId="1" fillId="0" borderId="18" xfId="0" applyNumberFormat="1" applyFont="1" applyBorder="1" applyAlignment="1">
      <alignment horizontal="left" vertical="center" readingOrder="2"/>
    </xf>
    <xf numFmtId="9" fontId="1" fillId="0" borderId="2" xfId="0" applyNumberFormat="1" applyFont="1" applyBorder="1" applyAlignment="1">
      <alignment horizontal="right" readingOrder="2"/>
    </xf>
    <xf numFmtId="0" fontId="1" fillId="0" borderId="0" xfId="1" applyFont="1" applyAlignment="1">
      <alignment readingOrder="2"/>
    </xf>
    <xf numFmtId="0" fontId="1" fillId="0" borderId="0" xfId="1" applyFont="1" applyBorder="1" applyAlignment="1">
      <alignment readingOrder="2"/>
    </xf>
    <xf numFmtId="164" fontId="1" fillId="0" borderId="0" xfId="0" applyNumberFormat="1" applyFont="1" applyAlignment="1">
      <alignment readingOrder="2"/>
    </xf>
    <xf numFmtId="165" fontId="1" fillId="0" borderId="0" xfId="0" applyNumberFormat="1" applyFont="1" applyAlignment="1">
      <alignment readingOrder="2"/>
    </xf>
    <xf numFmtId="165" fontId="1" fillId="0" borderId="1" xfId="0" applyNumberFormat="1" applyFont="1" applyBorder="1" applyAlignment="1">
      <alignment readingOrder="2"/>
    </xf>
    <xf numFmtId="165" fontId="11" fillId="0" borderId="8" xfId="0" applyNumberFormat="1" applyFont="1" applyBorder="1" applyAlignment="1">
      <alignment readingOrder="2"/>
    </xf>
    <xf numFmtId="165" fontId="1" fillId="0" borderId="0" xfId="0" applyNumberFormat="1" applyFont="1" applyAlignment="1">
      <alignment horizontal="right" readingOrder="2"/>
    </xf>
    <xf numFmtId="165" fontId="2" fillId="0" borderId="0" xfId="0" applyNumberFormat="1" applyFont="1" applyAlignment="1">
      <alignment readingOrder="2"/>
    </xf>
    <xf numFmtId="165" fontId="1" fillId="0" borderId="2" xfId="0" applyNumberFormat="1" applyFont="1" applyBorder="1" applyAlignment="1">
      <alignment readingOrder="2"/>
    </xf>
    <xf numFmtId="165" fontId="1" fillId="0" borderId="3" xfId="0" applyNumberFormat="1" applyFont="1" applyBorder="1" applyAlignment="1">
      <alignment readingOrder="2"/>
    </xf>
    <xf numFmtId="165" fontId="1" fillId="0" borderId="3" xfId="0" applyNumberFormat="1" applyFont="1" applyBorder="1" applyAlignment="1">
      <alignment horizontal="left" readingOrder="2"/>
    </xf>
    <xf numFmtId="165" fontId="4" fillId="0" borderId="3" xfId="0" applyNumberFormat="1" applyFont="1" applyBorder="1" applyAlignment="1">
      <alignment horizontal="right" readingOrder="2"/>
    </xf>
    <xf numFmtId="165" fontId="1" fillId="0" borderId="4" xfId="0" applyNumberFormat="1" applyFont="1" applyBorder="1" applyAlignment="1">
      <alignment readingOrder="2"/>
    </xf>
    <xf numFmtId="165" fontId="1" fillId="0" borderId="0" xfId="0" applyNumberFormat="1" applyFont="1" applyBorder="1" applyAlignment="1">
      <alignment readingOrder="2"/>
    </xf>
    <xf numFmtId="165" fontId="1" fillId="0" borderId="5" xfId="0" applyNumberFormat="1" applyFont="1" applyBorder="1" applyAlignment="1">
      <alignment readingOrder="2"/>
    </xf>
    <xf numFmtId="165" fontId="1" fillId="0" borderId="0" xfId="0" applyNumberFormat="1" applyFont="1" applyBorder="1" applyAlignment="1">
      <alignment horizontal="center" readingOrder="2"/>
    </xf>
    <xf numFmtId="165" fontId="1" fillId="0" borderId="5" xfId="0" applyNumberFormat="1" applyFont="1" applyBorder="1" applyAlignment="1">
      <alignment horizontal="center" readingOrder="2"/>
    </xf>
    <xf numFmtId="165" fontId="1" fillId="0" borderId="7" xfId="0" applyNumberFormat="1" applyFont="1" applyBorder="1" applyAlignment="1">
      <alignment readingOrder="2"/>
    </xf>
    <xf numFmtId="165" fontId="1" fillId="0" borderId="17" xfId="0" applyNumberFormat="1" applyFont="1" applyBorder="1" applyAlignment="1">
      <alignment readingOrder="2"/>
    </xf>
    <xf numFmtId="165" fontId="1" fillId="0" borderId="3" xfId="0" applyNumberFormat="1" applyFont="1" applyBorder="1" applyAlignment="1">
      <alignment horizontal="center" readingOrder="2"/>
    </xf>
    <xf numFmtId="165" fontId="1" fillId="0" borderId="14" xfId="0" applyNumberFormat="1" applyFont="1" applyBorder="1" applyAlignment="1">
      <alignment horizontal="center" readingOrder="2"/>
    </xf>
    <xf numFmtId="165" fontId="1" fillId="2" borderId="21" xfId="0" applyNumberFormat="1" applyFont="1" applyFill="1" applyBorder="1" applyAlignment="1">
      <alignment horizontal="center" vertical="center" wrapText="1" readingOrder="2"/>
    </xf>
    <xf numFmtId="165" fontId="6" fillId="0" borderId="18" xfId="0" applyNumberFormat="1" applyFont="1" applyBorder="1" applyAlignment="1">
      <alignment horizontal="left" vertical="center" readingOrder="2"/>
    </xf>
    <xf numFmtId="165" fontId="3" fillId="0" borderId="0" xfId="0" applyNumberFormat="1" applyFont="1" applyAlignment="1">
      <alignment readingOrder="2"/>
    </xf>
    <xf numFmtId="165" fontId="1" fillId="0" borderId="8" xfId="0" applyNumberFormat="1" applyFont="1" applyBorder="1" applyAlignment="1">
      <alignment vertical="center" readingOrder="2"/>
    </xf>
    <xf numFmtId="165" fontId="1" fillId="0" borderId="1" xfId="0" applyNumberFormat="1" applyFont="1" applyBorder="1" applyAlignment="1">
      <alignment horizontal="left" vertical="center" readingOrder="2"/>
    </xf>
    <xf numFmtId="165" fontId="1" fillId="0" borderId="2" xfId="0" applyNumberFormat="1" applyFont="1" applyBorder="1" applyAlignment="1">
      <alignment vertical="center" readingOrder="2"/>
    </xf>
    <xf numFmtId="165" fontId="1" fillId="0" borderId="18" xfId="0" applyNumberFormat="1" applyFont="1" applyBorder="1" applyAlignment="1">
      <alignment horizontal="left" vertical="center" readingOrder="2"/>
    </xf>
    <xf numFmtId="165" fontId="1" fillId="0" borderId="2" xfId="0" applyNumberFormat="1" applyFont="1" applyBorder="1" applyAlignment="1">
      <alignment horizontal="right" readingOrder="2"/>
    </xf>
    <xf numFmtId="165" fontId="1" fillId="0" borderId="0" xfId="1" applyNumberFormat="1" applyFont="1" applyAlignment="1">
      <alignment readingOrder="2"/>
    </xf>
    <xf numFmtId="165" fontId="1" fillId="0" borderId="0" xfId="1" applyNumberFormat="1" applyFont="1" applyBorder="1" applyAlignment="1">
      <alignment readingOrder="2"/>
    </xf>
    <xf numFmtId="165" fontId="4" fillId="0" borderId="3" xfId="0" applyNumberFormat="1" applyFont="1" applyBorder="1" applyAlignment="1">
      <alignment horizontal="right" readingOrder="2"/>
    </xf>
    <xf numFmtId="165" fontId="1" fillId="0" borderId="3" xfId="0" applyNumberFormat="1" applyFont="1" applyBorder="1" applyAlignment="1">
      <alignment horizontal="center" readingOrder="2"/>
    </xf>
    <xf numFmtId="165" fontId="1" fillId="0" borderId="3" xfId="0" applyNumberFormat="1" applyFont="1" applyBorder="1" applyAlignment="1">
      <alignment horizontal="center" readingOrder="2"/>
    </xf>
    <xf numFmtId="165" fontId="4" fillId="0" borderId="3" xfId="0" applyNumberFormat="1" applyFont="1" applyBorder="1" applyAlignment="1">
      <alignment horizontal="right" readingOrder="2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5" fillId="0" borderId="9" xfId="0" applyFont="1" applyBorder="1" applyAlignment="1">
      <alignment horizontal="right" readingOrder="2"/>
    </xf>
    <xf numFmtId="0" fontId="15" fillId="0" borderId="16" xfId="0" applyFont="1" applyBorder="1" applyAlignment="1">
      <alignment horizontal="right" readingOrder="2"/>
    </xf>
    <xf numFmtId="0" fontId="10" fillId="0" borderId="9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23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3" fontId="6" fillId="0" borderId="27" xfId="0" applyNumberFormat="1" applyFont="1" applyBorder="1" applyAlignment="1">
      <alignment horizontal="left" vertical="center"/>
    </xf>
    <xf numFmtId="3" fontId="6" fillId="0" borderId="24" xfId="0" applyNumberFormat="1" applyFont="1" applyBorder="1" applyAlignment="1">
      <alignment horizontal="left" vertical="center"/>
    </xf>
    <xf numFmtId="3" fontId="6" fillId="2" borderId="26" xfId="0" applyNumberFormat="1" applyFont="1" applyFill="1" applyBorder="1" applyAlignment="1">
      <alignment horizontal="left" vertical="center"/>
    </xf>
    <xf numFmtId="3" fontId="6" fillId="2" borderId="18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/>
    </xf>
    <xf numFmtId="3" fontId="7" fillId="2" borderId="15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3" fontId="7" fillId="2" borderId="12" xfId="0" applyNumberFormat="1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3" fontId="1" fillId="3" borderId="27" xfId="0" applyNumberFormat="1" applyFont="1" applyFill="1" applyBorder="1" applyAlignment="1">
      <alignment horizontal="left" vertical="center"/>
    </xf>
    <xf numFmtId="3" fontId="1" fillId="3" borderId="24" xfId="0" applyNumberFormat="1" applyFont="1" applyFill="1" applyBorder="1" applyAlignment="1">
      <alignment horizontal="left" vertical="center"/>
    </xf>
    <xf numFmtId="0" fontId="6" fillId="2" borderId="18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3" fontId="7" fillId="2" borderId="13" xfId="0" applyNumberFormat="1" applyFont="1" applyFill="1" applyBorder="1" applyAlignment="1">
      <alignment horizontal="left" vertical="center"/>
    </xf>
    <xf numFmtId="0" fontId="7" fillId="2" borderId="11" xfId="0" applyNumberFormat="1" applyFont="1" applyFill="1" applyBorder="1" applyAlignment="1">
      <alignment horizontal="left" vertical="center"/>
    </xf>
    <xf numFmtId="0" fontId="4" fillId="0" borderId="36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3" fontId="9" fillId="2" borderId="38" xfId="0" applyNumberFormat="1" applyFont="1" applyFill="1" applyBorder="1" applyAlignment="1">
      <alignment horizontal="left" vertical="center"/>
    </xf>
    <xf numFmtId="0" fontId="9" fillId="2" borderId="39" xfId="0" applyNumberFormat="1" applyFont="1" applyFill="1" applyBorder="1" applyAlignment="1">
      <alignment horizontal="left" vertical="center"/>
    </xf>
    <xf numFmtId="0" fontId="14" fillId="0" borderId="33" xfId="0" applyFont="1" applyBorder="1" applyAlignment="1">
      <alignment horizontal="right" vertical="center" wrapText="1"/>
    </xf>
    <xf numFmtId="0" fontId="14" fillId="0" borderId="34" xfId="0" applyFont="1" applyBorder="1" applyAlignment="1">
      <alignment horizontal="right" vertical="center" wrapText="1"/>
    </xf>
    <xf numFmtId="0" fontId="14" fillId="0" borderId="3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0" xfId="0" applyFont="1" applyBorder="1" applyAlignment="1">
      <alignment horizontal="right" readingOrder="2"/>
    </xf>
    <xf numFmtId="0" fontId="1" fillId="0" borderId="0" xfId="0" applyFont="1" applyAlignment="1">
      <alignment horizontal="center" readingOrder="2"/>
    </xf>
    <xf numFmtId="0" fontId="4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1" fillId="0" borderId="6" xfId="0" applyFont="1" applyBorder="1" applyAlignment="1">
      <alignment horizontal="right" readingOrder="2"/>
    </xf>
    <xf numFmtId="0" fontId="1" fillId="0" borderId="7" xfId="0" applyFont="1" applyBorder="1" applyAlignment="1">
      <alignment horizontal="right" readingOrder="2"/>
    </xf>
    <xf numFmtId="0" fontId="1" fillId="0" borderId="8" xfId="0" applyFont="1" applyBorder="1" applyAlignment="1">
      <alignment horizontal="right" readingOrder="2"/>
    </xf>
    <xf numFmtId="0" fontId="1" fillId="0" borderId="9" xfId="0" applyFont="1" applyBorder="1" applyAlignment="1">
      <alignment horizontal="right" readingOrder="2"/>
    </xf>
    <xf numFmtId="0" fontId="4" fillId="0" borderId="9" xfId="0" applyFont="1" applyBorder="1" applyAlignment="1">
      <alignment horizontal="right" readingOrder="2"/>
    </xf>
    <xf numFmtId="0" fontId="4" fillId="0" borderId="16" xfId="0" applyFont="1" applyBorder="1" applyAlignment="1">
      <alignment horizontal="right" readingOrder="2"/>
    </xf>
    <xf numFmtId="0" fontId="4" fillId="0" borderId="8" xfId="0" applyFont="1" applyBorder="1" applyAlignment="1">
      <alignment horizontal="right" readingOrder="2"/>
    </xf>
    <xf numFmtId="0" fontId="1" fillId="0" borderId="8" xfId="0" applyFont="1" applyBorder="1" applyAlignment="1">
      <alignment horizontal="center" readingOrder="2"/>
    </xf>
    <xf numFmtId="0" fontId="1" fillId="0" borderId="9" xfId="0" applyFont="1" applyBorder="1" applyAlignment="1">
      <alignment horizontal="center" readingOrder="2"/>
    </xf>
    <xf numFmtId="0" fontId="10" fillId="0" borderId="9" xfId="0" applyFont="1" applyBorder="1" applyAlignment="1">
      <alignment horizontal="right" readingOrder="2"/>
    </xf>
    <xf numFmtId="0" fontId="2" fillId="0" borderId="9" xfId="0" applyFont="1" applyBorder="1" applyAlignment="1">
      <alignment horizontal="right" readingOrder="2"/>
    </xf>
    <xf numFmtId="0" fontId="2" fillId="0" borderId="16" xfId="0" applyFont="1" applyBorder="1" applyAlignment="1">
      <alignment horizontal="right" readingOrder="2"/>
    </xf>
    <xf numFmtId="0" fontId="4" fillId="0" borderId="3" xfId="0" applyFont="1" applyBorder="1" applyAlignment="1">
      <alignment horizontal="right" readingOrder="2"/>
    </xf>
    <xf numFmtId="0" fontId="1" fillId="0" borderId="3" xfId="0" applyFont="1" applyBorder="1" applyAlignment="1">
      <alignment horizontal="right" readingOrder="2"/>
    </xf>
    <xf numFmtId="0" fontId="1" fillId="0" borderId="14" xfId="0" applyFont="1" applyBorder="1" applyAlignment="1">
      <alignment horizontal="right" readingOrder="2"/>
    </xf>
    <xf numFmtId="0" fontId="4" fillId="0" borderId="0" xfId="0" applyFont="1" applyBorder="1" applyAlignment="1">
      <alignment horizontal="right" readingOrder="2"/>
    </xf>
    <xf numFmtId="3" fontId="6" fillId="0" borderId="0" xfId="0" applyNumberFormat="1" applyFont="1" applyBorder="1" applyAlignment="1">
      <alignment horizontal="left" readingOrder="2"/>
    </xf>
    <xf numFmtId="0" fontId="1" fillId="0" borderId="4" xfId="0" applyFont="1" applyBorder="1" applyAlignment="1">
      <alignment horizontal="right" readingOrder="2"/>
    </xf>
    <xf numFmtId="0" fontId="1" fillId="0" borderId="2" xfId="0" applyFont="1" applyBorder="1" applyAlignment="1">
      <alignment horizontal="center" readingOrder="2"/>
    </xf>
    <xf numFmtId="0" fontId="1" fillId="0" borderId="3" xfId="0" applyFont="1" applyBorder="1" applyAlignment="1">
      <alignment horizontal="center" readingOrder="2"/>
    </xf>
    <xf numFmtId="0" fontId="1" fillId="2" borderId="23" xfId="0" applyFont="1" applyFill="1" applyBorder="1" applyAlignment="1">
      <alignment horizontal="right" vertical="center" readingOrder="2"/>
    </xf>
    <xf numFmtId="0" fontId="1" fillId="2" borderId="29" xfId="0" applyFont="1" applyFill="1" applyBorder="1" applyAlignment="1">
      <alignment horizontal="right" vertical="center" readingOrder="2"/>
    </xf>
    <xf numFmtId="0" fontId="1" fillId="2" borderId="30" xfId="0" applyFont="1" applyFill="1" applyBorder="1" applyAlignment="1">
      <alignment horizontal="right" vertical="center" readingOrder="2"/>
    </xf>
    <xf numFmtId="0" fontId="1" fillId="2" borderId="29" xfId="0" applyFont="1" applyFill="1" applyBorder="1" applyAlignment="1">
      <alignment horizontal="center" vertical="center" wrapText="1" readingOrder="2"/>
    </xf>
    <xf numFmtId="0" fontId="1" fillId="2" borderId="29" xfId="0" applyFont="1" applyFill="1" applyBorder="1" applyAlignment="1">
      <alignment horizontal="center" vertical="center" readingOrder="2"/>
    </xf>
    <xf numFmtId="0" fontId="1" fillId="2" borderId="31" xfId="0" applyFont="1" applyFill="1" applyBorder="1" applyAlignment="1">
      <alignment horizontal="center" vertical="center" readingOrder="2"/>
    </xf>
    <xf numFmtId="0" fontId="1" fillId="2" borderId="30" xfId="0" applyFont="1" applyFill="1" applyBorder="1" applyAlignment="1">
      <alignment horizontal="center" vertical="center" readingOrder="2"/>
    </xf>
    <xf numFmtId="0" fontId="6" fillId="0" borderId="24" xfId="0" applyFont="1" applyBorder="1" applyAlignment="1">
      <alignment vertical="center" readingOrder="2"/>
    </xf>
    <xf numFmtId="0" fontId="6" fillId="0" borderId="25" xfId="0" applyFont="1" applyBorder="1" applyAlignment="1">
      <alignment vertical="center" readingOrder="2"/>
    </xf>
    <xf numFmtId="0" fontId="6" fillId="0" borderId="27" xfId="0" applyFont="1" applyBorder="1" applyAlignment="1">
      <alignment vertical="center" readingOrder="2"/>
    </xf>
    <xf numFmtId="3" fontId="6" fillId="0" borderId="27" xfId="0" applyNumberFormat="1" applyFont="1" applyBorder="1" applyAlignment="1">
      <alignment horizontal="left" vertical="center" readingOrder="2"/>
    </xf>
    <xf numFmtId="3" fontId="6" fillId="0" borderId="24" xfId="0" applyNumberFormat="1" applyFont="1" applyBorder="1" applyAlignment="1">
      <alignment horizontal="left" vertical="center" readingOrder="2"/>
    </xf>
    <xf numFmtId="3" fontId="6" fillId="2" borderId="26" xfId="0" applyNumberFormat="1" applyFont="1" applyFill="1" applyBorder="1" applyAlignment="1">
      <alignment horizontal="left" vertical="center" readingOrder="2"/>
    </xf>
    <xf numFmtId="3" fontId="6" fillId="2" borderId="18" xfId="0" applyNumberFormat="1" applyFont="1" applyFill="1" applyBorder="1" applyAlignment="1">
      <alignment horizontal="left" vertical="center" readingOrder="2"/>
    </xf>
    <xf numFmtId="0" fontId="12" fillId="0" borderId="32" xfId="0" applyFont="1" applyBorder="1" applyAlignment="1">
      <alignment horizontal="right" vertical="center" readingOrder="2"/>
    </xf>
    <xf numFmtId="0" fontId="12" fillId="0" borderId="19" xfId="0" applyFont="1" applyBorder="1" applyAlignment="1">
      <alignment horizontal="right" vertical="center" readingOrder="2"/>
    </xf>
    <xf numFmtId="0" fontId="12" fillId="0" borderId="20" xfId="0" applyFont="1" applyBorder="1" applyAlignment="1">
      <alignment horizontal="right" vertical="center" readingOrder="2"/>
    </xf>
    <xf numFmtId="0" fontId="12" fillId="0" borderId="6" xfId="0" applyFont="1" applyBorder="1" applyAlignment="1">
      <alignment horizontal="right" vertical="center" readingOrder="2"/>
    </xf>
    <xf numFmtId="0" fontId="12" fillId="0" borderId="7" xfId="0" applyFont="1" applyBorder="1" applyAlignment="1">
      <alignment horizontal="right" vertical="center" readingOrder="2"/>
    </xf>
    <xf numFmtId="0" fontId="12" fillId="0" borderId="17" xfId="0" applyFont="1" applyBorder="1" applyAlignment="1">
      <alignment horizontal="right" vertical="center" readingOrder="2"/>
    </xf>
    <xf numFmtId="0" fontId="1" fillId="0" borderId="9" xfId="0" applyFont="1" applyBorder="1" applyAlignment="1">
      <alignment horizontal="right" vertical="center" readingOrder="2"/>
    </xf>
    <xf numFmtId="3" fontId="1" fillId="0" borderId="16" xfId="0" applyNumberFormat="1" applyFont="1" applyBorder="1" applyAlignment="1">
      <alignment horizontal="left" vertical="center" readingOrder="2"/>
    </xf>
    <xf numFmtId="3" fontId="1" fillId="0" borderId="8" xfId="0" applyNumberFormat="1" applyFont="1" applyBorder="1" applyAlignment="1">
      <alignment horizontal="left" vertical="center" readingOrder="2"/>
    </xf>
    <xf numFmtId="3" fontId="7" fillId="2" borderId="15" xfId="0" applyNumberFormat="1" applyFont="1" applyFill="1" applyBorder="1" applyAlignment="1">
      <alignment horizontal="left" vertical="center" readingOrder="2"/>
    </xf>
    <xf numFmtId="3" fontId="7" fillId="2" borderId="1" xfId="0" applyNumberFormat="1" applyFont="1" applyFill="1" applyBorder="1" applyAlignment="1">
      <alignment horizontal="left" vertical="center" readingOrder="2"/>
    </xf>
    <xf numFmtId="0" fontId="1" fillId="0" borderId="3" xfId="0" applyFont="1" applyBorder="1" applyAlignment="1">
      <alignment horizontal="right" vertical="center" readingOrder="2"/>
    </xf>
    <xf numFmtId="0" fontId="4" fillId="0" borderId="24" xfId="0" applyFont="1" applyBorder="1" applyAlignment="1">
      <alignment horizontal="right" vertical="center" readingOrder="2"/>
    </xf>
    <xf numFmtId="0" fontId="4" fillId="0" borderId="25" xfId="0" applyFont="1" applyBorder="1" applyAlignment="1">
      <alignment horizontal="right" vertical="center" readingOrder="2"/>
    </xf>
    <xf numFmtId="3" fontId="1" fillId="3" borderId="27" xfId="0" applyNumberFormat="1" applyFont="1" applyFill="1" applyBorder="1" applyAlignment="1">
      <alignment horizontal="left" vertical="center" readingOrder="2"/>
    </xf>
    <xf numFmtId="3" fontId="1" fillId="3" borderId="24" xfId="0" applyNumberFormat="1" applyFont="1" applyFill="1" applyBorder="1" applyAlignment="1">
      <alignment horizontal="left" vertical="center" readingOrder="2"/>
    </xf>
    <xf numFmtId="0" fontId="6" fillId="2" borderId="18" xfId="0" applyNumberFormat="1" applyFont="1" applyFill="1" applyBorder="1" applyAlignment="1">
      <alignment horizontal="left" vertical="center" readingOrder="2"/>
    </xf>
    <xf numFmtId="0" fontId="1" fillId="0" borderId="22" xfId="0" applyFont="1" applyBorder="1" applyAlignment="1">
      <alignment horizontal="right" readingOrder="2"/>
    </xf>
    <xf numFmtId="0" fontId="1" fillId="0" borderId="28" xfId="0" applyFont="1" applyBorder="1" applyAlignment="1">
      <alignment horizontal="right" readingOrder="2"/>
    </xf>
    <xf numFmtId="3" fontId="7" fillId="2" borderId="13" xfId="0" applyNumberFormat="1" applyFont="1" applyFill="1" applyBorder="1" applyAlignment="1">
      <alignment horizontal="left" vertical="center" readingOrder="2"/>
    </xf>
    <xf numFmtId="0" fontId="7" fillId="2" borderId="11" xfId="0" applyNumberFormat="1" applyFont="1" applyFill="1" applyBorder="1" applyAlignment="1">
      <alignment horizontal="left" vertical="center" readingOrder="2"/>
    </xf>
    <xf numFmtId="0" fontId="4" fillId="0" borderId="36" xfId="0" applyFont="1" applyBorder="1" applyAlignment="1">
      <alignment horizontal="right" readingOrder="2"/>
    </xf>
    <xf numFmtId="0" fontId="4" fillId="0" borderId="37" xfId="0" applyFont="1" applyBorder="1" applyAlignment="1">
      <alignment horizontal="right" readingOrder="2"/>
    </xf>
    <xf numFmtId="3" fontId="9" fillId="2" borderId="38" xfId="0" applyNumberFormat="1" applyFont="1" applyFill="1" applyBorder="1" applyAlignment="1">
      <alignment horizontal="left" vertical="center" readingOrder="2"/>
    </xf>
    <xf numFmtId="0" fontId="9" fillId="2" borderId="39" xfId="0" applyNumberFormat="1" applyFont="1" applyFill="1" applyBorder="1" applyAlignment="1">
      <alignment horizontal="left" vertical="center" readingOrder="2"/>
    </xf>
    <xf numFmtId="0" fontId="14" fillId="0" borderId="33" xfId="0" applyFont="1" applyBorder="1" applyAlignment="1">
      <alignment horizontal="right" vertical="center" wrapText="1" readingOrder="2"/>
    </xf>
    <xf numFmtId="0" fontId="14" fillId="0" borderId="34" xfId="0" applyFont="1" applyBorder="1" applyAlignment="1">
      <alignment horizontal="right" vertical="center" wrapText="1" readingOrder="2"/>
    </xf>
    <xf numFmtId="0" fontId="14" fillId="0" borderId="35" xfId="0" applyFont="1" applyBorder="1" applyAlignment="1">
      <alignment horizontal="right" vertical="center" wrapText="1" readingOrder="2"/>
    </xf>
    <xf numFmtId="0" fontId="14" fillId="0" borderId="6" xfId="0" applyFont="1" applyBorder="1" applyAlignment="1">
      <alignment horizontal="right" vertical="center" wrapText="1" readingOrder="2"/>
    </xf>
    <xf numFmtId="0" fontId="14" fillId="0" borderId="7" xfId="0" applyFont="1" applyBorder="1" applyAlignment="1">
      <alignment horizontal="right" vertical="center" wrapText="1" readingOrder="2"/>
    </xf>
    <xf numFmtId="0" fontId="14" fillId="0" borderId="17" xfId="0" applyFont="1" applyBorder="1" applyAlignment="1">
      <alignment horizontal="right" vertical="center" wrapText="1" readingOrder="2"/>
    </xf>
    <xf numFmtId="0" fontId="4" fillId="0" borderId="2" xfId="1" applyFont="1" applyBorder="1" applyAlignment="1">
      <alignment horizontal="center" vertical="center" readingOrder="2"/>
    </xf>
    <xf numFmtId="0" fontId="4" fillId="0" borderId="14" xfId="1" applyFont="1" applyBorder="1" applyAlignment="1">
      <alignment horizontal="center" vertical="center" readingOrder="2"/>
    </xf>
    <xf numFmtId="0" fontId="4" fillId="0" borderId="4" xfId="1" applyFont="1" applyBorder="1" applyAlignment="1">
      <alignment horizontal="center" vertical="center" readingOrder="2"/>
    </xf>
    <xf numFmtId="0" fontId="4" fillId="0" borderId="5" xfId="1" applyFont="1" applyBorder="1" applyAlignment="1">
      <alignment horizontal="center" vertical="center" readingOrder="2"/>
    </xf>
    <xf numFmtId="0" fontId="4" fillId="0" borderId="3" xfId="1" applyFont="1" applyBorder="1" applyAlignment="1">
      <alignment horizontal="center" vertical="center" readingOrder="2"/>
    </xf>
    <xf numFmtId="0" fontId="4" fillId="0" borderId="0" xfId="1" applyFont="1" applyBorder="1" applyAlignment="1">
      <alignment horizontal="center" vertical="center" readingOrder="2"/>
    </xf>
    <xf numFmtId="0" fontId="1" fillId="0" borderId="4" xfId="1" applyFont="1" applyBorder="1" applyAlignment="1">
      <alignment horizontal="right" vertical="center" readingOrder="2"/>
    </xf>
    <xf numFmtId="0" fontId="1" fillId="0" borderId="5" xfId="1" applyFont="1" applyBorder="1" applyAlignment="1">
      <alignment horizontal="right" vertical="center" readingOrder="2"/>
    </xf>
    <xf numFmtId="0" fontId="1" fillId="0" borderId="0" xfId="1" applyFont="1" applyBorder="1" applyAlignment="1">
      <alignment horizontal="right" vertical="center" readingOrder="2"/>
    </xf>
    <xf numFmtId="0" fontId="1" fillId="0" borderId="4" xfId="1" applyFont="1" applyBorder="1" applyAlignment="1">
      <alignment horizontal="center" vertical="center" readingOrder="2"/>
    </xf>
    <xf numFmtId="0" fontId="1" fillId="0" borderId="5" xfId="1" applyFont="1" applyBorder="1" applyAlignment="1">
      <alignment horizontal="center" vertical="center" readingOrder="2"/>
    </xf>
    <xf numFmtId="0" fontId="1" fillId="0" borderId="6" xfId="1" applyFont="1" applyBorder="1" applyAlignment="1">
      <alignment horizontal="center" vertical="center" readingOrder="2"/>
    </xf>
    <xf numFmtId="0" fontId="1" fillId="0" borderId="17" xfId="1" applyFont="1" applyBorder="1" applyAlignment="1">
      <alignment horizontal="center" vertical="center" readingOrder="2"/>
    </xf>
    <xf numFmtId="0" fontId="1" fillId="0" borderId="0" xfId="1" applyFont="1" applyBorder="1" applyAlignment="1">
      <alignment horizontal="center" vertical="center" readingOrder="2"/>
    </xf>
    <xf numFmtId="0" fontId="1" fillId="0" borderId="7" xfId="1" applyFont="1" applyBorder="1" applyAlignment="1">
      <alignment horizontal="center" vertical="center" readingOrder="2"/>
    </xf>
    <xf numFmtId="165" fontId="1" fillId="0" borderId="0" xfId="0" applyNumberFormat="1" applyFont="1" applyBorder="1" applyAlignment="1">
      <alignment horizontal="right" readingOrder="2"/>
    </xf>
    <xf numFmtId="165" fontId="1" fillId="0" borderId="0" xfId="0" applyNumberFormat="1" applyFont="1" applyAlignment="1">
      <alignment horizontal="center" readingOrder="2"/>
    </xf>
    <xf numFmtId="165" fontId="4" fillId="0" borderId="0" xfId="0" applyNumberFormat="1" applyFont="1" applyAlignment="1">
      <alignment horizontal="center" readingOrder="2"/>
    </xf>
    <xf numFmtId="165" fontId="8" fillId="0" borderId="0" xfId="0" applyNumberFormat="1" applyFont="1" applyAlignment="1">
      <alignment horizontal="center" readingOrder="2"/>
    </xf>
    <xf numFmtId="165" fontId="1" fillId="0" borderId="6" xfId="0" applyNumberFormat="1" applyFont="1" applyBorder="1" applyAlignment="1">
      <alignment horizontal="right" readingOrder="2"/>
    </xf>
    <xf numFmtId="165" fontId="1" fillId="0" borderId="7" xfId="0" applyNumberFormat="1" applyFont="1" applyBorder="1" applyAlignment="1">
      <alignment horizontal="right" readingOrder="2"/>
    </xf>
    <xf numFmtId="165" fontId="1" fillId="0" borderId="8" xfId="0" applyNumberFormat="1" applyFont="1" applyBorder="1" applyAlignment="1">
      <alignment horizontal="right" readingOrder="2"/>
    </xf>
    <xf numFmtId="165" fontId="1" fillId="0" borderId="9" xfId="0" applyNumberFormat="1" applyFont="1" applyBorder="1" applyAlignment="1">
      <alignment horizontal="right" readingOrder="2"/>
    </xf>
    <xf numFmtId="165" fontId="4" fillId="0" borderId="9" xfId="0" applyNumberFormat="1" applyFont="1" applyBorder="1" applyAlignment="1">
      <alignment horizontal="right" readingOrder="2"/>
    </xf>
    <xf numFmtId="165" fontId="4" fillId="0" borderId="16" xfId="0" applyNumberFormat="1" applyFont="1" applyBorder="1" applyAlignment="1">
      <alignment horizontal="right" readingOrder="2"/>
    </xf>
    <xf numFmtId="165" fontId="4" fillId="0" borderId="8" xfId="0" applyNumberFormat="1" applyFont="1" applyBorder="1" applyAlignment="1">
      <alignment horizontal="right" readingOrder="2"/>
    </xf>
    <xf numFmtId="165" fontId="1" fillId="0" borderId="8" xfId="0" applyNumberFormat="1" applyFont="1" applyBorder="1" applyAlignment="1">
      <alignment horizontal="center" readingOrder="2"/>
    </xf>
    <xf numFmtId="165" fontId="1" fillId="0" borderId="9" xfId="0" applyNumberFormat="1" applyFont="1" applyBorder="1" applyAlignment="1">
      <alignment horizontal="center" readingOrder="2"/>
    </xf>
    <xf numFmtId="165" fontId="15" fillId="0" borderId="9" xfId="0" applyNumberFormat="1" applyFont="1" applyBorder="1" applyAlignment="1">
      <alignment horizontal="right" readingOrder="2"/>
    </xf>
    <xf numFmtId="165" fontId="15" fillId="0" borderId="16" xfId="0" applyNumberFormat="1" applyFont="1" applyBorder="1" applyAlignment="1">
      <alignment horizontal="right" readingOrder="2"/>
    </xf>
    <xf numFmtId="165" fontId="10" fillId="0" borderId="9" xfId="0" applyNumberFormat="1" applyFont="1" applyBorder="1" applyAlignment="1">
      <alignment horizontal="right" readingOrder="2"/>
    </xf>
    <xf numFmtId="165" fontId="2" fillId="0" borderId="9" xfId="0" applyNumberFormat="1" applyFont="1" applyBorder="1" applyAlignment="1">
      <alignment horizontal="right" readingOrder="2"/>
    </xf>
    <xf numFmtId="165" fontId="2" fillId="0" borderId="16" xfId="0" applyNumberFormat="1" applyFont="1" applyBorder="1" applyAlignment="1">
      <alignment horizontal="right" readingOrder="2"/>
    </xf>
    <xf numFmtId="165" fontId="4" fillId="0" borderId="3" xfId="0" applyNumberFormat="1" applyFont="1" applyBorder="1" applyAlignment="1">
      <alignment horizontal="right" readingOrder="2"/>
    </xf>
    <xf numFmtId="165" fontId="1" fillId="0" borderId="3" xfId="0" applyNumberFormat="1" applyFont="1" applyBorder="1" applyAlignment="1">
      <alignment horizontal="right" readingOrder="2"/>
    </xf>
    <xf numFmtId="165" fontId="1" fillId="0" borderId="14" xfId="0" applyNumberFormat="1" applyFont="1" applyBorder="1" applyAlignment="1">
      <alignment horizontal="right" readingOrder="2"/>
    </xf>
    <xf numFmtId="165" fontId="4" fillId="0" borderId="0" xfId="0" applyNumberFormat="1" applyFont="1" applyBorder="1" applyAlignment="1">
      <alignment horizontal="right" readingOrder="2"/>
    </xf>
    <xf numFmtId="165" fontId="6" fillId="0" borderId="0" xfId="0" applyNumberFormat="1" applyFont="1" applyBorder="1" applyAlignment="1">
      <alignment horizontal="left" readingOrder="2"/>
    </xf>
    <xf numFmtId="165" fontId="1" fillId="0" borderId="4" xfId="0" applyNumberFormat="1" applyFont="1" applyBorder="1" applyAlignment="1">
      <alignment horizontal="right" readingOrder="2"/>
    </xf>
    <xf numFmtId="165" fontId="1" fillId="0" borderId="2" xfId="0" applyNumberFormat="1" applyFont="1" applyBorder="1" applyAlignment="1">
      <alignment horizontal="center" readingOrder="2"/>
    </xf>
    <xf numFmtId="165" fontId="1" fillId="0" borderId="3" xfId="0" applyNumberFormat="1" applyFont="1" applyBorder="1" applyAlignment="1">
      <alignment horizontal="center" readingOrder="2"/>
    </xf>
    <xf numFmtId="165" fontId="1" fillId="2" borderId="23" xfId="0" applyNumberFormat="1" applyFont="1" applyFill="1" applyBorder="1" applyAlignment="1">
      <alignment horizontal="right" vertical="center" readingOrder="2"/>
    </xf>
    <xf numFmtId="165" fontId="1" fillId="2" borderId="29" xfId="0" applyNumberFormat="1" applyFont="1" applyFill="1" applyBorder="1" applyAlignment="1">
      <alignment horizontal="right" vertical="center" readingOrder="2"/>
    </xf>
    <xf numFmtId="165" fontId="1" fillId="2" borderId="30" xfId="0" applyNumberFormat="1" applyFont="1" applyFill="1" applyBorder="1" applyAlignment="1">
      <alignment horizontal="right" vertical="center" readingOrder="2"/>
    </xf>
    <xf numFmtId="165" fontId="1" fillId="2" borderId="29" xfId="0" applyNumberFormat="1" applyFont="1" applyFill="1" applyBorder="1" applyAlignment="1">
      <alignment horizontal="center" vertical="center" wrapText="1" readingOrder="2"/>
    </xf>
    <xf numFmtId="165" fontId="1" fillId="2" borderId="29" xfId="0" applyNumberFormat="1" applyFont="1" applyFill="1" applyBorder="1" applyAlignment="1">
      <alignment horizontal="center" vertical="center" readingOrder="2"/>
    </xf>
    <xf numFmtId="165" fontId="1" fillId="2" borderId="31" xfId="0" applyNumberFormat="1" applyFont="1" applyFill="1" applyBorder="1" applyAlignment="1">
      <alignment horizontal="center" vertical="center" readingOrder="2"/>
    </xf>
    <xf numFmtId="165" fontId="1" fillId="2" borderId="30" xfId="0" applyNumberFormat="1" applyFont="1" applyFill="1" applyBorder="1" applyAlignment="1">
      <alignment horizontal="center" vertical="center" readingOrder="2"/>
    </xf>
    <xf numFmtId="165" fontId="6" fillId="0" borderId="24" xfId="0" applyNumberFormat="1" applyFont="1" applyBorder="1" applyAlignment="1">
      <alignment vertical="center" readingOrder="2"/>
    </xf>
    <xf numFmtId="165" fontId="6" fillId="0" borderId="25" xfId="0" applyNumberFormat="1" applyFont="1" applyBorder="1" applyAlignment="1">
      <alignment vertical="center" readingOrder="2"/>
    </xf>
    <xf numFmtId="165" fontId="6" fillId="0" borderId="27" xfId="0" applyNumberFormat="1" applyFont="1" applyBorder="1" applyAlignment="1">
      <alignment vertical="center" readingOrder="2"/>
    </xf>
    <xf numFmtId="165" fontId="6" fillId="0" borderId="27" xfId="0" applyNumberFormat="1" applyFont="1" applyBorder="1" applyAlignment="1">
      <alignment horizontal="left" vertical="center" readingOrder="2"/>
    </xf>
    <xf numFmtId="165" fontId="6" fillId="0" borderId="24" xfId="0" applyNumberFormat="1" applyFont="1" applyBorder="1" applyAlignment="1">
      <alignment horizontal="left" vertical="center" readingOrder="2"/>
    </xf>
    <xf numFmtId="165" fontId="6" fillId="2" borderId="26" xfId="0" applyNumberFormat="1" applyFont="1" applyFill="1" applyBorder="1" applyAlignment="1">
      <alignment horizontal="left" vertical="center" readingOrder="2"/>
    </xf>
    <xf numFmtId="165" fontId="6" fillId="2" borderId="18" xfId="0" applyNumberFormat="1" applyFont="1" applyFill="1" applyBorder="1" applyAlignment="1">
      <alignment horizontal="left" vertical="center" readingOrder="2"/>
    </xf>
    <xf numFmtId="165" fontId="12" fillId="0" borderId="32" xfId="0" applyNumberFormat="1" applyFont="1" applyBorder="1" applyAlignment="1">
      <alignment horizontal="right" vertical="center" readingOrder="2"/>
    </xf>
    <xf numFmtId="165" fontId="12" fillId="0" borderId="19" xfId="0" applyNumberFormat="1" applyFont="1" applyBorder="1" applyAlignment="1">
      <alignment horizontal="right" vertical="center" readingOrder="2"/>
    </xf>
    <xf numFmtId="165" fontId="12" fillId="0" borderId="20" xfId="0" applyNumberFormat="1" applyFont="1" applyBorder="1" applyAlignment="1">
      <alignment horizontal="right" vertical="center" readingOrder="2"/>
    </xf>
    <xf numFmtId="165" fontId="12" fillId="0" borderId="6" xfId="0" applyNumberFormat="1" applyFont="1" applyBorder="1" applyAlignment="1">
      <alignment horizontal="right" vertical="center" readingOrder="2"/>
    </xf>
    <xf numFmtId="165" fontId="12" fillId="0" borderId="7" xfId="0" applyNumberFormat="1" applyFont="1" applyBorder="1" applyAlignment="1">
      <alignment horizontal="right" vertical="center" readingOrder="2"/>
    </xf>
    <xf numFmtId="165" fontId="12" fillId="0" borderId="17" xfId="0" applyNumberFormat="1" applyFont="1" applyBorder="1" applyAlignment="1">
      <alignment horizontal="right" vertical="center" readingOrder="2"/>
    </xf>
    <xf numFmtId="165" fontId="1" fillId="0" borderId="9" xfId="0" applyNumberFormat="1" applyFont="1" applyBorder="1" applyAlignment="1">
      <alignment horizontal="right" vertical="center" readingOrder="2"/>
    </xf>
    <xf numFmtId="165" fontId="1" fillId="0" borderId="16" xfId="0" applyNumberFormat="1" applyFont="1" applyBorder="1" applyAlignment="1">
      <alignment horizontal="left" vertical="center" readingOrder="2"/>
    </xf>
    <xf numFmtId="165" fontId="1" fillId="0" borderId="8" xfId="0" applyNumberFormat="1" applyFont="1" applyBorder="1" applyAlignment="1">
      <alignment horizontal="left" vertical="center" readingOrder="2"/>
    </xf>
    <xf numFmtId="165" fontId="7" fillId="2" borderId="15" xfId="0" applyNumberFormat="1" applyFont="1" applyFill="1" applyBorder="1" applyAlignment="1">
      <alignment horizontal="left" vertical="center" readingOrder="2"/>
    </xf>
    <xf numFmtId="165" fontId="7" fillId="2" borderId="1" xfId="0" applyNumberFormat="1" applyFont="1" applyFill="1" applyBorder="1" applyAlignment="1">
      <alignment horizontal="left" vertical="center" readingOrder="2"/>
    </xf>
    <xf numFmtId="165" fontId="7" fillId="2" borderId="15" xfId="0" applyNumberFormat="1" applyFont="1" applyFill="1" applyBorder="1" applyAlignment="1">
      <alignment horizontal="left" vertical="center"/>
    </xf>
    <xf numFmtId="165" fontId="7" fillId="2" borderId="1" xfId="0" applyNumberFormat="1" applyFont="1" applyFill="1" applyBorder="1" applyAlignment="1">
      <alignment horizontal="left" vertical="center"/>
    </xf>
    <xf numFmtId="165" fontId="1" fillId="0" borderId="3" xfId="0" applyNumberFormat="1" applyFont="1" applyBorder="1" applyAlignment="1">
      <alignment horizontal="right" vertical="center" readingOrder="2"/>
    </xf>
    <xf numFmtId="165" fontId="4" fillId="0" borderId="24" xfId="0" applyNumberFormat="1" applyFont="1" applyBorder="1" applyAlignment="1">
      <alignment horizontal="right" vertical="center" readingOrder="2"/>
    </xf>
    <xf numFmtId="165" fontId="4" fillId="0" borderId="25" xfId="0" applyNumberFormat="1" applyFont="1" applyBorder="1" applyAlignment="1">
      <alignment horizontal="right" vertical="center" readingOrder="2"/>
    </xf>
    <xf numFmtId="165" fontId="1" fillId="3" borderId="27" xfId="0" applyNumberFormat="1" applyFont="1" applyFill="1" applyBorder="1" applyAlignment="1">
      <alignment horizontal="left" vertical="center" readingOrder="2"/>
    </xf>
    <xf numFmtId="165" fontId="1" fillId="3" borderId="24" xfId="0" applyNumberFormat="1" applyFont="1" applyFill="1" applyBorder="1" applyAlignment="1">
      <alignment horizontal="left" vertical="center" readingOrder="2"/>
    </xf>
    <xf numFmtId="165" fontId="1" fillId="0" borderId="22" xfId="0" applyNumberFormat="1" applyFont="1" applyBorder="1" applyAlignment="1">
      <alignment horizontal="right" readingOrder="2"/>
    </xf>
    <xf numFmtId="165" fontId="1" fillId="0" borderId="28" xfId="0" applyNumberFormat="1" applyFont="1" applyBorder="1" applyAlignment="1">
      <alignment horizontal="right" readingOrder="2"/>
    </xf>
    <xf numFmtId="165" fontId="7" fillId="2" borderId="13" xfId="0" applyNumberFormat="1" applyFont="1" applyFill="1" applyBorder="1" applyAlignment="1">
      <alignment horizontal="left" vertical="center" readingOrder="2"/>
    </xf>
    <xf numFmtId="165" fontId="7" fillId="2" borderId="11" xfId="0" applyNumberFormat="1" applyFont="1" applyFill="1" applyBorder="1" applyAlignment="1">
      <alignment horizontal="left" vertical="center" readingOrder="2"/>
    </xf>
    <xf numFmtId="165" fontId="4" fillId="0" borderId="36" xfId="0" applyNumberFormat="1" applyFont="1" applyBorder="1" applyAlignment="1">
      <alignment horizontal="right" readingOrder="2"/>
    </xf>
    <xf numFmtId="165" fontId="4" fillId="0" borderId="37" xfId="0" applyNumberFormat="1" applyFont="1" applyBorder="1" applyAlignment="1">
      <alignment horizontal="right" readingOrder="2"/>
    </xf>
    <xf numFmtId="165" fontId="9" fillId="2" borderId="38" xfId="0" applyNumberFormat="1" applyFont="1" applyFill="1" applyBorder="1" applyAlignment="1">
      <alignment horizontal="left" vertical="center" readingOrder="2"/>
    </xf>
    <xf numFmtId="165" fontId="9" fillId="2" borderId="39" xfId="0" applyNumberFormat="1" applyFont="1" applyFill="1" applyBorder="1" applyAlignment="1">
      <alignment horizontal="left" vertical="center" readingOrder="2"/>
    </xf>
    <xf numFmtId="165" fontId="14" fillId="0" borderId="33" xfId="0" applyNumberFormat="1" applyFont="1" applyBorder="1" applyAlignment="1">
      <alignment horizontal="right" vertical="center" wrapText="1" readingOrder="2"/>
    </xf>
    <xf numFmtId="165" fontId="14" fillId="0" borderId="34" xfId="0" applyNumberFormat="1" applyFont="1" applyBorder="1" applyAlignment="1">
      <alignment horizontal="right" vertical="center" wrapText="1" readingOrder="2"/>
    </xf>
    <xf numFmtId="165" fontId="14" fillId="0" borderId="35" xfId="0" applyNumberFormat="1" applyFont="1" applyBorder="1" applyAlignment="1">
      <alignment horizontal="right" vertical="center" wrapText="1" readingOrder="2"/>
    </xf>
    <xf numFmtId="165" fontId="14" fillId="0" borderId="6" xfId="0" applyNumberFormat="1" applyFont="1" applyBorder="1" applyAlignment="1">
      <alignment horizontal="right" vertical="center" wrapText="1" readingOrder="2"/>
    </xf>
    <xf numFmtId="165" fontId="14" fillId="0" borderId="7" xfId="0" applyNumberFormat="1" applyFont="1" applyBorder="1" applyAlignment="1">
      <alignment horizontal="right" vertical="center" wrapText="1" readingOrder="2"/>
    </xf>
    <xf numFmtId="165" fontId="14" fillId="0" borderId="17" xfId="0" applyNumberFormat="1" applyFont="1" applyBorder="1" applyAlignment="1">
      <alignment horizontal="right" vertical="center" wrapText="1" readingOrder="2"/>
    </xf>
    <xf numFmtId="165" fontId="4" fillId="0" borderId="2" xfId="1" applyNumberFormat="1" applyFont="1" applyBorder="1" applyAlignment="1">
      <alignment horizontal="center" vertical="center" readingOrder="2"/>
    </xf>
    <xf numFmtId="165" fontId="4" fillId="0" borderId="14" xfId="1" applyNumberFormat="1" applyFont="1" applyBorder="1" applyAlignment="1">
      <alignment horizontal="center" vertical="center" readingOrder="2"/>
    </xf>
    <xf numFmtId="165" fontId="4" fillId="0" borderId="4" xfId="1" applyNumberFormat="1" applyFont="1" applyBorder="1" applyAlignment="1">
      <alignment horizontal="center" vertical="center" readingOrder="2"/>
    </xf>
    <xf numFmtId="165" fontId="4" fillId="0" borderId="5" xfId="1" applyNumberFormat="1" applyFont="1" applyBorder="1" applyAlignment="1">
      <alignment horizontal="center" vertical="center" readingOrder="2"/>
    </xf>
    <xf numFmtId="165" fontId="4" fillId="0" borderId="3" xfId="1" applyNumberFormat="1" applyFont="1" applyBorder="1" applyAlignment="1">
      <alignment horizontal="center" vertical="center" readingOrder="2"/>
    </xf>
    <xf numFmtId="165" fontId="4" fillId="0" borderId="0" xfId="1" applyNumberFormat="1" applyFont="1" applyBorder="1" applyAlignment="1">
      <alignment horizontal="center" vertical="center" readingOrder="2"/>
    </xf>
    <xf numFmtId="165" fontId="1" fillId="0" borderId="4" xfId="1" applyNumberFormat="1" applyFont="1" applyBorder="1" applyAlignment="1">
      <alignment horizontal="right" vertical="center" readingOrder="2"/>
    </xf>
    <xf numFmtId="165" fontId="1" fillId="0" borderId="5" xfId="1" applyNumberFormat="1" applyFont="1" applyBorder="1" applyAlignment="1">
      <alignment horizontal="right" vertical="center" readingOrder="2"/>
    </xf>
    <xf numFmtId="165" fontId="1" fillId="0" borderId="0" xfId="1" applyNumberFormat="1" applyFont="1" applyBorder="1" applyAlignment="1">
      <alignment horizontal="right" vertical="center" readingOrder="2"/>
    </xf>
    <xf numFmtId="165" fontId="1" fillId="0" borderId="4" xfId="1" applyNumberFormat="1" applyFont="1" applyBorder="1" applyAlignment="1">
      <alignment horizontal="center" vertical="center" readingOrder="2"/>
    </xf>
    <xf numFmtId="165" fontId="1" fillId="0" borderId="5" xfId="1" applyNumberFormat="1" applyFont="1" applyBorder="1" applyAlignment="1">
      <alignment horizontal="center" vertical="center" readingOrder="2"/>
    </xf>
    <xf numFmtId="165" fontId="1" fillId="0" borderId="6" xfId="1" applyNumberFormat="1" applyFont="1" applyBorder="1" applyAlignment="1">
      <alignment horizontal="center" vertical="center" readingOrder="2"/>
    </xf>
    <xf numFmtId="165" fontId="1" fillId="0" borderId="17" xfId="1" applyNumberFormat="1" applyFont="1" applyBorder="1" applyAlignment="1">
      <alignment horizontal="center" vertical="center" readingOrder="2"/>
    </xf>
    <xf numFmtId="165" fontId="1" fillId="0" borderId="0" xfId="1" applyNumberFormat="1" applyFont="1" applyBorder="1" applyAlignment="1">
      <alignment horizontal="center" vertical="center" readingOrder="2"/>
    </xf>
    <xf numFmtId="165" fontId="1" fillId="0" borderId="7" xfId="1" applyNumberFormat="1" applyFont="1" applyBorder="1" applyAlignment="1">
      <alignment horizontal="center" vertical="center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09280C6A-B487-47C3-9AE5-5AB9C74DE7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591025" y="0"/>
          <a:ext cx="1133474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DB3F8B6C-6190-4318-995A-2FAA4B49B6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5300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09ECFDC5-224D-4B46-BCE0-5FB70EF19F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5300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4D36DD39-6A62-418A-A74D-A47503884F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5300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8FA51EC9-3A63-4367-B50B-0117C049F1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5300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38D0E9E2-508D-47C0-B77B-567D527E06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5300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206EDB5A-6508-47FF-98C9-1C3E28FA43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5905F3A7-F3B3-488D-AF70-C340A05A1C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335E0A5B-04BC-4B86-97EF-36C98A8B6E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613A2D48-13D3-476C-AE21-9EFEFCF6A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ABDCF9D0-4156-4C4D-B33F-E3A8B22880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376EC443-AAE8-4A87-BC72-4D7E6ADE31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86275" y="0"/>
          <a:ext cx="1133474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EB6083C7-4EB9-4B6C-87DA-D3F67ECDF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F3942F8F-8ED3-4900-9927-4A50D8665D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71CEEEC5-F29E-4D3D-96C5-5B71346310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B816BAA7-5B03-440B-9A4C-4B80413376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B1DF356C-4BC0-422C-8933-954474EE0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F77EC3B5-FC5E-4B56-843A-92829FE289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F355D813-33AF-408D-8B34-CA1D7B06C8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1D082126-1E63-4D12-8A91-38254F88E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41D6FF3F-ACA2-4C3D-82D5-3C11107CD6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E43DD91C-50F8-4655-8EC3-A5CD642999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9019CF3A-F26E-4E10-B02A-A2CEFA0067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86275" y="0"/>
          <a:ext cx="1133474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69B731B6-E79F-4E49-A96A-B4B29C174D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D71B6902-F282-4D0E-A015-19FEA935F6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C72EB51A-4F50-4BC2-8693-0464E142D7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55888DEF-F859-4DB2-B046-15F018017C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08324570-00F7-48DB-9054-466E2F227A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7E7D4B32-7665-4C67-A5AB-4C67718572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05D5FDBC-F3BF-4345-8C57-721316D0AE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EF2E871C-8340-4D8D-B607-8EF9A8A41F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BC7C00B2-EB07-4208-B81F-A2220CA3D6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10DB0E7D-630C-4597-8D16-AF339CDFE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B0899535-48B6-4044-9542-0ADE596FF1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86275" y="0"/>
          <a:ext cx="1133474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20C8E9E4-6DA6-4468-9EB0-791CC92DC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C121B2B8-1548-4FB9-A944-1399CB9E5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B2165A05-CF99-4A2F-89AF-1947F679EA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9258D6BA-8BD9-4EB5-8792-193A76A987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48F526D7-FF7E-4CCC-B26E-1736E5E150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83C085CE-0C2E-4CA7-BE61-3D408ECAA4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FA3918BD-5E99-4CD6-B6B3-CC969D4C81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BBE59798-B0F5-4CD6-A3B7-18D6F75B11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7E4A8BB0-2F2B-4CBF-B7B3-FB39729D70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6B566AC6-2E46-445E-A320-4333241D04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7024230" y="0"/>
          <a:ext cx="1139189" cy="872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B22E49C4-19E7-4B1A-87C2-427B658E98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86275" y="0"/>
          <a:ext cx="1133474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5</xdr:row>
      <xdr:rowOff>0</xdr:rowOff>
    </xdr:to>
    <xdr:pic>
      <xdr:nvPicPr>
        <xdr:cNvPr id="3" name="Picture 2" descr="E:\Petrochemical Pars Zone\5) LOGO\logo farsi.jpg">
          <a:extLst>
            <a:ext uri="{FF2B5EF4-FFF2-40B4-BE49-F238E27FC236}">
              <a16:creationId xmlns:a16="http://schemas.microsoft.com/office/drawing/2014/main" id="{660F9FDD-B2FC-46DD-9632-4433C2C573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863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5</xdr:row>
      <xdr:rowOff>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19BD9745-6F11-4957-8FE0-883A2C7ED4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863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385762</xdr:colOff>
      <xdr:row>4</xdr:row>
      <xdr:rowOff>47625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998E4836-D1CE-4864-9C68-5B39B89B28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863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219075</xdr:colOff>
      <xdr:row>5</xdr:row>
      <xdr:rowOff>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238DE428-9A48-467C-AD56-BCF394BCA3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863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219075</xdr:colOff>
      <xdr:row>5</xdr:row>
      <xdr:rowOff>0</xdr:rowOff>
    </xdr:to>
    <xdr:pic>
      <xdr:nvPicPr>
        <xdr:cNvPr id="3" name="Picture 2" descr="E:\Petrochemical Pars Zone\5) LOGO\logo farsi.jpg">
          <a:extLst>
            <a:ext uri="{FF2B5EF4-FFF2-40B4-BE49-F238E27FC236}">
              <a16:creationId xmlns:a16="http://schemas.microsoft.com/office/drawing/2014/main" id="{370323FF-6276-49AA-9C48-4E0815A793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8635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C1FCAE74-1835-4260-BAE9-ED76E1A529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86275" y="0"/>
          <a:ext cx="1133474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1ED09FDC-87EC-4383-83B3-6FD0C528C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86275" y="0"/>
          <a:ext cx="1133474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B9FA1EDE-A454-482F-90F3-029D28071B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86275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742950</xdr:colOff>
      <xdr:row>3</xdr:row>
      <xdr:rowOff>133350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A00E640B-FB6A-41D4-924E-F9E59311A3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53000" y="0"/>
          <a:ext cx="1133474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2;&#1576;&#1585;&#1711;&#1575;&#1606;%20&#1576;&#1740;&#1606;%20&#1575;&#1604;&#1605;&#1604;&#1604;&#1740;%20&#1578;&#1607;&#1585;&#1575;&#1606;%20(1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 و 1"/>
      <sheetName val="ص و 2"/>
      <sheetName val="ص و 3"/>
      <sheetName val="ص و 4"/>
      <sheetName val="ص و 5"/>
      <sheetName val="ص و 6"/>
      <sheetName val="ص و 7"/>
      <sheetName val="ص و 8 "/>
      <sheetName val="ص و 9"/>
      <sheetName val="ص و 10 "/>
      <sheetName val="ص و 11 "/>
      <sheetName val="ص و 12  "/>
      <sheetName val="ص و 13   "/>
      <sheetName val="ص و 14   "/>
      <sheetName val="ص و 15   "/>
      <sheetName val="ص و16    "/>
      <sheetName val="ص و17   "/>
      <sheetName val="ص و18    "/>
      <sheetName val="ص و19 "/>
      <sheetName val="ص و20 "/>
      <sheetName val="ص و21 "/>
      <sheetName val="ص و22"/>
      <sheetName val="ص و23"/>
      <sheetName val="ص و 24"/>
      <sheetName val="ص و 25"/>
      <sheetName val="ص و 26"/>
      <sheetName val="ص و 27"/>
      <sheetName val="ص و 28 "/>
      <sheetName val="ص و 29 "/>
      <sheetName val="ص و 30 "/>
      <sheetName val="ص و 31 "/>
      <sheetName val="ص و 32 "/>
      <sheetName val="ص و 33 "/>
      <sheetName val="ص و 34 "/>
      <sheetName val="ص و 35  "/>
      <sheetName val="ص و 36 "/>
      <sheetName val="ص و 37 "/>
      <sheetName val="ص و 11"/>
      <sheetName val="2"/>
      <sheetName val="2 (2)"/>
      <sheetName val="2 (3)"/>
      <sheetName val="2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8">
          <cell r="F18">
            <v>0</v>
          </cell>
        </row>
        <row r="19">
          <cell r="F19">
            <v>320328937</v>
          </cell>
        </row>
        <row r="20">
          <cell r="F20">
            <v>0</v>
          </cell>
        </row>
        <row r="21">
          <cell r="F21">
            <v>160164468.5</v>
          </cell>
        </row>
        <row r="22">
          <cell r="F22">
            <v>0</v>
          </cell>
        </row>
        <row r="23">
          <cell r="F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AA31-181E-4FDC-8AB1-BD598693106F}">
  <sheetPr>
    <pageSetUpPr fitToPage="1"/>
  </sheetPr>
  <dimension ref="A1:W35"/>
  <sheetViews>
    <sheetView rightToLeft="1" view="pageBreakPreview" topLeftCell="A7" zoomScaleNormal="100" zoomScaleSheetLayoutView="100" workbookViewId="0">
      <selection activeCell="B30" sqref="B30:C31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6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24586</v>
      </c>
      <c r="K1" s="113"/>
    </row>
    <row r="2" spans="2:23" ht="15">
      <c r="G2" s="112" t="s">
        <v>32</v>
      </c>
      <c r="H2" s="112"/>
      <c r="I2" s="112"/>
      <c r="J2" s="113" t="s">
        <v>39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43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29"/>
      <c r="Q8" s="29"/>
      <c r="R8" s="29"/>
      <c r="S8" s="29"/>
      <c r="T8" s="29"/>
      <c r="U8" s="29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28" t="s">
        <v>23</v>
      </c>
      <c r="H9" s="5" t="s">
        <v>9</v>
      </c>
      <c r="I9" s="130" t="s">
        <v>45</v>
      </c>
      <c r="J9" s="130"/>
      <c r="K9" s="131"/>
      <c r="P9" s="29"/>
      <c r="Q9" s="29"/>
      <c r="R9" s="29"/>
      <c r="S9" s="29"/>
      <c r="T9" s="29"/>
      <c r="U9" s="29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29"/>
      <c r="Q10" s="29"/>
      <c r="R10" s="29"/>
      <c r="S10" s="29"/>
      <c r="T10" s="29"/>
      <c r="U10" s="29"/>
    </row>
    <row r="11" spans="2:23" ht="21.75" customHeight="1">
      <c r="B11" s="134" t="s">
        <v>42</v>
      </c>
      <c r="C11" s="111"/>
      <c r="D11" s="111"/>
      <c r="E11" s="111"/>
      <c r="F11" s="111"/>
      <c r="G11" s="111"/>
      <c r="H11" s="7"/>
      <c r="I11" s="7"/>
      <c r="J11" s="7"/>
      <c r="K11" s="13"/>
      <c r="P11" s="29"/>
      <c r="Q11" s="29"/>
      <c r="R11" s="29"/>
      <c r="S11" s="29"/>
      <c r="T11" s="29"/>
      <c r="U11" s="29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29"/>
      <c r="Q12" s="29"/>
      <c r="R12" s="29"/>
      <c r="S12" s="29"/>
      <c r="T12" s="29"/>
      <c r="U12" s="29"/>
    </row>
    <row r="13" spans="2:23" ht="2.25" customHeight="1">
      <c r="B13" s="135"/>
      <c r="C13" s="136"/>
      <c r="D13" s="27"/>
      <c r="E13" s="27"/>
      <c r="F13" s="27"/>
      <c r="G13" s="27"/>
      <c r="H13" s="27"/>
      <c r="I13" s="27"/>
      <c r="J13" s="27"/>
      <c r="K13" s="17"/>
      <c r="P13" s="29"/>
      <c r="Q13" s="29"/>
      <c r="R13" s="29"/>
      <c r="S13" s="29"/>
      <c r="T13" s="29"/>
      <c r="U13" s="29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29"/>
      <c r="Q14" s="29"/>
      <c r="R14" s="29"/>
      <c r="S14" s="29"/>
      <c r="T14" s="29"/>
      <c r="U14" s="29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1415614165</v>
      </c>
      <c r="G15" s="147">
        <v>0</v>
      </c>
      <c r="H15" s="148"/>
      <c r="I15" s="149">
        <v>1415614165</v>
      </c>
      <c r="J15" s="150"/>
      <c r="K15" s="150"/>
      <c r="P15" s="29"/>
      <c r="Q15" s="29"/>
      <c r="R15" s="29"/>
      <c r="S15" s="29"/>
      <c r="T15" s="29"/>
      <c r="U15" s="29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29"/>
      <c r="Q16" s="29"/>
      <c r="R16" s="29"/>
      <c r="S16" s="29"/>
      <c r="T16" s="29"/>
      <c r="U16" s="29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29"/>
      <c r="Q17" s="29"/>
      <c r="R17" s="29"/>
      <c r="S17" s="29"/>
      <c r="T17" s="29"/>
      <c r="U17" s="29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v>0</v>
      </c>
      <c r="H18" s="159"/>
      <c r="I18" s="160">
        <v>0</v>
      </c>
      <c r="J18" s="161"/>
      <c r="K18" s="161"/>
      <c r="P18" s="29"/>
      <c r="Q18" s="29"/>
      <c r="R18" s="29"/>
      <c r="S18" s="29"/>
      <c r="T18" s="29"/>
      <c r="U18" s="29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141561416.5</v>
      </c>
      <c r="G19" s="158">
        <v>0</v>
      </c>
      <c r="H19" s="159"/>
      <c r="I19" s="160">
        <f>I15*B19</f>
        <v>141561416.5</v>
      </c>
      <c r="J19" s="161"/>
      <c r="K19" s="161"/>
      <c r="P19" s="29"/>
      <c r="Q19" s="29"/>
      <c r="R19" s="29"/>
      <c r="S19" s="29"/>
      <c r="T19" s="29"/>
      <c r="U19" s="29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70780708.25</v>
      </c>
      <c r="G21" s="158">
        <v>0</v>
      </c>
      <c r="H21" s="159"/>
      <c r="I21" s="160">
        <f>I15*B21</f>
        <v>70780708.25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212342124.75</v>
      </c>
      <c r="G24" s="167">
        <f>SUM(G18:H23)</f>
        <v>0</v>
      </c>
      <c r="H24" s="168"/>
      <c r="I24" s="149">
        <f>SUM(I18:K23)</f>
        <v>212342124.75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1203272040.25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1203272040.25</v>
      </c>
      <c r="J27" s="177"/>
      <c r="K27" s="177"/>
    </row>
    <row r="28" spans="1:21" ht="20.25" customHeight="1" thickTop="1">
      <c r="B28" s="178" t="s">
        <v>48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69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37</v>
      </c>
      <c r="C30" s="185"/>
      <c r="D30" s="184" t="s">
        <v>38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.5" right="0.5" top="0.75" bottom="0.75" header="0.3" footer="0.3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0D76-879B-4AED-B933-7BE38696A989}">
  <sheetPr>
    <pageSetUpPr fitToPage="1"/>
  </sheetPr>
  <dimension ref="A1:W35"/>
  <sheetViews>
    <sheetView rightToLeft="1" view="pageBreakPreview" zoomScaleNormal="100" zoomScaleSheetLayoutView="100" workbookViewId="0">
      <selection activeCell="I15" sqref="I15:K15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26155</v>
      </c>
      <c r="K1" s="113"/>
    </row>
    <row r="2" spans="2:23" ht="15">
      <c r="G2" s="112" t="s">
        <v>32</v>
      </c>
      <c r="H2" s="112"/>
      <c r="I2" s="112"/>
      <c r="J2" s="113" t="s">
        <v>68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8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73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7"/>
      <c r="E13" s="37"/>
      <c r="F13" s="37"/>
      <c r="G13" s="37"/>
      <c r="H13" s="37"/>
      <c r="I13" s="37"/>
      <c r="J13" s="37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6560961645</v>
      </c>
      <c r="G15" s="147">
        <f>'ص و 9'!F15</f>
        <v>6524061645</v>
      </c>
      <c r="H15" s="148"/>
      <c r="I15" s="149">
        <v>36900000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324018937</v>
      </c>
      <c r="G19" s="158">
        <f>'ص و 6'!F19</f>
        <v>320328937</v>
      </c>
      <c r="H19" s="159"/>
      <c r="I19" s="160">
        <f>I15*B19</f>
        <v>3690000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162009468.5</v>
      </c>
      <c r="G21" s="158">
        <f>'ص و 6'!F21</f>
        <v>160164468.5</v>
      </c>
      <c r="H21" s="159"/>
      <c r="I21" s="160">
        <f>I15*B21</f>
        <v>1845000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486028405.5</v>
      </c>
      <c r="G24" s="167">
        <f>SUM(G18:H23)</f>
        <v>480493405.5</v>
      </c>
      <c r="H24" s="168"/>
      <c r="I24" s="149">
        <f>SUM(I18:K23)</f>
        <v>5535000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31365000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31365000</v>
      </c>
      <c r="J27" s="177"/>
      <c r="K27" s="177"/>
    </row>
    <row r="28" spans="1:21" ht="20.25" customHeight="1" thickTop="1">
      <c r="B28" s="178" t="s">
        <v>60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46BE-9517-464B-B12D-DE66E7202FE6}">
  <sheetPr>
    <pageSetUpPr fitToPage="1"/>
  </sheetPr>
  <dimension ref="A1:W35"/>
  <sheetViews>
    <sheetView rightToLeft="1" view="pageBreakPreview" zoomScaleNormal="100" zoomScaleSheetLayoutView="100" workbookViewId="0">
      <selection activeCell="I15" sqref="I15:K15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26156</v>
      </c>
      <c r="K1" s="113"/>
    </row>
    <row r="2" spans="2:23" ht="15">
      <c r="G2" s="112" t="s">
        <v>32</v>
      </c>
      <c r="H2" s="112"/>
      <c r="I2" s="112"/>
      <c r="J2" s="113" t="s">
        <v>68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8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7"/>
      <c r="E13" s="37"/>
      <c r="F13" s="37"/>
      <c r="G13" s="37"/>
      <c r="H13" s="37"/>
      <c r="I13" s="37"/>
      <c r="J13" s="37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6597861645</v>
      </c>
      <c r="G15" s="147">
        <f>'ص و 10 '!F15</f>
        <v>6560961645</v>
      </c>
      <c r="H15" s="148"/>
      <c r="I15" s="149">
        <v>36900000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324018937</v>
      </c>
      <c r="G19" s="158">
        <f>'ص و 6'!F19</f>
        <v>320328937</v>
      </c>
      <c r="H19" s="159"/>
      <c r="I19" s="160">
        <f>I15*B19</f>
        <v>3690000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162009468.5</v>
      </c>
      <c r="G21" s="158">
        <f>'ص و 6'!F21</f>
        <v>160164468.5</v>
      </c>
      <c r="H21" s="159"/>
      <c r="I21" s="160">
        <f>I15*B21</f>
        <v>1845000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486028405.5</v>
      </c>
      <c r="G24" s="167">
        <f>SUM(G18:H23)</f>
        <v>480493405.5</v>
      </c>
      <c r="H24" s="168"/>
      <c r="I24" s="149">
        <f>SUM(I18:K23)</f>
        <v>5535000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31365000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31365000</v>
      </c>
      <c r="J27" s="177"/>
      <c r="K27" s="177"/>
    </row>
    <row r="28" spans="1:21" ht="20.25" customHeight="1" thickTop="1">
      <c r="B28" s="178" t="s">
        <v>60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4F04-0A8F-4F43-9ADA-EF5C816B661E}">
  <sheetPr>
    <pageSetUpPr fitToPage="1"/>
  </sheetPr>
  <dimension ref="A1:W35"/>
  <sheetViews>
    <sheetView rightToLeft="1" view="pageBreakPreview" zoomScaleNormal="100" zoomScaleSheetLayoutView="100" workbookViewId="0">
      <selection activeCell="I15" sqref="I15:K15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26796</v>
      </c>
      <c r="K1" s="113"/>
    </row>
    <row r="2" spans="2:23" ht="15">
      <c r="G2" s="112" t="s">
        <v>32</v>
      </c>
      <c r="H2" s="112"/>
      <c r="I2" s="112"/>
      <c r="J2" s="113" t="s">
        <v>75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9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0"/>
      <c r="E13" s="40"/>
      <c r="F13" s="40"/>
      <c r="G13" s="40"/>
      <c r="H13" s="40"/>
      <c r="I13" s="40"/>
      <c r="J13" s="40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8143426020</v>
      </c>
      <c r="G15" s="147">
        <f>'ص و 11 '!F15</f>
        <v>6597861645</v>
      </c>
      <c r="H15" s="148"/>
      <c r="I15" s="149">
        <v>1545564375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474885374.5</v>
      </c>
      <c r="G19" s="158">
        <f>'ص و 6'!F19</f>
        <v>320328937</v>
      </c>
      <c r="H19" s="159"/>
      <c r="I19" s="160">
        <f>I15*B19</f>
        <v>154556437.5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237442687.25</v>
      </c>
      <c r="G21" s="158">
        <f>'ص و 6'!F21</f>
        <v>160164468.5</v>
      </c>
      <c r="H21" s="159"/>
      <c r="I21" s="160">
        <f>I15*B21</f>
        <v>77278218.75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712328061.75</v>
      </c>
      <c r="G24" s="167">
        <f>SUM(G18:H23)</f>
        <v>480493405.5</v>
      </c>
      <c r="H24" s="168"/>
      <c r="I24" s="149">
        <f>SUM(I18:K23)</f>
        <v>231834656.25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1313729718.75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1313729718.75</v>
      </c>
      <c r="J27" s="177"/>
      <c r="K27" s="177"/>
    </row>
    <row r="28" spans="1:21" ht="20.25" customHeight="1" thickTop="1">
      <c r="B28" s="178" t="s">
        <v>76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96A3-BAEB-44AB-B3AC-4F947AC9F6B4}">
  <sheetPr>
    <pageSetUpPr fitToPage="1"/>
  </sheetPr>
  <dimension ref="A1:W35"/>
  <sheetViews>
    <sheetView rightToLeft="1" view="pageBreakPreview" topLeftCell="A10" zoomScaleNormal="100" zoomScaleSheetLayoutView="100" workbookViewId="0">
      <selection activeCell="B30" sqref="B30:C31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26797</v>
      </c>
      <c r="K1" s="113"/>
    </row>
    <row r="2" spans="2:23" ht="15">
      <c r="G2" s="112" t="s">
        <v>32</v>
      </c>
      <c r="H2" s="112"/>
      <c r="I2" s="112"/>
      <c r="J2" s="113" t="s">
        <v>75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9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0"/>
      <c r="E13" s="40"/>
      <c r="F13" s="40"/>
      <c r="G13" s="40"/>
      <c r="H13" s="40"/>
      <c r="I13" s="40"/>
      <c r="J13" s="40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9492142395</v>
      </c>
      <c r="G15" s="147">
        <f>'ص و 12  '!F15</f>
        <v>8143426020</v>
      </c>
      <c r="H15" s="148"/>
      <c r="I15" s="149">
        <v>1348716375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455200574.5</v>
      </c>
      <c r="G19" s="158">
        <f>'ص و 6'!F19</f>
        <v>320328937</v>
      </c>
      <c r="H19" s="159"/>
      <c r="I19" s="160">
        <f>I15*B19</f>
        <v>134871637.5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227600287.25</v>
      </c>
      <c r="G21" s="158">
        <f>'ص و 6'!F21</f>
        <v>160164468.5</v>
      </c>
      <c r="H21" s="159"/>
      <c r="I21" s="160">
        <f>I15*B21</f>
        <v>67435818.75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682800861.75</v>
      </c>
      <c r="G24" s="167">
        <f>SUM(G18:H23)</f>
        <v>480493405.5</v>
      </c>
      <c r="H24" s="168"/>
      <c r="I24" s="149">
        <f>SUM(I18:K23)</f>
        <v>202307456.25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1146408918.75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1146408918.75</v>
      </c>
      <c r="J27" s="177"/>
      <c r="K27" s="177"/>
    </row>
    <row r="28" spans="1:21" ht="20.25" customHeight="1" thickTop="1">
      <c r="B28" s="178" t="s">
        <v>77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8FD5-577A-49BD-8947-2D3DF82355B1}">
  <sheetPr>
    <pageSetUpPr fitToPage="1"/>
  </sheetPr>
  <dimension ref="A1:W35"/>
  <sheetViews>
    <sheetView rightToLeft="1" view="pageBreakPreview" topLeftCell="A13" zoomScaleNormal="100" zoomScaleSheetLayoutView="100" workbookViewId="0">
      <selection activeCell="B30" sqref="B30:C31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26798</v>
      </c>
      <c r="K1" s="113"/>
    </row>
    <row r="2" spans="2:23" ht="15">
      <c r="G2" s="112" t="s">
        <v>32</v>
      </c>
      <c r="H2" s="112"/>
      <c r="I2" s="112"/>
      <c r="J2" s="113" t="s">
        <v>75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9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0"/>
      <c r="E13" s="40"/>
      <c r="F13" s="40"/>
      <c r="G13" s="40"/>
      <c r="H13" s="40"/>
      <c r="I13" s="40"/>
      <c r="J13" s="40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10053466770</v>
      </c>
      <c r="G15" s="147">
        <f>'ص و 13   '!F15</f>
        <v>9492142395</v>
      </c>
      <c r="H15" s="148"/>
      <c r="I15" s="149">
        <v>561324375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376461374.5</v>
      </c>
      <c r="G19" s="158">
        <f>'ص و 6'!F19</f>
        <v>320328937</v>
      </c>
      <c r="H19" s="159"/>
      <c r="I19" s="160">
        <f>I15*B19</f>
        <v>56132437.5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188230687.25</v>
      </c>
      <c r="G21" s="158">
        <f>'ص و 6'!F21</f>
        <v>160164468.5</v>
      </c>
      <c r="H21" s="159"/>
      <c r="I21" s="160">
        <f>I15*B21</f>
        <v>28066218.75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564692061.75</v>
      </c>
      <c r="G24" s="167">
        <f>SUM(G18:H23)</f>
        <v>480493405.5</v>
      </c>
      <c r="H24" s="168"/>
      <c r="I24" s="149">
        <f>SUM(I18:K23)</f>
        <v>84198656.25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477125718.75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477125718.75</v>
      </c>
      <c r="J27" s="177"/>
      <c r="K27" s="177"/>
    </row>
    <row r="28" spans="1:21" ht="20.25" customHeight="1" thickTop="1">
      <c r="B28" s="178" t="s">
        <v>78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6BB3-07F1-44F8-944C-1C0F908E2687}">
  <sheetPr>
    <pageSetUpPr fitToPage="1"/>
  </sheetPr>
  <dimension ref="A1:W35"/>
  <sheetViews>
    <sheetView rightToLeft="1" view="pageBreakPreview" topLeftCell="A13" zoomScaleNormal="100" zoomScaleSheetLayoutView="100" workbookViewId="0">
      <selection activeCell="B30" sqref="B30:C31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26799</v>
      </c>
      <c r="K1" s="113"/>
    </row>
    <row r="2" spans="2:23" ht="15">
      <c r="G2" s="112" t="s">
        <v>32</v>
      </c>
      <c r="H2" s="112"/>
      <c r="I2" s="112"/>
      <c r="J2" s="113" t="s">
        <v>75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9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0"/>
      <c r="E13" s="40"/>
      <c r="F13" s="40"/>
      <c r="G13" s="40"/>
      <c r="H13" s="40"/>
      <c r="I13" s="40"/>
      <c r="J13" s="40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10963888770</v>
      </c>
      <c r="G15" s="147">
        <f>'ص و 14   '!F15</f>
        <v>10053466770</v>
      </c>
      <c r="H15" s="148"/>
      <c r="I15" s="149">
        <v>910422000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411371137</v>
      </c>
      <c r="G19" s="158">
        <f>'ص و 6'!F19</f>
        <v>320328937</v>
      </c>
      <c r="H19" s="159"/>
      <c r="I19" s="160">
        <f>I15*B19</f>
        <v>91042200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205685568.5</v>
      </c>
      <c r="G21" s="158">
        <f>'ص و 6'!F21</f>
        <v>160164468.5</v>
      </c>
      <c r="H21" s="159"/>
      <c r="I21" s="160">
        <f>I15*B21</f>
        <v>45521100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617056705.5</v>
      </c>
      <c r="G24" s="167">
        <f>SUM(G18:H23)</f>
        <v>480493405.5</v>
      </c>
      <c r="H24" s="168"/>
      <c r="I24" s="149">
        <f>SUM(I18:K23)</f>
        <v>136563300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773858700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773858700</v>
      </c>
      <c r="J27" s="177"/>
      <c r="K27" s="177"/>
    </row>
    <row r="28" spans="1:21" ht="20.25" customHeight="1" thickTop="1">
      <c r="B28" s="178" t="s">
        <v>79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FBB0-4B0D-4E72-9466-F9FA69BD259A}">
  <sheetPr>
    <pageSetUpPr fitToPage="1"/>
  </sheetPr>
  <dimension ref="A1:W35"/>
  <sheetViews>
    <sheetView rightToLeft="1" view="pageBreakPreview" topLeftCell="A7" zoomScaleNormal="100" zoomScaleSheetLayoutView="100" workbookViewId="0">
      <selection activeCell="B28" sqref="B28:K29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26800</v>
      </c>
      <c r="K1" s="113"/>
    </row>
    <row r="2" spans="2:23" ht="15">
      <c r="G2" s="112" t="s">
        <v>32</v>
      </c>
      <c r="H2" s="112"/>
      <c r="I2" s="112"/>
      <c r="J2" s="113" t="s">
        <v>75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9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0"/>
      <c r="E13" s="40"/>
      <c r="F13" s="40"/>
      <c r="G13" s="40"/>
      <c r="H13" s="40"/>
      <c r="I13" s="40"/>
      <c r="J13" s="40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10991788770</v>
      </c>
      <c r="G15" s="147">
        <f>'ص و 15   '!F15</f>
        <v>10963888770</v>
      </c>
      <c r="H15" s="148"/>
      <c r="I15" s="149">
        <v>27900000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323118937</v>
      </c>
      <c r="G19" s="158">
        <f>'ص و 6'!F19</f>
        <v>320328937</v>
      </c>
      <c r="H19" s="159"/>
      <c r="I19" s="160">
        <f>I15*B19</f>
        <v>2790000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161559468.5</v>
      </c>
      <c r="G21" s="158">
        <f>'ص و 6'!F21</f>
        <v>160164468.5</v>
      </c>
      <c r="H21" s="159"/>
      <c r="I21" s="160">
        <f>I15*B21</f>
        <v>1395000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484678405.5</v>
      </c>
      <c r="G24" s="167">
        <f>SUM(G18:H23)</f>
        <v>480493405.5</v>
      </c>
      <c r="H24" s="168"/>
      <c r="I24" s="149">
        <f>SUM(I18:K23)</f>
        <v>4185000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23715000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23715000</v>
      </c>
      <c r="J27" s="177"/>
      <c r="K27" s="177"/>
    </row>
    <row r="28" spans="1:21" ht="20.25" customHeight="1" thickTop="1">
      <c r="B28" s="178" t="s">
        <v>80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4B45-D21F-4848-A562-56BF646D4C43}">
  <sheetPr>
    <pageSetUpPr fitToPage="1"/>
  </sheetPr>
  <dimension ref="A1:W35"/>
  <sheetViews>
    <sheetView rightToLeft="1" view="pageBreakPreview" topLeftCell="A4" zoomScaleNormal="100" zoomScaleSheetLayoutView="100" workbookViewId="0">
      <selection activeCell="N29" sqref="N29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26801</v>
      </c>
      <c r="K1" s="113"/>
    </row>
    <row r="2" spans="2:23" ht="15">
      <c r="G2" s="112" t="s">
        <v>32</v>
      </c>
      <c r="H2" s="112"/>
      <c r="I2" s="112"/>
      <c r="J2" s="113" t="s">
        <v>75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9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0"/>
      <c r="E13" s="40"/>
      <c r="F13" s="40"/>
      <c r="G13" s="40"/>
      <c r="H13" s="40"/>
      <c r="I13" s="40"/>
      <c r="J13" s="40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11027788770</v>
      </c>
      <c r="G15" s="147">
        <f>'ص و16    '!F15</f>
        <v>10991788770</v>
      </c>
      <c r="H15" s="148"/>
      <c r="I15" s="149">
        <v>36000000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323928937</v>
      </c>
      <c r="G19" s="158">
        <f>'ص و 6'!F19</f>
        <v>320328937</v>
      </c>
      <c r="H19" s="159"/>
      <c r="I19" s="160">
        <f>I15*B19</f>
        <v>3600000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161964468.5</v>
      </c>
      <c r="G21" s="158">
        <f>'ص و 6'!F21</f>
        <v>160164468.5</v>
      </c>
      <c r="H21" s="159"/>
      <c r="I21" s="160">
        <f>I15*B21</f>
        <v>1800000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485893405.5</v>
      </c>
      <c r="G24" s="167">
        <f>SUM(G18:H23)</f>
        <v>480493405.5</v>
      </c>
      <c r="H24" s="168"/>
      <c r="I24" s="149">
        <f>SUM(I18:K23)</f>
        <v>5400000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30600000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30600000</v>
      </c>
      <c r="J27" s="177"/>
      <c r="K27" s="177"/>
    </row>
    <row r="28" spans="1:21" ht="20.25" customHeight="1" thickTop="1">
      <c r="B28" s="178" t="s">
        <v>81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BD10-B194-4CA6-915C-80886966101D}">
  <sheetPr>
    <pageSetUpPr fitToPage="1"/>
  </sheetPr>
  <dimension ref="A1:W35"/>
  <sheetViews>
    <sheetView rightToLeft="1" view="pageBreakPreview" topLeftCell="A4" zoomScaleNormal="100" zoomScaleSheetLayoutView="100" workbookViewId="0">
      <selection activeCell="B30" sqref="B30:C31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26802</v>
      </c>
      <c r="K1" s="113"/>
    </row>
    <row r="2" spans="2:23" ht="15">
      <c r="G2" s="112" t="s">
        <v>32</v>
      </c>
      <c r="H2" s="112"/>
      <c r="I2" s="112"/>
      <c r="J2" s="113" t="s">
        <v>75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9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0"/>
      <c r="E13" s="40"/>
      <c r="F13" s="40"/>
      <c r="G13" s="40"/>
      <c r="H13" s="40"/>
      <c r="I13" s="40"/>
      <c r="J13" s="40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11057488770</v>
      </c>
      <c r="G15" s="147">
        <f>'ص و17   '!F15</f>
        <v>11027788770</v>
      </c>
      <c r="H15" s="148"/>
      <c r="I15" s="149">
        <v>29700000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323298937</v>
      </c>
      <c r="G19" s="158">
        <f>'ص و 6'!F19</f>
        <v>320328937</v>
      </c>
      <c r="H19" s="159"/>
      <c r="I19" s="160">
        <f>I15*B19</f>
        <v>2970000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161649468.5</v>
      </c>
      <c r="G21" s="158">
        <f>'ص و 6'!F21</f>
        <v>160164468.5</v>
      </c>
      <c r="H21" s="159"/>
      <c r="I21" s="160">
        <f>I15*B21</f>
        <v>1485000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484948405.5</v>
      </c>
      <c r="G24" s="167">
        <f>SUM(G18:H23)</f>
        <v>480493405.5</v>
      </c>
      <c r="H24" s="168"/>
      <c r="I24" s="149">
        <f>SUM(I18:K23)</f>
        <v>4455000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25245000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25245000</v>
      </c>
      <c r="J27" s="177"/>
      <c r="K27" s="177"/>
    </row>
    <row r="28" spans="1:21" ht="20.25" customHeight="1" thickTop="1">
      <c r="B28" s="178" t="s">
        <v>82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EEF9-C7C8-46E9-8137-4186C75E9228}">
  <sheetPr>
    <pageSetUpPr fitToPage="1"/>
  </sheetPr>
  <dimension ref="A1:W35"/>
  <sheetViews>
    <sheetView rightToLeft="1" view="pageBreakPreview" topLeftCell="A7" zoomScaleNormal="100" zoomScaleSheetLayoutView="100" workbookViewId="0">
      <selection activeCell="D38" sqref="D38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27212</v>
      </c>
      <c r="K1" s="113"/>
    </row>
    <row r="2" spans="2:23" ht="15">
      <c r="G2" s="112" t="s">
        <v>32</v>
      </c>
      <c r="H2" s="112"/>
      <c r="I2" s="112"/>
      <c r="J2" s="113" t="s">
        <v>83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1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2"/>
      <c r="E13" s="42"/>
      <c r="F13" s="42"/>
      <c r="G13" s="42"/>
      <c r="H13" s="42"/>
      <c r="I13" s="42"/>
      <c r="J13" s="42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14414638870</v>
      </c>
      <c r="G15" s="147">
        <f>'ص و18    '!F15</f>
        <v>11057488770</v>
      </c>
      <c r="H15" s="148"/>
      <c r="I15" s="149">
        <v>3357150100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656043947</v>
      </c>
      <c r="G19" s="158">
        <f>'ص و 6'!F19</f>
        <v>320328937</v>
      </c>
      <c r="H19" s="159"/>
      <c r="I19" s="160">
        <f>I15*B19</f>
        <v>335715010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328021973.5</v>
      </c>
      <c r="G21" s="158">
        <f>'ص و 6'!F21</f>
        <v>160164468.5</v>
      </c>
      <c r="H21" s="159"/>
      <c r="I21" s="160">
        <f>I15*B21</f>
        <v>167857505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984065920.5</v>
      </c>
      <c r="G24" s="167">
        <f>SUM(G18:H23)</f>
        <v>480493405.5</v>
      </c>
      <c r="H24" s="168"/>
      <c r="I24" s="149">
        <f>SUM(I18:K23)</f>
        <v>503572515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2853577585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2853577585</v>
      </c>
      <c r="J27" s="177"/>
      <c r="K27" s="177"/>
    </row>
    <row r="28" spans="1:21" ht="20.25" customHeight="1" thickTop="1">
      <c r="B28" s="178" t="s">
        <v>84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F374-A9BE-4D38-BD2C-4438F06405D7}">
  <sheetPr>
    <pageSetUpPr fitToPage="1"/>
  </sheetPr>
  <dimension ref="A1:W35"/>
  <sheetViews>
    <sheetView rightToLeft="1" view="pageBreakPreview" topLeftCell="A7" zoomScaleNormal="100" zoomScaleSheetLayoutView="100" workbookViewId="0">
      <selection activeCell="G15" sqref="G15:H15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6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24587</v>
      </c>
      <c r="K1" s="113"/>
    </row>
    <row r="2" spans="2:23" ht="15">
      <c r="G2" s="112" t="s">
        <v>32</v>
      </c>
      <c r="H2" s="112"/>
      <c r="I2" s="112"/>
      <c r="J2" s="113" t="s">
        <v>39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46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0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50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1"/>
      <c r="E13" s="31"/>
      <c r="F13" s="31"/>
      <c r="G13" s="31"/>
      <c r="H13" s="31"/>
      <c r="I13" s="31"/>
      <c r="J13" s="31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2013043480</v>
      </c>
      <c r="G15" s="147">
        <f>'ص و 1'!F15</f>
        <v>1415614165</v>
      </c>
      <c r="H15" s="148"/>
      <c r="I15" s="149">
        <v>597429315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201304348</v>
      </c>
      <c r="G19" s="158">
        <f>'ص و 1'!F19</f>
        <v>141561416.5</v>
      </c>
      <c r="H19" s="159"/>
      <c r="I19" s="160">
        <f>I15*B19</f>
        <v>59742931.5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100652174</v>
      </c>
      <c r="G21" s="158">
        <f>'ص و 1'!F21</f>
        <v>70780708.25</v>
      </c>
      <c r="H21" s="159"/>
      <c r="I21" s="160">
        <f>I15*B21</f>
        <v>29871465.75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301956522</v>
      </c>
      <c r="G24" s="167">
        <f>SUM(G18:H23)</f>
        <v>212342124.75</v>
      </c>
      <c r="H24" s="168"/>
      <c r="I24" s="149">
        <f>SUM(I18:K23)</f>
        <v>89614397.25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507814917.75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507814917.75</v>
      </c>
      <c r="J27" s="177"/>
      <c r="K27" s="177"/>
    </row>
    <row r="28" spans="1:21" ht="20.25" customHeight="1" thickTop="1">
      <c r="B28" s="178" t="s">
        <v>47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69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37</v>
      </c>
      <c r="C30" s="185"/>
      <c r="D30" s="184" t="s">
        <v>38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.5" right="0.5" top="0.75" bottom="0.75" header="0.3" footer="0.3"/>
  <pageSetup paperSize="9" scale="9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4FAB-AAC1-4826-AA14-1260899EBFDA}">
  <sheetPr>
    <pageSetUpPr fitToPage="1"/>
  </sheetPr>
  <dimension ref="A1:W35"/>
  <sheetViews>
    <sheetView rightToLeft="1" view="pageBreakPreview" zoomScaleNormal="100" zoomScaleSheetLayoutView="100" workbookViewId="0">
      <selection activeCell="B28" sqref="B28:K29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28405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15341416310</v>
      </c>
      <c r="G15" s="147">
        <f>'ص و19 '!F15</f>
        <v>14414638870</v>
      </c>
      <c r="H15" s="148"/>
      <c r="I15" s="149">
        <v>926777440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413006681</v>
      </c>
      <c r="G19" s="158">
        <f>'ص و 6'!F19</f>
        <v>320328937</v>
      </c>
      <c r="H19" s="159"/>
      <c r="I19" s="160">
        <f>I15*B19</f>
        <v>92677744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206503340.5</v>
      </c>
      <c r="G21" s="158">
        <f>'ص و 6'!F21</f>
        <v>160164468.5</v>
      </c>
      <c r="H21" s="159"/>
      <c r="I21" s="160">
        <f>I15*B21</f>
        <v>46338872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619510021.5</v>
      </c>
      <c r="G24" s="167">
        <f>SUM(G18:H23)</f>
        <v>480493405.5</v>
      </c>
      <c r="H24" s="168"/>
      <c r="I24" s="149">
        <f>SUM(I18:K23)</f>
        <v>139016616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787760824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83409970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871170794</v>
      </c>
      <c r="J27" s="177"/>
      <c r="K27" s="177"/>
    </row>
    <row r="28" spans="1:21" ht="20.25" customHeight="1" thickTop="1">
      <c r="B28" s="178" t="s">
        <v>87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E97F3-7371-40A4-A6EE-3D49231C44AB}">
  <sheetPr>
    <pageSetUpPr fitToPage="1"/>
  </sheetPr>
  <dimension ref="A1:W35"/>
  <sheetViews>
    <sheetView rightToLeft="1" view="pageBreakPreview" topLeftCell="A8" zoomScaleNormal="100" zoomScaleSheetLayoutView="100" workbookViewId="0">
      <selection activeCell="B28" sqref="B28:K29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28406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16229458470</v>
      </c>
      <c r="G15" s="147">
        <f>'ص و20 '!F15</f>
        <v>15341416310</v>
      </c>
      <c r="H15" s="148"/>
      <c r="I15" s="149">
        <v>888042160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409133153</v>
      </c>
      <c r="G19" s="158">
        <f>'ص و 6'!F19</f>
        <v>320328937</v>
      </c>
      <c r="H19" s="159"/>
      <c r="I19" s="160">
        <f>I15*B19</f>
        <v>88804216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204566576.5</v>
      </c>
      <c r="G21" s="158">
        <f>'ص و 6'!F21</f>
        <v>160164468.5</v>
      </c>
      <c r="H21" s="159"/>
      <c r="I21" s="160">
        <f>I15*B21</f>
        <v>44402108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613699729.5</v>
      </c>
      <c r="G24" s="167">
        <f>SUM(G18:H23)</f>
        <v>480493405.5</v>
      </c>
      <c r="H24" s="168"/>
      <c r="I24" s="149">
        <f>SUM(I18:K23)</f>
        <v>133206324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754835836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79923795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834759631</v>
      </c>
      <c r="J27" s="177"/>
      <c r="K27" s="177"/>
    </row>
    <row r="28" spans="1:21" ht="20.25" customHeight="1" thickTop="1">
      <c r="B28" s="178" t="s">
        <v>88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C3FF-47AC-49B3-BFC9-68602149BA68}">
  <sheetPr>
    <pageSetUpPr fitToPage="1"/>
  </sheetPr>
  <dimension ref="A1:W35"/>
  <sheetViews>
    <sheetView rightToLeft="1" view="pageBreakPreview" zoomScaleNormal="100" zoomScaleSheetLayoutView="100" workbookViewId="0">
      <selection activeCell="B28" sqref="B28:K29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28408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17085938550</v>
      </c>
      <c r="G15" s="147">
        <f>'ص و21 '!F15</f>
        <v>16229458470</v>
      </c>
      <c r="H15" s="148"/>
      <c r="I15" s="149">
        <v>856480080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405976945</v>
      </c>
      <c r="G19" s="158">
        <f>'ص و 6'!F19</f>
        <v>320328937</v>
      </c>
      <c r="H19" s="159"/>
      <c r="I19" s="160">
        <f>I15*B19</f>
        <v>85648008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202988472.5</v>
      </c>
      <c r="G21" s="158">
        <f>'ص و 6'!F21</f>
        <v>160164468.5</v>
      </c>
      <c r="H21" s="159"/>
      <c r="I21" s="160">
        <f>I15*B21</f>
        <v>42824004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608965417.5</v>
      </c>
      <c r="G24" s="167">
        <f>SUM(G18:H23)</f>
        <v>480493405.5</v>
      </c>
      <c r="H24" s="168"/>
      <c r="I24" s="149">
        <f>SUM(I18:K23)</f>
        <v>128472012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728008068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77083208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805091276</v>
      </c>
      <c r="J27" s="177"/>
      <c r="K27" s="177"/>
    </row>
    <row r="28" spans="1:21" ht="20.25" customHeight="1" thickTop="1">
      <c r="B28" s="178" t="s">
        <v>89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4173-6862-4B9D-982F-DDE7114F496A}">
  <sheetPr>
    <pageSetUpPr fitToPage="1"/>
  </sheetPr>
  <dimension ref="A1:W35"/>
  <sheetViews>
    <sheetView rightToLeft="1" view="pageBreakPreview" topLeftCell="A12" zoomScaleNormal="100" zoomScaleSheetLayoutView="100" workbookViewId="0">
      <selection activeCell="B30" sqref="B30:C31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28410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17988327110</v>
      </c>
      <c r="G15" s="147">
        <f>'ص و22'!F15</f>
        <v>17085938550</v>
      </c>
      <c r="H15" s="148"/>
      <c r="I15" s="149">
        <v>902388560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410567793</v>
      </c>
      <c r="G19" s="158">
        <f>'ص و 6'!F19</f>
        <v>320328937</v>
      </c>
      <c r="H19" s="159"/>
      <c r="I19" s="160">
        <f>I15*B19</f>
        <v>90238856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205283896.5</v>
      </c>
      <c r="G21" s="158">
        <f>'ص و 6'!F21</f>
        <v>160164468.5</v>
      </c>
      <c r="H21" s="159"/>
      <c r="I21" s="160">
        <f>I15*B21</f>
        <v>45119428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615851689.5</v>
      </c>
      <c r="G24" s="167">
        <f>SUM(G18:H23)</f>
        <v>480493405.5</v>
      </c>
      <c r="H24" s="168"/>
      <c r="I24" s="149">
        <f>SUM(I18:K23)</f>
        <v>135358284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767030276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81214971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848245247</v>
      </c>
      <c r="J27" s="177"/>
      <c r="K27" s="177"/>
    </row>
    <row r="28" spans="1:21" ht="20.25" customHeight="1" thickTop="1">
      <c r="B28" s="178" t="s">
        <v>90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A08BF-A724-4D97-96DC-38F143D4C5A1}">
  <sheetPr>
    <pageSetUpPr fitToPage="1"/>
  </sheetPr>
  <dimension ref="A1:W35"/>
  <sheetViews>
    <sheetView rightToLeft="1" view="pageBreakPreview" zoomScaleNormal="100" zoomScaleSheetLayoutView="100" workbookViewId="0">
      <selection activeCell="I27" sqref="I27:K27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28402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18033327110</v>
      </c>
      <c r="G15" s="147">
        <f>'ص و23'!F15</f>
        <v>17988327110</v>
      </c>
      <c r="H15" s="148"/>
      <c r="I15" s="149">
        <v>45000000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324828937</v>
      </c>
      <c r="G19" s="158">
        <f>'ص و 6'!F19</f>
        <v>320328937</v>
      </c>
      <c r="H19" s="159"/>
      <c r="I19" s="160">
        <f>I15*B19</f>
        <v>4500000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162414468.5</v>
      </c>
      <c r="G21" s="158">
        <f>'ص و 6'!F21</f>
        <v>160164468.5</v>
      </c>
      <c r="H21" s="159"/>
      <c r="I21" s="160">
        <f>I15*B21</f>
        <v>2250000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487243405.5</v>
      </c>
      <c r="G24" s="167">
        <f>SUM(G18:H23)</f>
        <v>480493405.5</v>
      </c>
      <c r="H24" s="168"/>
      <c r="I24" s="149">
        <f>SUM(I18:K23)</f>
        <v>6750000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38250000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4050000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42300000</v>
      </c>
      <c r="J27" s="177"/>
      <c r="K27" s="177"/>
    </row>
    <row r="28" spans="1:21" ht="20.25" customHeight="1" thickTop="1">
      <c r="B28" s="178" t="s">
        <v>91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634D-2689-474E-8D33-4CAE43946891}">
  <sheetPr>
    <pageSetUpPr fitToPage="1"/>
  </sheetPr>
  <dimension ref="A1:W35"/>
  <sheetViews>
    <sheetView rightToLeft="1" view="pageBreakPreview" zoomScaleNormal="100" zoomScaleSheetLayoutView="100" workbookViewId="0">
      <selection activeCell="V37" sqref="V37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28401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18060327110</v>
      </c>
      <c r="G15" s="147">
        <f>'ص و 24'!F15</f>
        <v>18033327110</v>
      </c>
      <c r="H15" s="148"/>
      <c r="I15" s="149">
        <v>27000000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323028937</v>
      </c>
      <c r="G19" s="158">
        <f>'ص و 6'!F19</f>
        <v>320328937</v>
      </c>
      <c r="H19" s="159"/>
      <c r="I19" s="160">
        <f>I15*B19</f>
        <v>2700000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161514468.5</v>
      </c>
      <c r="G21" s="158">
        <f>'ص و 6'!F21</f>
        <v>160164468.5</v>
      </c>
      <c r="H21" s="159"/>
      <c r="I21" s="160">
        <f>I15*B21</f>
        <v>1350000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484543405.5</v>
      </c>
      <c r="G24" s="167">
        <f>SUM(G18:H23)</f>
        <v>480493405.5</v>
      </c>
      <c r="H24" s="168"/>
      <c r="I24" s="149">
        <f>SUM(I18:K23)</f>
        <v>4050000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22950000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2430000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25380000</v>
      </c>
      <c r="J27" s="177"/>
      <c r="K27" s="177"/>
    </row>
    <row r="28" spans="1:21" ht="20.25" customHeight="1" thickTop="1">
      <c r="B28" s="178" t="s">
        <v>91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9759-D09E-44AB-A120-53B59E214E3E}">
  <sheetPr>
    <pageSetUpPr fitToPage="1"/>
  </sheetPr>
  <dimension ref="A1:W35"/>
  <sheetViews>
    <sheetView rightToLeft="1" view="pageBreakPreview" topLeftCell="A10" zoomScaleNormal="100" zoomScaleSheetLayoutView="100" workbookViewId="0">
      <selection activeCell="U30" sqref="U29:U30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28400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18087327110</v>
      </c>
      <c r="G15" s="147">
        <f>'ص و 25'!F15</f>
        <v>18060327110</v>
      </c>
      <c r="H15" s="148"/>
      <c r="I15" s="149">
        <v>27000000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323028937</v>
      </c>
      <c r="G19" s="158">
        <f>'ص و 6'!F19</f>
        <v>320328937</v>
      </c>
      <c r="H19" s="159"/>
      <c r="I19" s="160">
        <f>I15*B19</f>
        <v>2700000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161514468.5</v>
      </c>
      <c r="G21" s="158">
        <f>'ص و 6'!F21</f>
        <v>160164468.5</v>
      </c>
      <c r="H21" s="159"/>
      <c r="I21" s="160">
        <f>I15*B21</f>
        <v>1350000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484543405.5</v>
      </c>
      <c r="G24" s="167">
        <f>SUM(G18:H23)</f>
        <v>480493405.5</v>
      </c>
      <c r="H24" s="168"/>
      <c r="I24" s="149">
        <f>SUM(I18:K23)</f>
        <v>4050000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22950000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2430000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25380000</v>
      </c>
      <c r="J27" s="177"/>
      <c r="K27" s="177"/>
    </row>
    <row r="28" spans="1:21" ht="20.25" customHeight="1" thickTop="1">
      <c r="B28" s="178" t="s">
        <v>91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8CAF-0041-4D95-B54B-4623D07E7764}">
  <sheetPr>
    <pageSetUpPr fitToPage="1"/>
  </sheetPr>
  <dimension ref="A1:W35"/>
  <sheetViews>
    <sheetView rightToLeft="1" view="pageBreakPreview" zoomScaleNormal="100" zoomScaleSheetLayoutView="100" workbookViewId="0">
      <selection activeCell="B16" sqref="B16:K17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28399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18114327110</v>
      </c>
      <c r="G15" s="147">
        <f>'ص و 26'!F15</f>
        <v>18087327110</v>
      </c>
      <c r="H15" s="148"/>
      <c r="I15" s="149">
        <v>27000000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323028937</v>
      </c>
      <c r="G19" s="158">
        <f>'ص و 6'!F19</f>
        <v>320328937</v>
      </c>
      <c r="H19" s="159"/>
      <c r="I19" s="160">
        <f>I15*B19</f>
        <v>2700000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161514468.5</v>
      </c>
      <c r="G21" s="158">
        <f>'ص و 6'!F21</f>
        <v>160164468.5</v>
      </c>
      <c r="H21" s="159"/>
      <c r="I21" s="160">
        <f>I15*B21</f>
        <v>1350000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484543405.5</v>
      </c>
      <c r="G24" s="167">
        <f>SUM(G18:H23)</f>
        <v>480493405.5</v>
      </c>
      <c r="H24" s="168"/>
      <c r="I24" s="149">
        <f>SUM(I18:K23)</f>
        <v>4050000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22950000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2430000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25380000</v>
      </c>
      <c r="J27" s="177"/>
      <c r="K27" s="177"/>
    </row>
    <row r="28" spans="1:21" ht="20.25" customHeight="1" thickTop="1">
      <c r="B28" s="178" t="s">
        <v>91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3EA8-C9B3-43B2-8216-7E4840DFB737}">
  <sheetPr>
    <pageSetUpPr fitToPage="1"/>
  </sheetPr>
  <dimension ref="A1:W35"/>
  <sheetViews>
    <sheetView rightToLeft="1" view="pageBreakPreview" zoomScaleNormal="100" zoomScaleSheetLayoutView="100" workbookViewId="0">
      <selection activeCell="J2" sqref="J2:K2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28398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18142227110</v>
      </c>
      <c r="G15" s="147">
        <f>'ص و 27'!F15</f>
        <v>18114327110</v>
      </c>
      <c r="H15" s="148"/>
      <c r="I15" s="149">
        <v>27900000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323118937</v>
      </c>
      <c r="G19" s="158">
        <f>'ص و 6'!F19</f>
        <v>320328937</v>
      </c>
      <c r="H19" s="159"/>
      <c r="I19" s="160">
        <f>I15*B19</f>
        <v>2790000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161559468.5</v>
      </c>
      <c r="G21" s="158">
        <f>'ص و 6'!F21</f>
        <v>160164468.5</v>
      </c>
      <c r="H21" s="159"/>
      <c r="I21" s="160">
        <f>I15*B21</f>
        <v>1395000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484678405.5</v>
      </c>
      <c r="G24" s="167">
        <f>SUM(G18:H23)</f>
        <v>480493405.5</v>
      </c>
      <c r="H24" s="168"/>
      <c r="I24" s="149">
        <f>SUM(I18:K23)</f>
        <v>4185000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23715000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2511000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26226000</v>
      </c>
      <c r="J27" s="177"/>
      <c r="K27" s="177"/>
    </row>
    <row r="28" spans="1:21" ht="20.25" customHeight="1" thickTop="1">
      <c r="B28" s="178" t="s">
        <v>92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5E08-24BC-4825-A682-D1825716FD37}">
  <sheetPr>
    <pageSetUpPr fitToPage="1"/>
  </sheetPr>
  <dimension ref="A1:W35"/>
  <sheetViews>
    <sheetView rightToLeft="1" view="pageBreakPreview" zoomScaleNormal="100" zoomScaleSheetLayoutView="100" workbookViewId="0">
      <selection activeCell="G40" sqref="G40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28394</v>
      </c>
      <c r="K1" s="113"/>
    </row>
    <row r="2" spans="2:23" ht="15">
      <c r="G2" s="112" t="s">
        <v>32</v>
      </c>
      <c r="H2" s="112"/>
      <c r="I2" s="112"/>
      <c r="J2" s="113" t="s">
        <v>86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4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3"/>
      <c r="E13" s="43"/>
      <c r="F13" s="43"/>
      <c r="G13" s="43"/>
      <c r="H13" s="43"/>
      <c r="I13" s="43"/>
      <c r="J13" s="43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18170127110</v>
      </c>
      <c r="G15" s="147">
        <f>'ص و 28 '!F15</f>
        <v>18142227110</v>
      </c>
      <c r="H15" s="148"/>
      <c r="I15" s="149">
        <v>27900000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323118937</v>
      </c>
      <c r="G19" s="158">
        <f>'ص و 6'!F19</f>
        <v>320328937</v>
      </c>
      <c r="H19" s="159"/>
      <c r="I19" s="160">
        <f>I15*B19</f>
        <v>2790000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161559468.5</v>
      </c>
      <c r="G21" s="158">
        <f>'ص و 6'!F21</f>
        <v>160164468.5</v>
      </c>
      <c r="H21" s="159"/>
      <c r="I21" s="160">
        <f>I15*B21</f>
        <v>1395000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484678405.5</v>
      </c>
      <c r="G24" s="167">
        <f>SUM(G18:H23)</f>
        <v>480493405.5</v>
      </c>
      <c r="H24" s="168"/>
      <c r="I24" s="149">
        <f>SUM(I18:K23)</f>
        <v>4185000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23715000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v>2511000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26226000</v>
      </c>
      <c r="J27" s="177"/>
      <c r="K27" s="177"/>
    </row>
    <row r="28" spans="1:21" ht="20.25" customHeight="1" thickTop="1">
      <c r="B28" s="178" t="s">
        <v>92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4922-5247-43C4-8204-CE12D9098CA1}">
  <sheetPr>
    <pageSetUpPr fitToPage="1"/>
  </sheetPr>
  <dimension ref="A1:W35"/>
  <sheetViews>
    <sheetView rightToLeft="1" view="pageBreakPreview" zoomScaleNormal="100" zoomScaleSheetLayoutView="100" workbookViewId="0">
      <selection activeCell="B16" sqref="B16:K17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6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24588</v>
      </c>
      <c r="K1" s="113"/>
    </row>
    <row r="2" spans="2:23" ht="15">
      <c r="G2" s="112" t="s">
        <v>32</v>
      </c>
      <c r="H2" s="112"/>
      <c r="I2" s="112"/>
      <c r="J2" s="113" t="s">
        <v>39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49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0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52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1"/>
      <c r="E13" s="31"/>
      <c r="F13" s="31"/>
      <c r="G13" s="31"/>
      <c r="H13" s="31"/>
      <c r="I13" s="31"/>
      <c r="J13" s="31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2032843480</v>
      </c>
      <c r="G15" s="147">
        <f>'ص و 2'!F15</f>
        <v>2013043480</v>
      </c>
      <c r="H15" s="148"/>
      <c r="I15" s="149">
        <v>19800000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203284348</v>
      </c>
      <c r="G19" s="158">
        <f>'ص و 2'!F19</f>
        <v>201304348</v>
      </c>
      <c r="H19" s="159"/>
      <c r="I19" s="160">
        <f>I15*B19</f>
        <v>1980000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101642174</v>
      </c>
      <c r="G21" s="158">
        <f>'ص و 2'!F21</f>
        <v>100652174</v>
      </c>
      <c r="H21" s="159"/>
      <c r="I21" s="160">
        <f>I15*B21</f>
        <v>990000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304926522</v>
      </c>
      <c r="G24" s="167">
        <f>SUM(G18:H23)</f>
        <v>301956522</v>
      </c>
      <c r="H24" s="168"/>
      <c r="I24" s="149">
        <f>SUM(I18:K23)</f>
        <v>2970000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16830000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16830000</v>
      </c>
      <c r="J27" s="177"/>
      <c r="K27" s="177"/>
    </row>
    <row r="28" spans="1:21" ht="20.25" customHeight="1" thickTop="1">
      <c r="B28" s="178" t="s">
        <v>51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37</v>
      </c>
      <c r="C30" s="185"/>
      <c r="D30" s="184" t="s">
        <v>38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.5" right="0.5" top="0.75" bottom="0.75" header="0.3" footer="0.3"/>
  <pageSetup paperSize="9" scale="91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A1B1-9C28-4007-BE7F-8103B0AA4CDE}">
  <sheetPr>
    <pageSetUpPr fitToPage="1"/>
  </sheetPr>
  <dimension ref="A1:W35"/>
  <sheetViews>
    <sheetView rightToLeft="1" view="pageBreakPreview" topLeftCell="A4" zoomScaleNormal="100" zoomScaleSheetLayoutView="100" workbookViewId="0">
      <selection activeCell="I26" sqref="I26:K26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29173</v>
      </c>
      <c r="K1" s="113"/>
    </row>
    <row r="2" spans="2:23" ht="15">
      <c r="G2" s="112" t="s">
        <v>32</v>
      </c>
      <c r="H2" s="112"/>
      <c r="I2" s="112"/>
      <c r="J2" s="113" t="s">
        <v>93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5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6"/>
      <c r="E13" s="46"/>
      <c r="F13" s="46"/>
      <c r="G13" s="46"/>
      <c r="H13" s="46"/>
      <c r="I13" s="46"/>
      <c r="J13" s="46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18198027110</v>
      </c>
      <c r="G15" s="147">
        <f>'ص و 29 '!F15</f>
        <v>18170127110</v>
      </c>
      <c r="H15" s="148"/>
      <c r="I15" s="149">
        <v>27900000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323118937</v>
      </c>
      <c r="G19" s="158">
        <f>'ص و 6'!F19</f>
        <v>320328937</v>
      </c>
      <c r="H19" s="159"/>
      <c r="I19" s="160">
        <f>I15*B19</f>
        <v>2790000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161559468.5</v>
      </c>
      <c r="G21" s="158">
        <f>'ص و 6'!F21</f>
        <v>160164468.5</v>
      </c>
      <c r="H21" s="159"/>
      <c r="I21" s="160">
        <f>I15*B21</f>
        <v>1395000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484678405.5</v>
      </c>
      <c r="G24" s="167">
        <f>SUM(G18:H23)</f>
        <v>480493405.5</v>
      </c>
      <c r="H24" s="168"/>
      <c r="I24" s="149">
        <f>SUM(I18:K23)</f>
        <v>4185000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23715000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f>I15*9%</f>
        <v>2511000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26226000</v>
      </c>
      <c r="J27" s="177"/>
      <c r="K27" s="177"/>
    </row>
    <row r="28" spans="1:21" ht="20.25" customHeight="1" thickTop="1">
      <c r="B28" s="178" t="s">
        <v>92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20B88-BD95-449B-A405-81FDC94CDAD7}">
  <sheetPr>
    <pageSetUpPr fitToPage="1"/>
  </sheetPr>
  <dimension ref="A1:W35"/>
  <sheetViews>
    <sheetView rightToLeft="1" view="pageBreakPreview" topLeftCell="A10" zoomScaleNormal="100" zoomScaleSheetLayoutView="100" workbookViewId="0">
      <selection activeCell="Q26" sqref="Q26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29174</v>
      </c>
      <c r="K1" s="113"/>
    </row>
    <row r="2" spans="2:23" ht="15">
      <c r="G2" s="112" t="s">
        <v>32</v>
      </c>
      <c r="H2" s="112"/>
      <c r="I2" s="112"/>
      <c r="J2" s="113" t="s">
        <v>93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8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7"/>
      <c r="E13" s="47"/>
      <c r="F13" s="47"/>
      <c r="G13" s="47"/>
      <c r="H13" s="47"/>
      <c r="I13" s="47"/>
      <c r="J13" s="47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18243027110</v>
      </c>
      <c r="G15" s="147">
        <f>'ص و 30 '!F15</f>
        <v>18198027110</v>
      </c>
      <c r="H15" s="148"/>
      <c r="I15" s="149">
        <v>45000000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324828937</v>
      </c>
      <c r="G19" s="158">
        <f>'ص و 6'!F19</f>
        <v>320328937</v>
      </c>
      <c r="H19" s="159"/>
      <c r="I19" s="160">
        <f>I15*B19</f>
        <v>4500000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162414468.5</v>
      </c>
      <c r="G21" s="158">
        <f>'ص و 6'!F21</f>
        <v>160164468.5</v>
      </c>
      <c r="H21" s="159"/>
      <c r="I21" s="160">
        <f>I15*B21</f>
        <v>2250000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487243405.5</v>
      </c>
      <c r="G24" s="167">
        <f>SUM(G18:H23)</f>
        <v>480493405.5</v>
      </c>
      <c r="H24" s="168"/>
      <c r="I24" s="149">
        <f>SUM(I18:K23)</f>
        <v>6750000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38250000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f>I15*9%</f>
        <v>4050000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42300000</v>
      </c>
      <c r="J27" s="177"/>
      <c r="K27" s="177"/>
    </row>
    <row r="28" spans="1:21" ht="20.25" customHeight="1" thickTop="1">
      <c r="B28" s="178" t="s">
        <v>94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2B48-7B12-42C4-B2A2-2914FCF4CA5F}">
  <sheetPr>
    <pageSetUpPr fitToPage="1"/>
  </sheetPr>
  <dimension ref="A1:W35"/>
  <sheetViews>
    <sheetView rightToLeft="1" view="pageBreakPreview" zoomScaleNormal="100" zoomScaleSheetLayoutView="100" workbookViewId="0">
      <selection activeCell="I26" sqref="I26:K26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29175</v>
      </c>
      <c r="K1" s="113"/>
    </row>
    <row r="2" spans="2:23" ht="15">
      <c r="G2" s="112" t="s">
        <v>32</v>
      </c>
      <c r="H2" s="112"/>
      <c r="I2" s="112"/>
      <c r="J2" s="113" t="s">
        <v>93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8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7"/>
      <c r="E13" s="47"/>
      <c r="F13" s="47"/>
      <c r="G13" s="47"/>
      <c r="H13" s="47"/>
      <c r="I13" s="47"/>
      <c r="J13" s="47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19653455580</v>
      </c>
      <c r="G15" s="147">
        <f>'ص و 31 '!F15</f>
        <v>18243027110</v>
      </c>
      <c r="H15" s="148"/>
      <c r="I15" s="149">
        <v>1410428470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461371784</v>
      </c>
      <c r="G19" s="158">
        <f>'ص و 6'!F19</f>
        <v>320328937</v>
      </c>
      <c r="H19" s="159"/>
      <c r="I19" s="160">
        <f>I15*B19</f>
        <v>141042847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230685892</v>
      </c>
      <c r="G21" s="158">
        <f>'ص و 6'!F21</f>
        <v>160164468.5</v>
      </c>
      <c r="H21" s="159"/>
      <c r="I21" s="160">
        <f>I15*B21</f>
        <v>70521423.5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692057676</v>
      </c>
      <c r="G24" s="167">
        <f>SUM(G18:H23)</f>
        <v>480493405.5</v>
      </c>
      <c r="H24" s="168"/>
      <c r="I24" s="149">
        <f>SUM(I18:K23)</f>
        <v>211564270.5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1198864199.5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f>I15*9%</f>
        <v>126938562.3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1325802761.8</v>
      </c>
      <c r="J27" s="177"/>
      <c r="K27" s="177"/>
    </row>
    <row r="28" spans="1:21" ht="20.25" customHeight="1" thickTop="1">
      <c r="B28" s="178" t="s">
        <v>95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228A-7B80-410B-BFA1-4633739320EC}">
  <sheetPr>
    <pageSetUpPr fitToPage="1"/>
  </sheetPr>
  <dimension ref="A1:W35"/>
  <sheetViews>
    <sheetView rightToLeft="1" view="pageBreakPreview" zoomScaleNormal="100" zoomScaleSheetLayoutView="100" workbookViewId="0">
      <selection activeCell="G15" sqref="G15:H15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29177</v>
      </c>
      <c r="K1" s="113"/>
    </row>
    <row r="2" spans="2:23" ht="15">
      <c r="G2" s="112" t="s">
        <v>32</v>
      </c>
      <c r="H2" s="112"/>
      <c r="I2" s="112"/>
      <c r="J2" s="113" t="s">
        <v>93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8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7"/>
      <c r="E13" s="47"/>
      <c r="F13" s="47"/>
      <c r="G13" s="47"/>
      <c r="H13" s="47"/>
      <c r="I13" s="47"/>
      <c r="J13" s="47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19717355580</v>
      </c>
      <c r="G15" s="147">
        <f>'ص و 32 '!F15</f>
        <v>19653455580</v>
      </c>
      <c r="H15" s="148"/>
      <c r="I15" s="149">
        <v>63900000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326718937</v>
      </c>
      <c r="G19" s="158">
        <f>'ص و 6'!F19</f>
        <v>320328937</v>
      </c>
      <c r="H19" s="159"/>
      <c r="I19" s="160">
        <f>I15*B19</f>
        <v>6390000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163359468.5</v>
      </c>
      <c r="G21" s="158">
        <f>'ص و 6'!F21</f>
        <v>160164468.5</v>
      </c>
      <c r="H21" s="159"/>
      <c r="I21" s="160">
        <f>I15*B21</f>
        <v>3195000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490078405.5</v>
      </c>
      <c r="G24" s="167">
        <f>SUM(G18:H23)</f>
        <v>480493405.5</v>
      </c>
      <c r="H24" s="168"/>
      <c r="I24" s="149">
        <f>SUM(I18:K23)</f>
        <v>9585000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54315000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f>I15*9%</f>
        <v>5751000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60066000</v>
      </c>
      <c r="J27" s="177"/>
      <c r="K27" s="177"/>
    </row>
    <row r="28" spans="1:21" ht="20.25" customHeight="1" thickTop="1">
      <c r="B28" s="178" t="s">
        <v>92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88AD8-1FD8-4EA5-85D5-1186C51C4109}">
  <sheetPr>
    <pageSetUpPr fitToPage="1"/>
  </sheetPr>
  <dimension ref="A1:W35"/>
  <sheetViews>
    <sheetView rightToLeft="1" view="pageBreakPreview" topLeftCell="A4" zoomScaleNormal="100" zoomScaleSheetLayoutView="100" workbookViewId="0">
      <selection activeCell="G15" sqref="G15:H15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.85546875" style="1" bestFit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29181</v>
      </c>
      <c r="K1" s="113"/>
    </row>
    <row r="2" spans="2:23" ht="15">
      <c r="G2" s="112" t="s">
        <v>32</v>
      </c>
      <c r="H2" s="112"/>
      <c r="I2" s="112"/>
      <c r="J2" s="113" t="s">
        <v>93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48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47"/>
      <c r="E13" s="47"/>
      <c r="F13" s="47"/>
      <c r="G13" s="47"/>
      <c r="H13" s="47"/>
      <c r="I13" s="47"/>
      <c r="J13" s="47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19780355580</v>
      </c>
      <c r="G15" s="147">
        <f>'ص و 33 '!F15</f>
        <v>19717355580</v>
      </c>
      <c r="H15" s="148"/>
      <c r="I15" s="149">
        <v>63000000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326628937</v>
      </c>
      <c r="G19" s="158">
        <f>'ص و 6'!F19</f>
        <v>320328937</v>
      </c>
      <c r="H19" s="159"/>
      <c r="I19" s="160">
        <f>I15*B19</f>
        <v>6300000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163314468.5</v>
      </c>
      <c r="G21" s="158">
        <f>'ص و 6'!F21</f>
        <v>160164468.5</v>
      </c>
      <c r="H21" s="159"/>
      <c r="I21" s="160">
        <f>I15*B21</f>
        <v>3150000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489943405.5</v>
      </c>
      <c r="G24" s="167">
        <f>SUM(G18:H23)</f>
        <v>480493405.5</v>
      </c>
      <c r="H24" s="168"/>
      <c r="I24" s="149">
        <f>SUM(I18:K23)</f>
        <v>9450000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53550000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>
        <f>I15*9%</f>
        <v>5670000</v>
      </c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59220000</v>
      </c>
      <c r="J27" s="177"/>
      <c r="K27" s="177"/>
    </row>
    <row r="28" spans="1:21" ht="20.25" customHeight="1" thickTop="1">
      <c r="B28" s="178" t="s">
        <v>94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 t="s">
        <v>85</v>
      </c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1DFF-00EE-4A1B-B5D1-5426F93400E5}">
  <sheetPr>
    <pageSetUpPr fitToPage="1"/>
  </sheetPr>
  <dimension ref="A1:W35"/>
  <sheetViews>
    <sheetView rightToLeft="1" view="pageBreakPreview" topLeftCell="A10" zoomScaleNormal="100" zoomScaleSheetLayoutView="100" workbookViewId="0">
      <selection activeCell="B16" sqref="B16:K17"/>
    </sheetView>
  </sheetViews>
  <sheetFormatPr defaultColWidth="9.140625" defaultRowHeight="14.25"/>
  <cols>
    <col min="1" max="1" width="0.7109375" style="49" customWidth="1"/>
    <col min="2" max="2" width="5.140625" style="49" customWidth="1"/>
    <col min="3" max="3" width="17.28515625" style="49" customWidth="1"/>
    <col min="4" max="4" width="8.5703125" style="49" customWidth="1"/>
    <col min="5" max="5" width="16.5703125" style="49" customWidth="1"/>
    <col min="6" max="6" width="17.85546875" style="49" bestFit="1" customWidth="1"/>
    <col min="7" max="7" width="9" style="49" customWidth="1"/>
    <col min="8" max="8" width="9.5703125" style="49" customWidth="1"/>
    <col min="9" max="9" width="3.7109375" style="49" customWidth="1"/>
    <col min="10" max="10" width="6.28515625" style="49" customWidth="1"/>
    <col min="11" max="11" width="13.85546875" style="49" customWidth="1"/>
    <col min="12" max="14" width="9.140625" style="49"/>
    <col min="15" max="15" width="11" style="49" bestFit="1" customWidth="1"/>
    <col min="16" max="16384" width="9.140625" style="49"/>
  </cols>
  <sheetData>
    <row r="1" spans="2:23" ht="15">
      <c r="G1" s="200" t="s">
        <v>31</v>
      </c>
      <c r="H1" s="200"/>
      <c r="I1" s="200"/>
      <c r="J1" s="201">
        <v>29183</v>
      </c>
      <c r="K1" s="201"/>
    </row>
    <row r="2" spans="2:23" ht="15">
      <c r="G2" s="200" t="s">
        <v>32</v>
      </c>
      <c r="H2" s="200"/>
      <c r="I2" s="200"/>
      <c r="J2" s="201" t="s">
        <v>93</v>
      </c>
      <c r="K2" s="201"/>
    </row>
    <row r="3" spans="2:23" ht="30.75" customHeight="1">
      <c r="B3" s="202" t="s">
        <v>11</v>
      </c>
      <c r="C3" s="202"/>
      <c r="D3" s="202"/>
      <c r="E3" s="202"/>
      <c r="F3" s="202"/>
      <c r="G3" s="202"/>
      <c r="H3" s="202"/>
      <c r="I3" s="202"/>
      <c r="J3" s="202"/>
      <c r="K3" s="202"/>
    </row>
    <row r="5" spans="2:23" ht="3.75" customHeight="1"/>
    <row r="6" spans="2:23">
      <c r="B6" s="199" t="s">
        <v>25</v>
      </c>
      <c r="C6" s="199"/>
      <c r="D6" s="199"/>
      <c r="E6" s="199"/>
      <c r="F6" s="199"/>
      <c r="G6" s="199"/>
      <c r="H6" s="199"/>
      <c r="I6" s="199"/>
      <c r="J6" s="199"/>
      <c r="K6" s="199"/>
    </row>
    <row r="7" spans="2:23" ht="21" customHeight="1">
      <c r="B7" s="205" t="s">
        <v>26</v>
      </c>
      <c r="C7" s="206"/>
      <c r="D7" s="207" t="s">
        <v>21</v>
      </c>
      <c r="E7" s="208"/>
      <c r="F7" s="50" t="s">
        <v>27</v>
      </c>
      <c r="G7" s="209" t="s">
        <v>40</v>
      </c>
      <c r="H7" s="207"/>
      <c r="I7" s="207"/>
      <c r="J7" s="207"/>
      <c r="K7" s="208"/>
    </row>
    <row r="8" spans="2:23" ht="21" customHeight="1">
      <c r="B8" s="210" t="s">
        <v>17</v>
      </c>
      <c r="C8" s="211"/>
      <c r="D8" s="124" t="s">
        <v>69</v>
      </c>
      <c r="E8" s="124"/>
      <c r="F8" s="125"/>
      <c r="G8" s="51" t="s">
        <v>16</v>
      </c>
      <c r="H8" s="212" t="s">
        <v>41</v>
      </c>
      <c r="I8" s="213"/>
      <c r="J8" s="213"/>
      <c r="K8" s="214"/>
      <c r="P8" s="52"/>
      <c r="Q8" s="52"/>
      <c r="R8" s="52"/>
      <c r="S8" s="52"/>
      <c r="T8" s="52"/>
      <c r="U8" s="52"/>
      <c r="W8" s="53"/>
    </row>
    <row r="9" spans="2:23" ht="21" customHeight="1">
      <c r="B9" s="54" t="s">
        <v>13</v>
      </c>
      <c r="C9" s="55"/>
      <c r="D9" s="215" t="s">
        <v>44</v>
      </c>
      <c r="E9" s="215"/>
      <c r="F9" s="56" t="s">
        <v>20</v>
      </c>
      <c r="G9" s="57" t="s">
        <v>23</v>
      </c>
      <c r="H9" s="55" t="s">
        <v>9</v>
      </c>
      <c r="I9" s="216" t="s">
        <v>45</v>
      </c>
      <c r="J9" s="216"/>
      <c r="K9" s="217"/>
      <c r="P9" s="52"/>
      <c r="Q9" s="52"/>
      <c r="R9" s="52"/>
      <c r="S9" s="52"/>
      <c r="T9" s="52"/>
      <c r="U9" s="52"/>
    </row>
    <row r="10" spans="2:23" ht="21" customHeight="1">
      <c r="B10" s="58" t="s">
        <v>10</v>
      </c>
      <c r="C10" s="59"/>
      <c r="D10" s="218" t="s">
        <v>24</v>
      </c>
      <c r="E10" s="218"/>
      <c r="F10" s="218"/>
      <c r="G10" s="218"/>
      <c r="H10" s="59" t="s">
        <v>14</v>
      </c>
      <c r="I10" s="219"/>
      <c r="J10" s="219"/>
      <c r="K10" s="60" t="s">
        <v>15</v>
      </c>
      <c r="P10" s="52"/>
      <c r="Q10" s="52"/>
      <c r="R10" s="52"/>
      <c r="S10" s="52"/>
      <c r="T10" s="52"/>
      <c r="U10" s="52"/>
    </row>
    <row r="11" spans="2:23" ht="21.75" customHeight="1">
      <c r="B11" s="220" t="s">
        <v>74</v>
      </c>
      <c r="C11" s="199"/>
      <c r="D11" s="199"/>
      <c r="E11" s="199"/>
      <c r="F11" s="199"/>
      <c r="G11" s="199"/>
      <c r="H11" s="61"/>
      <c r="I11" s="61"/>
      <c r="J11" s="61"/>
      <c r="K11" s="62"/>
      <c r="P11" s="52"/>
      <c r="Q11" s="52"/>
      <c r="R11" s="52"/>
      <c r="S11" s="52"/>
      <c r="T11" s="52"/>
      <c r="U11" s="52"/>
    </row>
    <row r="12" spans="2:23" ht="21.75" customHeight="1">
      <c r="B12" s="203" t="s">
        <v>33</v>
      </c>
      <c r="C12" s="204"/>
      <c r="D12" s="204"/>
      <c r="E12" s="204"/>
      <c r="F12" s="204"/>
      <c r="G12" s="63"/>
      <c r="H12" s="63"/>
      <c r="I12" s="63"/>
      <c r="J12" s="63"/>
      <c r="K12" s="64"/>
      <c r="P12" s="52"/>
      <c r="Q12" s="52"/>
      <c r="R12" s="52"/>
      <c r="S12" s="52"/>
      <c r="T12" s="52"/>
      <c r="U12" s="52"/>
    </row>
    <row r="13" spans="2:23" ht="2.25" customHeight="1">
      <c r="B13" s="221"/>
      <c r="C13" s="222"/>
      <c r="D13" s="65"/>
      <c r="E13" s="65"/>
      <c r="F13" s="65"/>
      <c r="G13" s="65"/>
      <c r="H13" s="65"/>
      <c r="I13" s="65"/>
      <c r="J13" s="65"/>
      <c r="K13" s="66"/>
      <c r="P13" s="52"/>
      <c r="Q13" s="52"/>
      <c r="R13" s="52"/>
      <c r="S13" s="52"/>
      <c r="T13" s="52"/>
      <c r="U13" s="52"/>
    </row>
    <row r="14" spans="2:23" ht="33.75" customHeight="1" thickBot="1">
      <c r="B14" s="223" t="s">
        <v>0</v>
      </c>
      <c r="C14" s="224"/>
      <c r="D14" s="224"/>
      <c r="E14" s="225"/>
      <c r="F14" s="67" t="s">
        <v>22</v>
      </c>
      <c r="G14" s="226" t="s">
        <v>34</v>
      </c>
      <c r="H14" s="227"/>
      <c r="I14" s="228" t="s">
        <v>1</v>
      </c>
      <c r="J14" s="227"/>
      <c r="K14" s="229"/>
      <c r="P14" s="52"/>
      <c r="Q14" s="52"/>
      <c r="R14" s="52"/>
      <c r="S14" s="52"/>
      <c r="T14" s="52"/>
      <c r="U14" s="52"/>
    </row>
    <row r="15" spans="2:23" ht="31.5" customHeight="1" thickBot="1">
      <c r="B15" s="230" t="s">
        <v>18</v>
      </c>
      <c r="C15" s="231"/>
      <c r="D15" s="231"/>
      <c r="E15" s="232"/>
      <c r="F15" s="68">
        <f>SUM(G15:K15)</f>
        <v>19816355580</v>
      </c>
      <c r="G15" s="233">
        <f>'ص و 34 '!F15</f>
        <v>19780355580</v>
      </c>
      <c r="H15" s="234"/>
      <c r="I15" s="235">
        <v>36000000</v>
      </c>
      <c r="J15" s="236"/>
      <c r="K15" s="236"/>
      <c r="P15" s="52"/>
      <c r="Q15" s="52"/>
      <c r="R15" s="52"/>
      <c r="S15" s="52"/>
      <c r="T15" s="52"/>
      <c r="U15" s="52"/>
    </row>
    <row r="16" spans="2:23" ht="12" customHeight="1">
      <c r="B16" s="237" t="s">
        <v>28</v>
      </c>
      <c r="C16" s="238"/>
      <c r="D16" s="238"/>
      <c r="E16" s="238"/>
      <c r="F16" s="238"/>
      <c r="G16" s="238"/>
      <c r="H16" s="238"/>
      <c r="I16" s="238"/>
      <c r="J16" s="238"/>
      <c r="K16" s="239"/>
      <c r="P16" s="52"/>
      <c r="Q16" s="52"/>
      <c r="R16" s="52"/>
      <c r="S16" s="52"/>
      <c r="T16" s="52"/>
      <c r="U16" s="52"/>
    </row>
    <row r="17" spans="1:21" ht="12" customHeight="1">
      <c r="B17" s="240"/>
      <c r="C17" s="241"/>
      <c r="D17" s="241"/>
      <c r="E17" s="241"/>
      <c r="F17" s="241"/>
      <c r="G17" s="241"/>
      <c r="H17" s="241"/>
      <c r="I17" s="241"/>
      <c r="J17" s="241"/>
      <c r="K17" s="242"/>
      <c r="P17" s="52"/>
      <c r="Q17" s="52"/>
      <c r="R17" s="52"/>
      <c r="S17" s="52"/>
      <c r="T17" s="52"/>
      <c r="U17" s="52"/>
    </row>
    <row r="18" spans="1:21" ht="21" customHeight="1">
      <c r="A18" s="69"/>
      <c r="B18" s="70"/>
      <c r="C18" s="243" t="s">
        <v>19</v>
      </c>
      <c r="D18" s="243"/>
      <c r="E18" s="243"/>
      <c r="F18" s="71">
        <f>I18+G18</f>
        <v>0</v>
      </c>
      <c r="G18" s="244">
        <f>'ص و 6'!F18</f>
        <v>0</v>
      </c>
      <c r="H18" s="245"/>
      <c r="I18" s="246">
        <v>0</v>
      </c>
      <c r="J18" s="247"/>
      <c r="K18" s="247"/>
      <c r="P18" s="52"/>
      <c r="Q18" s="52"/>
      <c r="R18" s="52"/>
      <c r="S18" s="52"/>
      <c r="T18" s="52"/>
      <c r="U18" s="52"/>
    </row>
    <row r="19" spans="1:21" ht="21" customHeight="1">
      <c r="A19" s="69">
        <v>0.1</v>
      </c>
      <c r="B19" s="72">
        <v>0.1</v>
      </c>
      <c r="C19" s="243" t="s">
        <v>3</v>
      </c>
      <c r="D19" s="243"/>
      <c r="E19" s="243"/>
      <c r="F19" s="71">
        <f>I19+G19</f>
        <v>323928937</v>
      </c>
      <c r="G19" s="244">
        <f>'ص و 6'!F19</f>
        <v>320328937</v>
      </c>
      <c r="H19" s="245"/>
      <c r="I19" s="160">
        <f>I15*B19</f>
        <v>3600000</v>
      </c>
      <c r="J19" s="161"/>
      <c r="K19" s="161"/>
      <c r="P19" s="52"/>
      <c r="Q19" s="52"/>
      <c r="R19" s="52"/>
      <c r="S19" s="52"/>
      <c r="T19" s="52"/>
      <c r="U19" s="52"/>
    </row>
    <row r="20" spans="1:21" ht="21" customHeight="1">
      <c r="A20" s="69"/>
      <c r="B20" s="72"/>
      <c r="C20" s="243" t="s">
        <v>4</v>
      </c>
      <c r="D20" s="243"/>
      <c r="E20" s="243"/>
      <c r="F20" s="71">
        <f t="shared" ref="F20:F23" si="0">I20+G20</f>
        <v>0</v>
      </c>
      <c r="G20" s="244">
        <f>'ص و 6'!F20</f>
        <v>0</v>
      </c>
      <c r="H20" s="245"/>
      <c r="I20" s="246">
        <f>I15*B20</f>
        <v>0</v>
      </c>
      <c r="J20" s="247"/>
      <c r="K20" s="247"/>
    </row>
    <row r="21" spans="1:21" ht="21" customHeight="1">
      <c r="A21" s="69">
        <v>0.05</v>
      </c>
      <c r="B21" s="72">
        <v>0.05</v>
      </c>
      <c r="C21" s="243" t="s">
        <v>5</v>
      </c>
      <c r="D21" s="243"/>
      <c r="E21" s="243"/>
      <c r="F21" s="71">
        <f>I21+G21</f>
        <v>161964468.5</v>
      </c>
      <c r="G21" s="244">
        <f>'ص و 6'!F21</f>
        <v>160164468.5</v>
      </c>
      <c r="H21" s="245"/>
      <c r="I21" s="246">
        <f>I15*B21</f>
        <v>1800000</v>
      </c>
      <c r="J21" s="247"/>
      <c r="K21" s="247"/>
    </row>
    <row r="22" spans="1:21" ht="21" customHeight="1">
      <c r="A22" s="69"/>
      <c r="B22" s="70"/>
      <c r="C22" s="243" t="s">
        <v>2</v>
      </c>
      <c r="D22" s="243"/>
      <c r="E22" s="243"/>
      <c r="F22" s="71">
        <f t="shared" si="0"/>
        <v>0</v>
      </c>
      <c r="G22" s="244">
        <f>'ص و 6'!F22</f>
        <v>0</v>
      </c>
      <c r="H22" s="245"/>
      <c r="I22" s="246">
        <f>I15*B22</f>
        <v>0</v>
      </c>
      <c r="J22" s="247"/>
      <c r="K22" s="247"/>
    </row>
    <row r="23" spans="1:21" ht="21" customHeight="1" thickBot="1">
      <c r="A23" s="69"/>
      <c r="B23" s="73"/>
      <c r="C23" s="248" t="s">
        <v>12</v>
      </c>
      <c r="D23" s="248"/>
      <c r="E23" s="248"/>
      <c r="F23" s="71">
        <f t="shared" si="0"/>
        <v>0</v>
      </c>
      <c r="G23" s="244">
        <f>'ص و 6'!F23</f>
        <v>0</v>
      </c>
      <c r="H23" s="245"/>
      <c r="I23" s="246">
        <f>I16*B23</f>
        <v>0</v>
      </c>
      <c r="J23" s="247"/>
      <c r="K23" s="247"/>
    </row>
    <row r="24" spans="1:21" ht="21" customHeight="1" thickBot="1">
      <c r="B24" s="249" t="s">
        <v>29</v>
      </c>
      <c r="C24" s="250"/>
      <c r="D24" s="250"/>
      <c r="E24" s="250"/>
      <c r="F24" s="74">
        <f>SUM(F18:F23)</f>
        <v>485893405.5</v>
      </c>
      <c r="G24" s="251">
        <f>SUM(G18:H23)</f>
        <v>480493405.5</v>
      </c>
      <c r="H24" s="252"/>
      <c r="I24" s="235">
        <f>SUM(I18:K23)</f>
        <v>5400000</v>
      </c>
      <c r="J24" s="253"/>
      <c r="K24" s="253"/>
    </row>
    <row r="25" spans="1:21" ht="21" customHeight="1">
      <c r="B25" s="254" t="s">
        <v>6</v>
      </c>
      <c r="C25" s="255"/>
      <c r="D25" s="255"/>
      <c r="E25" s="255"/>
      <c r="F25" s="255"/>
      <c r="G25" s="255"/>
      <c r="H25" s="255"/>
      <c r="I25" s="256">
        <f>I15-I24</f>
        <v>30600000</v>
      </c>
      <c r="J25" s="257"/>
      <c r="K25" s="257"/>
    </row>
    <row r="26" spans="1:21" ht="21" customHeight="1" thickBot="1">
      <c r="B26" s="75">
        <v>0</v>
      </c>
      <c r="C26" s="216" t="s">
        <v>7</v>
      </c>
      <c r="D26" s="216"/>
      <c r="E26" s="216"/>
      <c r="F26" s="216"/>
      <c r="G26" s="216"/>
      <c r="H26" s="216"/>
      <c r="I26" s="162">
        <f>I15*9%</f>
        <v>3240000</v>
      </c>
      <c r="J26" s="163"/>
      <c r="K26" s="163"/>
    </row>
    <row r="27" spans="1:21" ht="27" customHeight="1" thickTop="1" thickBot="1">
      <c r="B27" s="258" t="s">
        <v>8</v>
      </c>
      <c r="C27" s="259"/>
      <c r="D27" s="259"/>
      <c r="E27" s="259"/>
      <c r="F27" s="259"/>
      <c r="G27" s="259"/>
      <c r="H27" s="259"/>
      <c r="I27" s="260">
        <f>I25+I26</f>
        <v>33840000</v>
      </c>
      <c r="J27" s="261"/>
      <c r="K27" s="261"/>
      <c r="U27" s="78">
        <v>5</v>
      </c>
    </row>
    <row r="28" spans="1:21" ht="20.25" customHeight="1" thickTop="1">
      <c r="B28" s="262" t="s">
        <v>94</v>
      </c>
      <c r="C28" s="263"/>
      <c r="D28" s="263"/>
      <c r="E28" s="263"/>
      <c r="F28" s="263"/>
      <c r="G28" s="263"/>
      <c r="H28" s="263"/>
      <c r="I28" s="263"/>
      <c r="J28" s="263"/>
      <c r="K28" s="264"/>
    </row>
    <row r="29" spans="1:21" ht="36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7"/>
    </row>
    <row r="30" spans="1:21" s="76" customFormat="1" ht="16.5" customHeight="1">
      <c r="B30" s="268" t="s">
        <v>57</v>
      </c>
      <c r="C30" s="269"/>
      <c r="D30" s="268" t="s">
        <v>58</v>
      </c>
      <c r="E30" s="269"/>
      <c r="F30" s="268" t="s">
        <v>35</v>
      </c>
      <c r="G30" s="269"/>
      <c r="H30" s="268" t="s">
        <v>36</v>
      </c>
      <c r="I30" s="272"/>
      <c r="J30" s="272"/>
      <c r="K30" s="269"/>
    </row>
    <row r="31" spans="1:21" s="76" customFormat="1" ht="16.5" customHeight="1">
      <c r="B31" s="270"/>
      <c r="C31" s="271"/>
      <c r="D31" s="270"/>
      <c r="E31" s="271"/>
      <c r="F31" s="270"/>
      <c r="G31" s="271"/>
      <c r="H31" s="270"/>
      <c r="I31" s="273"/>
      <c r="J31" s="273"/>
      <c r="K31" s="271"/>
    </row>
    <row r="32" spans="1:21" s="76" customFormat="1" ht="16.5" customHeight="1">
      <c r="B32" s="274" t="s">
        <v>85</v>
      </c>
      <c r="C32" s="275"/>
      <c r="D32" s="274"/>
      <c r="E32" s="275"/>
      <c r="F32" s="274"/>
      <c r="G32" s="275"/>
      <c r="H32" s="274"/>
      <c r="I32" s="276"/>
      <c r="J32" s="276"/>
      <c r="K32" s="275"/>
    </row>
    <row r="33" spans="2:11" s="77" customFormat="1" ht="16.5" customHeight="1">
      <c r="B33" s="274"/>
      <c r="C33" s="275"/>
      <c r="D33" s="274"/>
      <c r="E33" s="275"/>
      <c r="F33" s="274"/>
      <c r="G33" s="275"/>
      <c r="H33" s="274"/>
      <c r="I33" s="276"/>
      <c r="J33" s="276"/>
      <c r="K33" s="275"/>
    </row>
    <row r="34" spans="2:11" s="77" customFormat="1" ht="16.5" customHeight="1">
      <c r="B34" s="277" t="s">
        <v>30</v>
      </c>
      <c r="C34" s="278"/>
      <c r="D34" s="277" t="s">
        <v>30</v>
      </c>
      <c r="E34" s="278"/>
      <c r="F34" s="277" t="s">
        <v>30</v>
      </c>
      <c r="G34" s="278"/>
      <c r="H34" s="277" t="s">
        <v>30</v>
      </c>
      <c r="I34" s="281"/>
      <c r="J34" s="281"/>
      <c r="K34" s="278"/>
    </row>
    <row r="35" spans="2:11" s="77" customFormat="1" ht="16.5" customHeight="1">
      <c r="B35" s="279"/>
      <c r="C35" s="280"/>
      <c r="D35" s="279"/>
      <c r="E35" s="280"/>
      <c r="F35" s="279"/>
      <c r="G35" s="280"/>
      <c r="H35" s="279"/>
      <c r="I35" s="282"/>
      <c r="J35" s="282"/>
      <c r="K35" s="280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0544-294A-4032-B64A-0B57711DD7B4}">
  <sheetPr>
    <pageSetUpPr fitToPage="1"/>
  </sheetPr>
  <dimension ref="A1:W35"/>
  <sheetViews>
    <sheetView rightToLeft="1" view="pageBreakPreview" zoomScaleNormal="100" zoomScaleSheetLayoutView="100" workbookViewId="0">
      <selection activeCell="G15" sqref="G15:H15"/>
    </sheetView>
  </sheetViews>
  <sheetFormatPr defaultColWidth="9.140625" defaultRowHeight="14.25"/>
  <cols>
    <col min="1" max="1" width="0.7109375" style="49" customWidth="1"/>
    <col min="2" max="2" width="5.140625" style="49" customWidth="1"/>
    <col min="3" max="3" width="17.28515625" style="49" customWidth="1"/>
    <col min="4" max="4" width="8.5703125" style="49" customWidth="1"/>
    <col min="5" max="5" width="16.5703125" style="49" customWidth="1"/>
    <col min="6" max="6" width="17.85546875" style="49" bestFit="1" customWidth="1"/>
    <col min="7" max="7" width="9" style="49" customWidth="1"/>
    <col min="8" max="8" width="9.5703125" style="49" customWidth="1"/>
    <col min="9" max="9" width="3.7109375" style="49" customWidth="1"/>
    <col min="10" max="10" width="6.28515625" style="49" customWidth="1"/>
    <col min="11" max="11" width="13.85546875" style="49" customWidth="1"/>
    <col min="12" max="14" width="9.140625" style="49"/>
    <col min="15" max="15" width="11" style="49" bestFit="1" customWidth="1"/>
    <col min="16" max="16384" width="9.140625" style="49"/>
  </cols>
  <sheetData>
    <row r="1" spans="2:23" ht="15">
      <c r="G1" s="200" t="s">
        <v>31</v>
      </c>
      <c r="H1" s="200"/>
      <c r="I1" s="200"/>
      <c r="J1" s="201">
        <v>29184</v>
      </c>
      <c r="K1" s="201"/>
    </row>
    <row r="2" spans="2:23" ht="15">
      <c r="G2" s="200" t="s">
        <v>32</v>
      </c>
      <c r="H2" s="200"/>
      <c r="I2" s="200"/>
      <c r="J2" s="201" t="s">
        <v>93</v>
      </c>
      <c r="K2" s="201"/>
    </row>
    <row r="3" spans="2:23" ht="30.75" customHeight="1">
      <c r="B3" s="202" t="s">
        <v>11</v>
      </c>
      <c r="C3" s="202"/>
      <c r="D3" s="202"/>
      <c r="E3" s="202"/>
      <c r="F3" s="202"/>
      <c r="G3" s="202"/>
      <c r="H3" s="202"/>
      <c r="I3" s="202"/>
      <c r="J3" s="202"/>
      <c r="K3" s="202"/>
    </row>
    <row r="5" spans="2:23" ht="3.75" customHeight="1"/>
    <row r="6" spans="2:23">
      <c r="B6" s="199" t="s">
        <v>25</v>
      </c>
      <c r="C6" s="199"/>
      <c r="D6" s="199"/>
      <c r="E6" s="199"/>
      <c r="F6" s="199"/>
      <c r="G6" s="199"/>
      <c r="H6" s="199"/>
      <c r="I6" s="199"/>
      <c r="J6" s="199"/>
      <c r="K6" s="199"/>
    </row>
    <row r="7" spans="2:23" ht="21" customHeight="1">
      <c r="B7" s="205" t="s">
        <v>26</v>
      </c>
      <c r="C7" s="206"/>
      <c r="D7" s="207" t="s">
        <v>21</v>
      </c>
      <c r="E7" s="208"/>
      <c r="F7" s="50" t="s">
        <v>27</v>
      </c>
      <c r="G7" s="209" t="s">
        <v>40</v>
      </c>
      <c r="H7" s="207"/>
      <c r="I7" s="207"/>
      <c r="J7" s="207"/>
      <c r="K7" s="208"/>
    </row>
    <row r="8" spans="2:23" ht="21" customHeight="1">
      <c r="B8" s="210" t="s">
        <v>17</v>
      </c>
      <c r="C8" s="211"/>
      <c r="D8" s="124" t="s">
        <v>69</v>
      </c>
      <c r="E8" s="124"/>
      <c r="F8" s="125"/>
      <c r="G8" s="51" t="s">
        <v>16</v>
      </c>
      <c r="H8" s="212" t="s">
        <v>41</v>
      </c>
      <c r="I8" s="213"/>
      <c r="J8" s="213"/>
      <c r="K8" s="214"/>
      <c r="P8" s="52"/>
      <c r="Q8" s="52"/>
      <c r="R8" s="52"/>
      <c r="S8" s="52"/>
      <c r="T8" s="52"/>
      <c r="U8" s="52"/>
      <c r="W8" s="53"/>
    </row>
    <row r="9" spans="2:23" ht="21" customHeight="1">
      <c r="B9" s="54" t="s">
        <v>13</v>
      </c>
      <c r="C9" s="55"/>
      <c r="D9" s="215" t="s">
        <v>44</v>
      </c>
      <c r="E9" s="215"/>
      <c r="F9" s="56" t="s">
        <v>20</v>
      </c>
      <c r="G9" s="57" t="s">
        <v>23</v>
      </c>
      <c r="H9" s="55" t="s">
        <v>9</v>
      </c>
      <c r="I9" s="216" t="s">
        <v>45</v>
      </c>
      <c r="J9" s="216"/>
      <c r="K9" s="217"/>
      <c r="P9" s="52"/>
      <c r="Q9" s="52"/>
      <c r="R9" s="52"/>
      <c r="S9" s="52"/>
      <c r="T9" s="52"/>
      <c r="U9" s="52"/>
    </row>
    <row r="10" spans="2:23" ht="21" customHeight="1">
      <c r="B10" s="58" t="s">
        <v>10</v>
      </c>
      <c r="C10" s="59"/>
      <c r="D10" s="218" t="s">
        <v>24</v>
      </c>
      <c r="E10" s="218"/>
      <c r="F10" s="218"/>
      <c r="G10" s="218"/>
      <c r="H10" s="59" t="s">
        <v>14</v>
      </c>
      <c r="I10" s="219"/>
      <c r="J10" s="219"/>
      <c r="K10" s="60" t="s">
        <v>15</v>
      </c>
      <c r="P10" s="52"/>
      <c r="Q10" s="52"/>
      <c r="R10" s="52"/>
      <c r="S10" s="52"/>
      <c r="T10" s="52"/>
      <c r="U10" s="52"/>
    </row>
    <row r="11" spans="2:23" ht="21.75" customHeight="1">
      <c r="B11" s="220" t="s">
        <v>74</v>
      </c>
      <c r="C11" s="199"/>
      <c r="D11" s="199"/>
      <c r="E11" s="199"/>
      <c r="F11" s="199"/>
      <c r="G11" s="199"/>
      <c r="H11" s="61"/>
      <c r="I11" s="61"/>
      <c r="J11" s="61"/>
      <c r="K11" s="62"/>
      <c r="P11" s="52"/>
      <c r="Q11" s="52"/>
      <c r="R11" s="52"/>
      <c r="S11" s="52"/>
      <c r="T11" s="52"/>
      <c r="U11" s="52"/>
    </row>
    <row r="12" spans="2:23" ht="21.75" customHeight="1">
      <c r="B12" s="203" t="s">
        <v>33</v>
      </c>
      <c r="C12" s="204"/>
      <c r="D12" s="204"/>
      <c r="E12" s="204"/>
      <c r="F12" s="204"/>
      <c r="G12" s="63"/>
      <c r="H12" s="63"/>
      <c r="I12" s="63"/>
      <c r="J12" s="63"/>
      <c r="K12" s="64"/>
      <c r="P12" s="52"/>
      <c r="Q12" s="52"/>
      <c r="R12" s="52"/>
      <c r="S12" s="52"/>
      <c r="T12" s="52"/>
      <c r="U12" s="52"/>
    </row>
    <row r="13" spans="2:23" ht="2.25" customHeight="1">
      <c r="B13" s="221"/>
      <c r="C13" s="222"/>
      <c r="D13" s="65"/>
      <c r="E13" s="65"/>
      <c r="F13" s="65"/>
      <c r="G13" s="65"/>
      <c r="H13" s="65"/>
      <c r="I13" s="65"/>
      <c r="J13" s="65"/>
      <c r="K13" s="66"/>
      <c r="P13" s="52"/>
      <c r="Q13" s="52"/>
      <c r="R13" s="52"/>
      <c r="S13" s="52"/>
      <c r="T13" s="52"/>
      <c r="U13" s="52"/>
    </row>
    <row r="14" spans="2:23" ht="33.75" customHeight="1" thickBot="1">
      <c r="B14" s="223" t="s">
        <v>0</v>
      </c>
      <c r="C14" s="224"/>
      <c r="D14" s="224"/>
      <c r="E14" s="225"/>
      <c r="F14" s="67" t="s">
        <v>22</v>
      </c>
      <c r="G14" s="226" t="s">
        <v>34</v>
      </c>
      <c r="H14" s="227"/>
      <c r="I14" s="228" t="s">
        <v>1</v>
      </c>
      <c r="J14" s="227"/>
      <c r="K14" s="229"/>
      <c r="P14" s="52"/>
      <c r="Q14" s="52"/>
      <c r="R14" s="52"/>
      <c r="S14" s="52"/>
      <c r="T14" s="52"/>
      <c r="U14" s="52"/>
    </row>
    <row r="15" spans="2:23" ht="31.5" customHeight="1" thickBot="1">
      <c r="B15" s="230" t="s">
        <v>18</v>
      </c>
      <c r="C15" s="231"/>
      <c r="D15" s="231"/>
      <c r="E15" s="232"/>
      <c r="F15" s="68">
        <f>SUM(G15:K15)</f>
        <v>19843355580</v>
      </c>
      <c r="G15" s="233">
        <f>'ص و 35  '!F15</f>
        <v>19816355580</v>
      </c>
      <c r="H15" s="234"/>
      <c r="I15" s="235">
        <v>27000000</v>
      </c>
      <c r="J15" s="236"/>
      <c r="K15" s="236"/>
      <c r="P15" s="52"/>
      <c r="Q15" s="52"/>
      <c r="R15" s="52"/>
      <c r="S15" s="52"/>
      <c r="T15" s="52"/>
      <c r="U15" s="52"/>
    </row>
    <row r="16" spans="2:23" ht="12" customHeight="1">
      <c r="B16" s="237" t="s">
        <v>28</v>
      </c>
      <c r="C16" s="238"/>
      <c r="D16" s="238"/>
      <c r="E16" s="238"/>
      <c r="F16" s="238"/>
      <c r="G16" s="238"/>
      <c r="H16" s="238"/>
      <c r="I16" s="238"/>
      <c r="J16" s="238"/>
      <c r="K16" s="239"/>
      <c r="P16" s="52"/>
      <c r="Q16" s="52"/>
      <c r="R16" s="52"/>
      <c r="S16" s="52"/>
      <c r="T16" s="52"/>
      <c r="U16" s="52"/>
    </row>
    <row r="17" spans="1:21" ht="12" customHeight="1">
      <c r="B17" s="240"/>
      <c r="C17" s="241"/>
      <c r="D17" s="241"/>
      <c r="E17" s="241"/>
      <c r="F17" s="241"/>
      <c r="G17" s="241"/>
      <c r="H17" s="241"/>
      <c r="I17" s="241"/>
      <c r="J17" s="241"/>
      <c r="K17" s="242"/>
      <c r="P17" s="52"/>
      <c r="Q17" s="52"/>
      <c r="R17" s="52"/>
      <c r="S17" s="52"/>
      <c r="T17" s="52"/>
      <c r="U17" s="52"/>
    </row>
    <row r="18" spans="1:21" ht="21" customHeight="1">
      <c r="A18" s="69"/>
      <c r="B18" s="70"/>
      <c r="C18" s="243" t="s">
        <v>19</v>
      </c>
      <c r="D18" s="243"/>
      <c r="E18" s="243"/>
      <c r="F18" s="71">
        <f>I18+G18</f>
        <v>0</v>
      </c>
      <c r="G18" s="244">
        <f>'ص و 6'!F18</f>
        <v>0</v>
      </c>
      <c r="H18" s="245"/>
      <c r="I18" s="246">
        <v>0</v>
      </c>
      <c r="J18" s="247"/>
      <c r="K18" s="247"/>
      <c r="P18" s="52"/>
      <c r="Q18" s="52"/>
      <c r="R18" s="52"/>
      <c r="S18" s="52"/>
      <c r="T18" s="52"/>
      <c r="U18" s="52"/>
    </row>
    <row r="19" spans="1:21" ht="21" customHeight="1">
      <c r="A19" s="69">
        <v>0.1</v>
      </c>
      <c r="B19" s="72">
        <v>0.1</v>
      </c>
      <c r="C19" s="243" t="s">
        <v>3</v>
      </c>
      <c r="D19" s="243"/>
      <c r="E19" s="243"/>
      <c r="F19" s="71">
        <f>I19+G19</f>
        <v>323028937</v>
      </c>
      <c r="G19" s="244">
        <f>'ص و 6'!F19</f>
        <v>320328937</v>
      </c>
      <c r="H19" s="245"/>
      <c r="I19" s="160">
        <f>I15*B19</f>
        <v>2700000</v>
      </c>
      <c r="J19" s="161"/>
      <c r="K19" s="161"/>
      <c r="P19" s="52"/>
      <c r="Q19" s="52"/>
      <c r="R19" s="52"/>
      <c r="S19" s="52"/>
      <c r="T19" s="52"/>
      <c r="U19" s="52"/>
    </row>
    <row r="20" spans="1:21" ht="21" customHeight="1">
      <c r="A20" s="69"/>
      <c r="B20" s="72"/>
      <c r="C20" s="243" t="s">
        <v>4</v>
      </c>
      <c r="D20" s="243"/>
      <c r="E20" s="243"/>
      <c r="F20" s="71">
        <f t="shared" ref="F20:F23" si="0">I20+G20</f>
        <v>0</v>
      </c>
      <c r="G20" s="244">
        <f>'ص و 6'!F20</f>
        <v>0</v>
      </c>
      <c r="H20" s="245"/>
      <c r="I20" s="246">
        <f>I15*B20</f>
        <v>0</v>
      </c>
      <c r="J20" s="247"/>
      <c r="K20" s="247"/>
    </row>
    <row r="21" spans="1:21" ht="21" customHeight="1">
      <c r="A21" s="69">
        <v>0.05</v>
      </c>
      <c r="B21" s="72">
        <v>0.05</v>
      </c>
      <c r="C21" s="243" t="s">
        <v>5</v>
      </c>
      <c r="D21" s="243"/>
      <c r="E21" s="243"/>
      <c r="F21" s="71">
        <f>I21+G21</f>
        <v>161514468.5</v>
      </c>
      <c r="G21" s="244">
        <f>'ص و 6'!F21</f>
        <v>160164468.5</v>
      </c>
      <c r="H21" s="245"/>
      <c r="I21" s="246">
        <f>I15*B21</f>
        <v>1350000</v>
      </c>
      <c r="J21" s="247"/>
      <c r="K21" s="247"/>
    </row>
    <row r="22" spans="1:21" ht="21" customHeight="1">
      <c r="A22" s="69"/>
      <c r="B22" s="70"/>
      <c r="C22" s="243" t="s">
        <v>2</v>
      </c>
      <c r="D22" s="243"/>
      <c r="E22" s="243"/>
      <c r="F22" s="71">
        <f t="shared" si="0"/>
        <v>0</v>
      </c>
      <c r="G22" s="244">
        <f>'ص و 6'!F22</f>
        <v>0</v>
      </c>
      <c r="H22" s="245"/>
      <c r="I22" s="246">
        <f>I15*B22</f>
        <v>0</v>
      </c>
      <c r="J22" s="247"/>
      <c r="K22" s="247"/>
    </row>
    <row r="23" spans="1:21" ht="21" customHeight="1" thickBot="1">
      <c r="A23" s="69"/>
      <c r="B23" s="73"/>
      <c r="C23" s="248" t="s">
        <v>12</v>
      </c>
      <c r="D23" s="248"/>
      <c r="E23" s="248"/>
      <c r="F23" s="71">
        <f t="shared" si="0"/>
        <v>0</v>
      </c>
      <c r="G23" s="244">
        <f>'ص و 6'!F23</f>
        <v>0</v>
      </c>
      <c r="H23" s="245"/>
      <c r="I23" s="246">
        <f>I16*B23</f>
        <v>0</v>
      </c>
      <c r="J23" s="247"/>
      <c r="K23" s="247"/>
    </row>
    <row r="24" spans="1:21" ht="21" customHeight="1" thickBot="1">
      <c r="B24" s="249" t="s">
        <v>29</v>
      </c>
      <c r="C24" s="250"/>
      <c r="D24" s="250"/>
      <c r="E24" s="250"/>
      <c r="F24" s="74">
        <f>SUM(F18:F23)</f>
        <v>484543405.5</v>
      </c>
      <c r="G24" s="251">
        <f>SUM(G18:H23)</f>
        <v>480493405.5</v>
      </c>
      <c r="H24" s="252"/>
      <c r="I24" s="235">
        <f>SUM(I18:K23)</f>
        <v>4050000</v>
      </c>
      <c r="J24" s="253"/>
      <c r="K24" s="253"/>
    </row>
    <row r="25" spans="1:21" ht="21" customHeight="1">
      <c r="B25" s="254" t="s">
        <v>6</v>
      </c>
      <c r="C25" s="255"/>
      <c r="D25" s="255"/>
      <c r="E25" s="255"/>
      <c r="F25" s="255"/>
      <c r="G25" s="255"/>
      <c r="H25" s="255"/>
      <c r="I25" s="256">
        <f>I15-I24</f>
        <v>22950000</v>
      </c>
      <c r="J25" s="257"/>
      <c r="K25" s="257"/>
    </row>
    <row r="26" spans="1:21" ht="21" customHeight="1" thickBot="1">
      <c r="B26" s="75">
        <v>0</v>
      </c>
      <c r="C26" s="216" t="s">
        <v>7</v>
      </c>
      <c r="D26" s="216"/>
      <c r="E26" s="216"/>
      <c r="F26" s="216"/>
      <c r="G26" s="216"/>
      <c r="H26" s="216"/>
      <c r="I26" s="162">
        <f>I15*9%</f>
        <v>2430000</v>
      </c>
      <c r="J26" s="163"/>
      <c r="K26" s="163"/>
    </row>
    <row r="27" spans="1:21" ht="27" customHeight="1" thickTop="1" thickBot="1">
      <c r="B27" s="258" t="s">
        <v>8</v>
      </c>
      <c r="C27" s="259"/>
      <c r="D27" s="259"/>
      <c r="E27" s="259"/>
      <c r="F27" s="259"/>
      <c r="G27" s="259"/>
      <c r="H27" s="259"/>
      <c r="I27" s="260">
        <f>I25+I26</f>
        <v>25380000</v>
      </c>
      <c r="J27" s="261"/>
      <c r="K27" s="261"/>
      <c r="U27" s="78">
        <v>5</v>
      </c>
    </row>
    <row r="28" spans="1:21" ht="20.25" customHeight="1" thickTop="1">
      <c r="B28" s="262" t="s">
        <v>94</v>
      </c>
      <c r="C28" s="263"/>
      <c r="D28" s="263"/>
      <c r="E28" s="263"/>
      <c r="F28" s="263"/>
      <c r="G28" s="263"/>
      <c r="H28" s="263"/>
      <c r="I28" s="263"/>
      <c r="J28" s="263"/>
      <c r="K28" s="264"/>
    </row>
    <row r="29" spans="1:21" ht="36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7"/>
    </row>
    <row r="30" spans="1:21" s="76" customFormat="1" ht="16.5" customHeight="1">
      <c r="B30" s="268" t="s">
        <v>57</v>
      </c>
      <c r="C30" s="269"/>
      <c r="D30" s="268" t="s">
        <v>58</v>
      </c>
      <c r="E30" s="269"/>
      <c r="F30" s="268" t="s">
        <v>35</v>
      </c>
      <c r="G30" s="269"/>
      <c r="H30" s="268" t="s">
        <v>36</v>
      </c>
      <c r="I30" s="272"/>
      <c r="J30" s="272"/>
      <c r="K30" s="269"/>
    </row>
    <row r="31" spans="1:21" s="76" customFormat="1" ht="16.5" customHeight="1">
      <c r="B31" s="270"/>
      <c r="C31" s="271"/>
      <c r="D31" s="270"/>
      <c r="E31" s="271"/>
      <c r="F31" s="270"/>
      <c r="G31" s="271"/>
      <c r="H31" s="270"/>
      <c r="I31" s="273"/>
      <c r="J31" s="273"/>
      <c r="K31" s="271"/>
    </row>
    <row r="32" spans="1:21" s="76" customFormat="1" ht="16.5" customHeight="1">
      <c r="B32" s="274" t="s">
        <v>85</v>
      </c>
      <c r="C32" s="275"/>
      <c r="D32" s="274"/>
      <c r="E32" s="275"/>
      <c r="F32" s="274"/>
      <c r="G32" s="275"/>
      <c r="H32" s="274"/>
      <c r="I32" s="276"/>
      <c r="J32" s="276"/>
      <c r="K32" s="275"/>
    </row>
    <row r="33" spans="2:11" s="77" customFormat="1" ht="16.5" customHeight="1">
      <c r="B33" s="274"/>
      <c r="C33" s="275"/>
      <c r="D33" s="274"/>
      <c r="E33" s="275"/>
      <c r="F33" s="274"/>
      <c r="G33" s="275"/>
      <c r="H33" s="274"/>
      <c r="I33" s="276"/>
      <c r="J33" s="276"/>
      <c r="K33" s="275"/>
    </row>
    <row r="34" spans="2:11" s="77" customFormat="1" ht="16.5" customHeight="1">
      <c r="B34" s="277" t="s">
        <v>30</v>
      </c>
      <c r="C34" s="278"/>
      <c r="D34" s="277" t="s">
        <v>30</v>
      </c>
      <c r="E34" s="278"/>
      <c r="F34" s="277" t="s">
        <v>30</v>
      </c>
      <c r="G34" s="278"/>
      <c r="H34" s="277" t="s">
        <v>30</v>
      </c>
      <c r="I34" s="281"/>
      <c r="J34" s="281"/>
      <c r="K34" s="278"/>
    </row>
    <row r="35" spans="2:11" s="77" customFormat="1" ht="16.5" customHeight="1">
      <c r="B35" s="279"/>
      <c r="C35" s="280"/>
      <c r="D35" s="279"/>
      <c r="E35" s="280"/>
      <c r="F35" s="279"/>
      <c r="G35" s="280"/>
      <c r="H35" s="279"/>
      <c r="I35" s="282"/>
      <c r="J35" s="282"/>
      <c r="K35" s="280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F469-7337-4664-876C-313BB5881FAF}">
  <sheetPr>
    <pageSetUpPr fitToPage="1"/>
  </sheetPr>
  <dimension ref="A1:W35"/>
  <sheetViews>
    <sheetView rightToLeft="1" view="pageBreakPreview" zoomScaleNormal="100" zoomScaleSheetLayoutView="100" workbookViewId="0">
      <selection activeCell="B16" sqref="B16:K17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29187</v>
      </c>
      <c r="K1" s="285"/>
    </row>
    <row r="2" spans="2:23" ht="15">
      <c r="G2" s="284" t="s">
        <v>32</v>
      </c>
      <c r="H2" s="284"/>
      <c r="I2" s="284"/>
      <c r="J2" s="285" t="s">
        <v>93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8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95"/>
      <c r="E13" s="95"/>
      <c r="F13" s="95"/>
      <c r="G13" s="95"/>
      <c r="H13" s="95"/>
      <c r="I13" s="95"/>
      <c r="J13" s="95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21627499150</v>
      </c>
      <c r="G15" s="319">
        <f>'ص و 36 '!F15</f>
        <v>19843355580</v>
      </c>
      <c r="H15" s="320"/>
      <c r="I15" s="321">
        <v>1784143570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498743294</v>
      </c>
      <c r="G19" s="330">
        <f>'ص و 6'!F19</f>
        <v>320328937</v>
      </c>
      <c r="H19" s="331"/>
      <c r="I19" s="334">
        <f>I15*B19</f>
        <v>178414357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249371647</v>
      </c>
      <c r="G21" s="330">
        <f>'ص و 6'!F21</f>
        <v>160164468.5</v>
      </c>
      <c r="H21" s="331"/>
      <c r="I21" s="332">
        <f>I15*B21</f>
        <v>89207178.5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748114941</v>
      </c>
      <c r="G24" s="339">
        <f>SUM(G18:H23)</f>
        <v>480493405.5</v>
      </c>
      <c r="H24" s="340"/>
      <c r="I24" s="321">
        <f>SUM(I18:K23)</f>
        <v>267621535.5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1516522034.5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160572921.29999998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1677094955.8</v>
      </c>
      <c r="J27" s="348"/>
      <c r="K27" s="348"/>
      <c r="U27" s="79">
        <v>5</v>
      </c>
    </row>
    <row r="28" spans="1:21" ht="20.25" customHeight="1" thickTop="1">
      <c r="B28" s="349" t="s">
        <v>96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85</v>
      </c>
      <c r="C32" s="362"/>
      <c r="D32" s="361"/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2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2863-D5A6-4971-9FC4-67413DBABB03}">
  <sheetPr>
    <pageSetUpPr fitToPage="1"/>
  </sheetPr>
  <dimension ref="A1:W35"/>
  <sheetViews>
    <sheetView rightToLeft="1" view="pageBreakPreview" topLeftCell="A21" zoomScaleNormal="100" zoomScaleSheetLayoutView="100" workbookViewId="0">
      <selection activeCell="F32" sqref="F32:G33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29780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22872015775</v>
      </c>
      <c r="G15" s="319">
        <f>'ص و 37 '!F15</f>
        <v>21627499150</v>
      </c>
      <c r="H15" s="320"/>
      <c r="I15" s="321">
        <v>1244516625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444780599.5</v>
      </c>
      <c r="G19" s="330">
        <f>'ص و 6'!F19</f>
        <v>320328937</v>
      </c>
      <c r="H19" s="331"/>
      <c r="I19" s="334">
        <f>I15*B19</f>
        <v>124451662.5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222390299.75</v>
      </c>
      <c r="G21" s="330">
        <f>'ص و 6'!F21</f>
        <v>160164468.5</v>
      </c>
      <c r="H21" s="331"/>
      <c r="I21" s="332">
        <f>I15*B21</f>
        <v>62225831.25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667170899.25</v>
      </c>
      <c r="G24" s="339">
        <f>SUM(G18:H23)</f>
        <v>480493405.5</v>
      </c>
      <c r="H24" s="340"/>
      <c r="I24" s="321">
        <f>SUM(I18:K23)</f>
        <v>186677493.75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1057839131.25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112006496.25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1169845627.5</v>
      </c>
      <c r="J27" s="348"/>
      <c r="K27" s="348"/>
      <c r="U27" s="79">
        <v>5</v>
      </c>
    </row>
    <row r="28" spans="1:21" ht="20.25" customHeight="1" thickTop="1">
      <c r="B28" s="349" t="s">
        <v>106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6C4F-F235-4CF8-916D-37100643891B}">
  <sheetPr>
    <pageSetUpPr fitToPage="1"/>
  </sheetPr>
  <dimension ref="A1:W35"/>
  <sheetViews>
    <sheetView rightToLeft="1" view="pageBreakPreview" zoomScaleNormal="100" zoomScaleSheetLayoutView="100" workbookViewId="0">
      <selection activeCell="M29" sqref="M29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29781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23007915775</v>
      </c>
      <c r="G15" s="319">
        <f>'ص و 38 '!F15</f>
        <v>22872015775</v>
      </c>
      <c r="H15" s="320"/>
      <c r="I15" s="321">
        <v>135900000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333918937</v>
      </c>
      <c r="G19" s="330">
        <f>'ص و 6'!F19</f>
        <v>320328937</v>
      </c>
      <c r="H19" s="331"/>
      <c r="I19" s="334">
        <f>I15*B19</f>
        <v>13590000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166959468.5</v>
      </c>
      <c r="G21" s="330">
        <f>'ص و 6'!F21</f>
        <v>160164468.5</v>
      </c>
      <c r="H21" s="331"/>
      <c r="I21" s="332">
        <f>I15*B21</f>
        <v>6795000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500878405.5</v>
      </c>
      <c r="G24" s="339">
        <f>SUM(G18:H23)</f>
        <v>480493405.5</v>
      </c>
      <c r="H24" s="340"/>
      <c r="I24" s="321">
        <f>SUM(I18:K23)</f>
        <v>20385000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115515000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12231000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127746000</v>
      </c>
      <c r="J27" s="348"/>
      <c r="K27" s="348"/>
      <c r="U27" s="79">
        <v>5</v>
      </c>
    </row>
    <row r="28" spans="1:21" ht="20.25" customHeight="1" thickTop="1">
      <c r="B28" s="349" t="s">
        <v>101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422D-58F2-4123-B9DF-7A8CA2FB0606}">
  <sheetPr>
    <pageSetUpPr fitToPage="1"/>
  </sheetPr>
  <dimension ref="A1:W35"/>
  <sheetViews>
    <sheetView rightToLeft="1" view="pageBreakPreview" zoomScaleNormal="100" zoomScaleSheetLayoutView="100" workbookViewId="0">
      <selection activeCell="G15" sqref="G15:H15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6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25461</v>
      </c>
      <c r="K1" s="113"/>
    </row>
    <row r="2" spans="2:23" ht="15">
      <c r="G2" s="112" t="s">
        <v>32</v>
      </c>
      <c r="H2" s="112"/>
      <c r="I2" s="112"/>
      <c r="J2" s="113" t="s">
        <v>53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55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3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54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4"/>
      <c r="E13" s="34"/>
      <c r="F13" s="34"/>
      <c r="G13" s="34"/>
      <c r="H13" s="34"/>
      <c r="I13" s="34"/>
      <c r="J13" s="34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2635116725</v>
      </c>
      <c r="G15" s="147">
        <f>'ص و 3'!F15</f>
        <v>2032843480</v>
      </c>
      <c r="H15" s="148"/>
      <c r="I15" s="149">
        <v>602273245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263511672.5</v>
      </c>
      <c r="G19" s="158">
        <f>'ص و 3'!F19</f>
        <v>203284348</v>
      </c>
      <c r="H19" s="159"/>
      <c r="I19" s="160">
        <f>I15*B19</f>
        <v>60227324.5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3'!F20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131755836.25</v>
      </c>
      <c r="G21" s="158">
        <f>'ص و 3'!F21</f>
        <v>101642174</v>
      </c>
      <c r="H21" s="159"/>
      <c r="I21" s="160">
        <f>I15*B21</f>
        <v>30113662.25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3'!F22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3'!F23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395267508.75</v>
      </c>
      <c r="G24" s="167">
        <f>SUM(G18:H23)</f>
        <v>304926522</v>
      </c>
      <c r="H24" s="168"/>
      <c r="I24" s="149">
        <f>SUM(I18:K23)</f>
        <v>90340986.75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511932258.25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511932258.25</v>
      </c>
      <c r="J27" s="177"/>
      <c r="K27" s="177"/>
    </row>
    <row r="28" spans="1:21" ht="20.25" customHeight="1" thickTop="1">
      <c r="B28" s="178" t="s">
        <v>56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.5" right="0.5" top="0.75" bottom="0.75" header="0.3" footer="0.3"/>
  <pageSetup paperSize="9" scale="91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EC9D-1D67-4C7C-9254-98BD54D68203}">
  <sheetPr>
    <pageSetUpPr fitToPage="1"/>
  </sheetPr>
  <dimension ref="A1:W35"/>
  <sheetViews>
    <sheetView rightToLeft="1" view="pageBreakPreview" topLeftCell="A19" zoomScaleNormal="100" zoomScaleSheetLayoutView="100" workbookViewId="0">
      <selection activeCell="D32" sqref="D32:E33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29782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24339792025</v>
      </c>
      <c r="G15" s="319">
        <f>'ص و 39 '!F15</f>
        <v>23007915775</v>
      </c>
      <c r="H15" s="320"/>
      <c r="I15" s="321">
        <v>1331876250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453516562</v>
      </c>
      <c r="G19" s="330">
        <f>'ص و 6'!F19</f>
        <v>320328937</v>
      </c>
      <c r="H19" s="331"/>
      <c r="I19" s="334">
        <f>I15*B19</f>
        <v>133187625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226758281</v>
      </c>
      <c r="G21" s="330">
        <f>'ص و 6'!F21</f>
        <v>160164468.5</v>
      </c>
      <c r="H21" s="331"/>
      <c r="I21" s="332">
        <f>I15*B21</f>
        <v>66593812.5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680274843</v>
      </c>
      <c r="G24" s="339">
        <f>SUM(G18:H23)</f>
        <v>480493405.5</v>
      </c>
      <c r="H24" s="340"/>
      <c r="I24" s="321">
        <f>SUM(I18:K23)</f>
        <v>199781437.5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1132094812.5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119868862.5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1251963675</v>
      </c>
      <c r="J27" s="348"/>
      <c r="K27" s="348"/>
      <c r="U27" s="79">
        <v>5</v>
      </c>
    </row>
    <row r="28" spans="1:21" ht="20.25" customHeight="1" thickTop="1">
      <c r="B28" s="349" t="s">
        <v>102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C068-8A82-48DF-ABB3-F7536F94B067}">
  <sheetPr>
    <tabColor rgb="FF92D050"/>
    <pageSetUpPr fitToPage="1"/>
  </sheetPr>
  <dimension ref="A1:W35"/>
  <sheetViews>
    <sheetView rightToLeft="1" view="pageBreakPreview" topLeftCell="A19" zoomScaleNormal="100" zoomScaleSheetLayoutView="100" workbookViewId="0">
      <selection activeCell="G38" sqref="G38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29783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24384792025</v>
      </c>
      <c r="G15" s="319">
        <f>'ص و 40 '!F15</f>
        <v>24339792025</v>
      </c>
      <c r="H15" s="320"/>
      <c r="I15" s="321">
        <v>45000000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324828937</v>
      </c>
      <c r="G19" s="330">
        <f>'ص و 6'!F19</f>
        <v>320328937</v>
      </c>
      <c r="H19" s="331"/>
      <c r="I19" s="334">
        <f>I15*B19</f>
        <v>4500000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162414468.5</v>
      </c>
      <c r="G21" s="330">
        <f>'ص و 6'!F21</f>
        <v>160164468.5</v>
      </c>
      <c r="H21" s="331"/>
      <c r="I21" s="332">
        <f>I15*B21</f>
        <v>2250000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487243405.5</v>
      </c>
      <c r="G24" s="339">
        <f>SUM(G18:H23)</f>
        <v>480493405.5</v>
      </c>
      <c r="H24" s="340"/>
      <c r="I24" s="321">
        <f>SUM(I18:K23)</f>
        <v>6750000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38250000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4050000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42300000</v>
      </c>
      <c r="J27" s="348"/>
      <c r="K27" s="348"/>
      <c r="U27" s="79">
        <v>5</v>
      </c>
    </row>
    <row r="28" spans="1:21" ht="20.25" customHeight="1" thickTop="1">
      <c r="B28" s="349" t="s">
        <v>99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E5CE-0A0A-4D98-8FE2-C6BF044B03C0}">
  <sheetPr>
    <pageSetUpPr fitToPage="1"/>
  </sheetPr>
  <dimension ref="A1:W35"/>
  <sheetViews>
    <sheetView rightToLeft="1" view="pageBreakPreview" zoomScaleNormal="100" zoomScaleSheetLayoutView="100" workbookViewId="0">
      <selection activeCell="B30" sqref="B30:C31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29784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25089397525</v>
      </c>
      <c r="G15" s="319">
        <f>'ص و 41  '!F15</f>
        <v>24384792025</v>
      </c>
      <c r="H15" s="320"/>
      <c r="I15" s="321">
        <v>704605500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390789487</v>
      </c>
      <c r="G19" s="330">
        <f>'ص و 6'!F19</f>
        <v>320328937</v>
      </c>
      <c r="H19" s="331"/>
      <c r="I19" s="334">
        <f>I15*B19</f>
        <v>70460550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195394743.5</v>
      </c>
      <c r="G21" s="330">
        <f>'ص و 6'!F21</f>
        <v>160164468.5</v>
      </c>
      <c r="H21" s="331"/>
      <c r="I21" s="332">
        <f>I15*B21</f>
        <v>35230275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586184230.5</v>
      </c>
      <c r="G24" s="339">
        <f>SUM(G18:H23)</f>
        <v>480493405.5</v>
      </c>
      <c r="H24" s="340"/>
      <c r="I24" s="321">
        <f>SUM(I18:K23)</f>
        <v>105690825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598914675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63414495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662329170</v>
      </c>
      <c r="J27" s="348"/>
      <c r="K27" s="348"/>
      <c r="U27" s="79">
        <v>5</v>
      </c>
    </row>
    <row r="28" spans="1:21" ht="20.25" customHeight="1" thickTop="1">
      <c r="B28" s="349" t="s">
        <v>103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7081-8423-4EF2-ABB1-80F6AA525CBC}">
  <sheetPr>
    <tabColor rgb="FF92D050"/>
    <pageSetUpPr fitToPage="1"/>
  </sheetPr>
  <dimension ref="A1:W35"/>
  <sheetViews>
    <sheetView rightToLeft="1" view="pageBreakPreview" topLeftCell="A19" zoomScaleNormal="100" zoomScaleSheetLayoutView="100" workbookViewId="0">
      <selection activeCell="B30" sqref="B30:C31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29785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25134397525</v>
      </c>
      <c r="G15" s="319">
        <f>'ص و 42  '!F15</f>
        <v>25089397525</v>
      </c>
      <c r="H15" s="320"/>
      <c r="I15" s="321">
        <v>45000000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324828937</v>
      </c>
      <c r="G19" s="330">
        <f>'ص و 6'!F19</f>
        <v>320328937</v>
      </c>
      <c r="H19" s="331"/>
      <c r="I19" s="334">
        <f>I15*B19</f>
        <v>4500000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162414468.5</v>
      </c>
      <c r="G21" s="330">
        <f>'ص و 6'!F21</f>
        <v>160164468.5</v>
      </c>
      <c r="H21" s="331"/>
      <c r="I21" s="332">
        <f>I15*B21</f>
        <v>2250000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487243405.5</v>
      </c>
      <c r="G24" s="339">
        <f>SUM(G18:H23)</f>
        <v>480493405.5</v>
      </c>
      <c r="H24" s="340"/>
      <c r="I24" s="321">
        <f>SUM(I18:K23)</f>
        <v>6750000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38250000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4050000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42300000</v>
      </c>
      <c r="J27" s="348"/>
      <c r="K27" s="348"/>
      <c r="U27" s="79">
        <v>5</v>
      </c>
    </row>
    <row r="28" spans="1:21" ht="20.25" customHeight="1" thickTop="1">
      <c r="B28" s="349" t="s">
        <v>99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19C7-BC82-46F4-9433-91CE5E668843}">
  <sheetPr>
    <tabColor rgb="FF92D050"/>
    <pageSetUpPr fitToPage="1"/>
  </sheetPr>
  <dimension ref="A1:W35"/>
  <sheetViews>
    <sheetView rightToLeft="1" view="pageBreakPreview" topLeftCell="A13" zoomScaleNormal="100" zoomScaleSheetLayoutView="100" workbookViewId="0">
      <selection activeCell="B16" sqref="B16:K17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29788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25161397525</v>
      </c>
      <c r="G15" s="319">
        <f>'ص و 43   '!F15</f>
        <v>25134397525</v>
      </c>
      <c r="H15" s="320"/>
      <c r="I15" s="321">
        <v>27000000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323028937</v>
      </c>
      <c r="G19" s="330">
        <f>'ص و 6'!F19</f>
        <v>320328937</v>
      </c>
      <c r="H19" s="331"/>
      <c r="I19" s="334">
        <f>I15*B19</f>
        <v>2700000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161514468.5</v>
      </c>
      <c r="G21" s="330">
        <f>'ص و 6'!F21</f>
        <v>160164468.5</v>
      </c>
      <c r="H21" s="331"/>
      <c r="I21" s="332">
        <f>I15*B21</f>
        <v>1350000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484543405.5</v>
      </c>
      <c r="G24" s="339">
        <f>SUM(G18:H23)</f>
        <v>480493405.5</v>
      </c>
      <c r="H24" s="340"/>
      <c r="I24" s="321">
        <f>SUM(I18:K23)</f>
        <v>4050000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22950000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2430000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25380000</v>
      </c>
      <c r="J27" s="348"/>
      <c r="K27" s="348"/>
      <c r="U27" s="79">
        <v>5</v>
      </c>
    </row>
    <row r="28" spans="1:21" ht="20.25" customHeight="1" thickTop="1">
      <c r="B28" s="349" t="s">
        <v>99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579D-7272-43CD-8BD2-32E5D71121D9}">
  <sheetPr>
    <pageSetUpPr fitToPage="1"/>
  </sheetPr>
  <dimension ref="A1:W35"/>
  <sheetViews>
    <sheetView rightToLeft="1" view="pageBreakPreview" topLeftCell="A19" zoomScaleNormal="100" zoomScaleSheetLayoutView="100" workbookViewId="0">
      <selection activeCell="B30" sqref="B30:C31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29789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25189297525</v>
      </c>
      <c r="G15" s="319">
        <f>'ص و 44   '!F15</f>
        <v>25161397525</v>
      </c>
      <c r="H15" s="320"/>
      <c r="I15" s="321">
        <v>27900000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323118937</v>
      </c>
      <c r="G19" s="330">
        <f>'ص و 6'!F19</f>
        <v>320328937</v>
      </c>
      <c r="H19" s="331"/>
      <c r="I19" s="334">
        <f>I15*B19</f>
        <v>2790000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161559468.5</v>
      </c>
      <c r="G21" s="330">
        <f>'ص و 6'!F21</f>
        <v>160164468.5</v>
      </c>
      <c r="H21" s="331"/>
      <c r="I21" s="332">
        <f>I15*B21</f>
        <v>1395000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484678405.5</v>
      </c>
      <c r="G24" s="339">
        <f>SUM(G18:H23)</f>
        <v>480493405.5</v>
      </c>
      <c r="H24" s="340"/>
      <c r="I24" s="321">
        <f>SUM(I18:K23)</f>
        <v>4185000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23715000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2511000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26226000</v>
      </c>
      <c r="J27" s="348"/>
      <c r="K27" s="348"/>
      <c r="U27" s="79">
        <v>5</v>
      </c>
    </row>
    <row r="28" spans="1:21" ht="20.25" customHeight="1" thickTop="1">
      <c r="B28" s="349" t="s">
        <v>104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966D-745C-46BF-A0C4-C1F96B039E8C}">
  <sheetPr>
    <tabColor rgb="FF92D050"/>
    <pageSetUpPr fitToPage="1"/>
  </sheetPr>
  <dimension ref="A1:W35"/>
  <sheetViews>
    <sheetView rightToLeft="1" view="pageBreakPreview" topLeftCell="A16" zoomScaleNormal="100" zoomScaleSheetLayoutView="100" workbookViewId="0">
      <selection activeCell="A16" sqref="A1:XFD1048576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29790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25234297525</v>
      </c>
      <c r="G15" s="319">
        <f>'ص و 45   '!F15</f>
        <v>25189297525</v>
      </c>
      <c r="H15" s="320"/>
      <c r="I15" s="321">
        <v>45000000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324828937</v>
      </c>
      <c r="G19" s="330">
        <f>'ص و 6'!F19</f>
        <v>320328937</v>
      </c>
      <c r="H19" s="331"/>
      <c r="I19" s="334">
        <f>I15*B19</f>
        <v>4500000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162414468.5</v>
      </c>
      <c r="G21" s="330">
        <f>'ص و 6'!F21</f>
        <v>160164468.5</v>
      </c>
      <c r="H21" s="331"/>
      <c r="I21" s="332">
        <f>I15*B21</f>
        <v>2250000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487243405.5</v>
      </c>
      <c r="G24" s="339">
        <f>SUM(G18:H23)</f>
        <v>480493405.5</v>
      </c>
      <c r="H24" s="340"/>
      <c r="I24" s="321">
        <f>SUM(I18:K23)</f>
        <v>6750000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38250000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4050000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42300000</v>
      </c>
      <c r="J27" s="348"/>
      <c r="K27" s="348"/>
      <c r="U27" s="79">
        <v>5</v>
      </c>
    </row>
    <row r="28" spans="1:21" ht="20.25" customHeight="1" thickTop="1">
      <c r="B28" s="349" t="s">
        <v>99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BFA6-D16D-4941-AFC1-7D8566F13E8E}">
  <sheetPr>
    <tabColor rgb="FF92D050"/>
    <pageSetUpPr fitToPage="1"/>
  </sheetPr>
  <dimension ref="A1:W35"/>
  <sheetViews>
    <sheetView rightToLeft="1" view="pageBreakPreview" topLeftCell="A13" zoomScaleNormal="100" zoomScaleSheetLayoutView="100" workbookViewId="0">
      <selection activeCell="N29" sqref="N29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29794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25288297525</v>
      </c>
      <c r="G15" s="319">
        <f>'ص و 46   '!F15</f>
        <v>25234297525</v>
      </c>
      <c r="H15" s="320"/>
      <c r="I15" s="321">
        <v>54000000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325728937</v>
      </c>
      <c r="G19" s="330">
        <f>'ص و 6'!F19</f>
        <v>320328937</v>
      </c>
      <c r="H19" s="331"/>
      <c r="I19" s="334">
        <f>I15*B19</f>
        <v>5400000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162864468.5</v>
      </c>
      <c r="G21" s="330">
        <f>'ص و 6'!F21</f>
        <v>160164468.5</v>
      </c>
      <c r="H21" s="331"/>
      <c r="I21" s="332">
        <f>I15*B21</f>
        <v>2700000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488593405.5</v>
      </c>
      <c r="G24" s="339">
        <f>SUM(G18:H23)</f>
        <v>480493405.5</v>
      </c>
      <c r="H24" s="340"/>
      <c r="I24" s="321">
        <f>SUM(I18:K23)</f>
        <v>8100000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45900000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4860000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50760000</v>
      </c>
      <c r="J27" s="348"/>
      <c r="K27" s="348"/>
      <c r="U27" s="79">
        <v>5</v>
      </c>
    </row>
    <row r="28" spans="1:21" ht="20.25" customHeight="1" thickTop="1">
      <c r="B28" s="349" t="s">
        <v>99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870B-8AC8-494E-BAE4-0C09235DBD28}">
  <sheetPr>
    <pageSetUpPr fitToPage="1"/>
  </sheetPr>
  <dimension ref="A1:W35"/>
  <sheetViews>
    <sheetView rightToLeft="1" view="pageBreakPreview" topLeftCell="A7" zoomScaleNormal="100" zoomScaleSheetLayoutView="100" workbookViewId="0">
      <selection activeCell="O27" sqref="O27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29808</v>
      </c>
      <c r="K1" s="285"/>
    </row>
    <row r="2" spans="2:23" ht="15">
      <c r="G2" s="284" t="s">
        <v>32</v>
      </c>
      <c r="H2" s="284"/>
      <c r="I2" s="284"/>
      <c r="J2" s="285" t="s">
        <v>98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25362651525</v>
      </c>
      <c r="G15" s="319">
        <f>'ص و 47   '!F15</f>
        <v>25288297525</v>
      </c>
      <c r="H15" s="320"/>
      <c r="I15" s="321">
        <v>74354000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327764337</v>
      </c>
      <c r="G19" s="330">
        <f>'ص و 6'!F19</f>
        <v>320328937</v>
      </c>
      <c r="H19" s="331"/>
      <c r="I19" s="334">
        <f>I15*B19</f>
        <v>7435400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163882168.5</v>
      </c>
      <c r="G21" s="330">
        <f>'ص و 6'!F21</f>
        <v>160164468.5</v>
      </c>
      <c r="H21" s="331"/>
      <c r="I21" s="332">
        <f>I15*B21</f>
        <v>3717700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491646505.5</v>
      </c>
      <c r="G24" s="339">
        <f>SUM(G18:H23)</f>
        <v>480493405.5</v>
      </c>
      <c r="H24" s="340"/>
      <c r="I24" s="321">
        <f>SUM(I18:K23)</f>
        <v>11153100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63200900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6691860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69892760</v>
      </c>
      <c r="J27" s="348"/>
      <c r="K27" s="348"/>
      <c r="U27" s="79">
        <v>5</v>
      </c>
    </row>
    <row r="28" spans="1:21" ht="20.25" customHeight="1" thickTop="1">
      <c r="B28" s="349" t="s">
        <v>105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B9D99-B1DF-47ED-A1BB-AAB30003A0FA}">
  <sheetPr>
    <pageSetUpPr fitToPage="1"/>
  </sheetPr>
  <dimension ref="A1:W35"/>
  <sheetViews>
    <sheetView rightToLeft="1" view="pageBreakPreview" zoomScaleNormal="100" zoomScaleSheetLayoutView="100" workbookViewId="0">
      <selection sqref="A1:XFD1048576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29864</v>
      </c>
      <c r="K1" s="285"/>
    </row>
    <row r="2" spans="2:23" ht="15">
      <c r="G2" s="284" t="s">
        <v>32</v>
      </c>
      <c r="H2" s="284"/>
      <c r="I2" s="284"/>
      <c r="J2" s="285" t="s">
        <v>100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07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8"/>
      <c r="E13" s="108"/>
      <c r="F13" s="108"/>
      <c r="G13" s="108"/>
      <c r="H13" s="108"/>
      <c r="I13" s="108"/>
      <c r="J13" s="108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25371651525</v>
      </c>
      <c r="G15" s="319">
        <f>'ص و 48   '!F15</f>
        <v>25362651525</v>
      </c>
      <c r="H15" s="320"/>
      <c r="I15" s="321">
        <v>9000000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321228937</v>
      </c>
      <c r="G19" s="330">
        <f>'ص و 6'!F19</f>
        <v>320328937</v>
      </c>
      <c r="H19" s="331"/>
      <c r="I19" s="334">
        <f>I15*B19</f>
        <v>900000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160614468.5</v>
      </c>
      <c r="G21" s="330">
        <f>'ص و 6'!F21</f>
        <v>160164468.5</v>
      </c>
      <c r="H21" s="331"/>
      <c r="I21" s="332">
        <f>I15*B21</f>
        <v>450000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481843405.5</v>
      </c>
      <c r="G24" s="339">
        <f>SUM(G18:H23)</f>
        <v>480493405.5</v>
      </c>
      <c r="H24" s="340"/>
      <c r="I24" s="321">
        <f>SUM(I18:K23)</f>
        <v>1350000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7650000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810000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8460000</v>
      </c>
      <c r="J27" s="348"/>
      <c r="K27" s="348"/>
      <c r="U27" s="79">
        <v>5</v>
      </c>
    </row>
    <row r="28" spans="1:21" ht="20.25" customHeight="1" thickTop="1">
      <c r="B28" s="349" t="s">
        <v>99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97</v>
      </c>
      <c r="C32" s="362"/>
      <c r="D32" s="361" t="s">
        <v>85</v>
      </c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6:K6"/>
    <mergeCell ref="G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C31"/>
    <mergeCell ref="D30:E31"/>
    <mergeCell ref="F30:G31"/>
    <mergeCell ref="H30:K31"/>
    <mergeCell ref="B32:C33"/>
    <mergeCell ref="D32:E33"/>
    <mergeCell ref="F32:G33"/>
    <mergeCell ref="H32:K33"/>
    <mergeCell ref="B34:C35"/>
    <mergeCell ref="D34:E35"/>
    <mergeCell ref="F34:G35"/>
    <mergeCell ref="H34:K35"/>
  </mergeCells>
  <pageMargins left="0" right="0" top="0.75" bottom="0.75" header="0.3" footer="0.3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4378-D452-4DC6-A1A7-C9468D3062EF}">
  <sheetPr>
    <pageSetUpPr fitToPage="1"/>
  </sheetPr>
  <dimension ref="A1:W35"/>
  <sheetViews>
    <sheetView rightToLeft="1" view="pageBreakPreview" zoomScaleNormal="100" zoomScaleSheetLayoutView="100" workbookViewId="0">
      <selection activeCell="B28" sqref="B28:K29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6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25459</v>
      </c>
      <c r="K1" s="113"/>
    </row>
    <row r="2" spans="2:23" ht="15">
      <c r="G2" s="112" t="s">
        <v>32</v>
      </c>
      <c r="H2" s="112"/>
      <c r="I2" s="112"/>
      <c r="J2" s="113" t="s">
        <v>53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67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6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59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5"/>
      <c r="E13" s="35"/>
      <c r="F13" s="35"/>
      <c r="G13" s="35"/>
      <c r="H13" s="35"/>
      <c r="I13" s="35"/>
      <c r="J13" s="35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2663916725</v>
      </c>
      <c r="G15" s="147">
        <f>'ص و 4'!F15</f>
        <v>2635116725</v>
      </c>
      <c r="H15" s="148"/>
      <c r="I15" s="149">
        <v>28800000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4'!F18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266391672.5</v>
      </c>
      <c r="G19" s="158">
        <f>'ص و 4'!F19</f>
        <v>263511672.5</v>
      </c>
      <c r="H19" s="159"/>
      <c r="I19" s="160">
        <f>I15*B19</f>
        <v>2880000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4'!F20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133195836.25</v>
      </c>
      <c r="G21" s="158">
        <f>'ص و 4'!F21</f>
        <v>131755836.25</v>
      </c>
      <c r="H21" s="159"/>
      <c r="I21" s="160">
        <f>I15*B21</f>
        <v>1440000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4'!F22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4'!F23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399587508.75</v>
      </c>
      <c r="G24" s="167">
        <f>SUM(G18:H23)</f>
        <v>395267508.75</v>
      </c>
      <c r="H24" s="168"/>
      <c r="I24" s="149">
        <f>SUM(I18:K23)</f>
        <v>4320000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24480000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24480000</v>
      </c>
      <c r="J27" s="177"/>
      <c r="K27" s="177"/>
    </row>
    <row r="28" spans="1:21" ht="20.25" customHeight="1" thickTop="1">
      <c r="B28" s="178" t="s">
        <v>60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.5" right="0.5" top="0.75" bottom="0.75" header="0.3" footer="0.3"/>
  <pageSetup paperSize="9" scale="91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F429-EAFF-49F0-94A8-58CA80965540}">
  <dimension ref="A1:W35"/>
  <sheetViews>
    <sheetView rightToLeft="1" view="pageBreakPreview" topLeftCell="A13" zoomScaleNormal="100" zoomScaleSheetLayoutView="100" workbookViewId="0">
      <selection activeCell="U27" sqref="U27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30330</v>
      </c>
      <c r="K1" s="285"/>
    </row>
    <row r="2" spans="2:23" ht="15">
      <c r="G2" s="284" t="s">
        <v>32</v>
      </c>
      <c r="H2" s="284"/>
      <c r="I2" s="284"/>
      <c r="J2" s="285" t="s">
        <v>107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10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P12" s="82"/>
      <c r="Q12" s="82"/>
      <c r="R12" s="82"/>
      <c r="S12" s="82"/>
      <c r="T12" s="82"/>
      <c r="U12" s="82"/>
    </row>
    <row r="13" spans="2:23" ht="2.25" customHeight="1">
      <c r="B13" s="307"/>
      <c r="C13" s="308"/>
      <c r="D13" s="109"/>
      <c r="E13" s="109"/>
      <c r="F13" s="109"/>
      <c r="G13" s="109"/>
      <c r="H13" s="109"/>
      <c r="I13" s="109"/>
      <c r="J13" s="109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25400451525</v>
      </c>
      <c r="G15" s="319">
        <f>'ص و 49   '!F15</f>
        <v>25371651525</v>
      </c>
      <c r="H15" s="320"/>
      <c r="I15" s="321">
        <v>28800000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'[1]ص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323208937</v>
      </c>
      <c r="G19" s="330">
        <f>'[1]ص و 6'!F19</f>
        <v>320328937</v>
      </c>
      <c r="H19" s="331"/>
      <c r="I19" s="334">
        <f>I15*B19</f>
        <v>2880000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'[1]ص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161604468.5</v>
      </c>
      <c r="G21" s="330">
        <f>'[1]ص و 6'!F21</f>
        <v>160164468.5</v>
      </c>
      <c r="H21" s="331"/>
      <c r="I21" s="332">
        <f>I15*B21</f>
        <v>1440000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'[1]ص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'[1]ص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484813405.5</v>
      </c>
      <c r="G24" s="339">
        <f>SUM(G18:H23)</f>
        <v>480493405.5</v>
      </c>
      <c r="H24" s="340"/>
      <c r="I24" s="321">
        <f>SUM(I18:K23)</f>
        <v>4320000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24480000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2592000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27072000</v>
      </c>
      <c r="J27" s="348"/>
      <c r="K27" s="348"/>
    </row>
    <row r="28" spans="1:21" ht="20.25" customHeight="1" thickTop="1">
      <c r="B28" s="349" t="s">
        <v>108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85</v>
      </c>
      <c r="C32" s="362"/>
      <c r="D32" s="361"/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B24:E24"/>
    <mergeCell ref="G24:H24"/>
    <mergeCell ref="I24:K24"/>
    <mergeCell ref="B25:H25"/>
    <mergeCell ref="I25:K25"/>
    <mergeCell ref="C26:H26"/>
    <mergeCell ref="I26:K26"/>
    <mergeCell ref="C22:E22"/>
    <mergeCell ref="G22:H22"/>
    <mergeCell ref="I22:K22"/>
    <mergeCell ref="C23:E23"/>
    <mergeCell ref="G23:H23"/>
    <mergeCell ref="I23:K23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D9:E9"/>
    <mergeCell ref="I9:K9"/>
    <mergeCell ref="D10:G10"/>
    <mergeCell ref="I10:J10"/>
    <mergeCell ref="B11:G11"/>
    <mergeCell ref="B12:F12"/>
    <mergeCell ref="B7:C7"/>
    <mergeCell ref="D7:E7"/>
    <mergeCell ref="G7:K7"/>
    <mergeCell ref="B8:C8"/>
    <mergeCell ref="D8:F8"/>
    <mergeCell ref="H8:K8"/>
    <mergeCell ref="G1:I1"/>
    <mergeCell ref="J1:K1"/>
    <mergeCell ref="G2:I2"/>
    <mergeCell ref="J2:K2"/>
    <mergeCell ref="B3:K3"/>
    <mergeCell ref="B6:K6"/>
  </mergeCells>
  <printOptions horizontalCentered="1" verticalCentered="1"/>
  <pageMargins left="0" right="0" top="0" bottom="0" header="0" footer="0"/>
  <pageSetup scale="6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3663-5488-456B-A1C4-C6A245AF445B}">
  <dimension ref="A1:W35"/>
  <sheetViews>
    <sheetView rightToLeft="1" view="pageBreakPreview" zoomScaleNormal="100" zoomScaleSheetLayoutView="100" workbookViewId="0">
      <selection sqref="A1:XFD1048576"/>
    </sheetView>
  </sheetViews>
  <sheetFormatPr defaultColWidth="9.140625" defaultRowHeight="14.25"/>
  <cols>
    <col min="1" max="1" width="0.7109375" style="79" customWidth="1"/>
    <col min="2" max="2" width="5.140625" style="79" customWidth="1"/>
    <col min="3" max="3" width="17.28515625" style="79" customWidth="1"/>
    <col min="4" max="4" width="8.5703125" style="79" customWidth="1"/>
    <col min="5" max="5" width="16.5703125" style="79" customWidth="1"/>
    <col min="6" max="6" width="18.5703125" style="79" bestFit="1" customWidth="1"/>
    <col min="7" max="7" width="9" style="79" customWidth="1"/>
    <col min="8" max="8" width="9.5703125" style="79" customWidth="1"/>
    <col min="9" max="9" width="3.7109375" style="79" customWidth="1"/>
    <col min="10" max="10" width="6.28515625" style="79" customWidth="1"/>
    <col min="11" max="11" width="13.85546875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30331</v>
      </c>
      <c r="K1" s="285"/>
    </row>
    <row r="2" spans="2:23" ht="15">
      <c r="G2" s="284" t="s">
        <v>32</v>
      </c>
      <c r="H2" s="284"/>
      <c r="I2" s="284"/>
      <c r="J2" s="285" t="s">
        <v>107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10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Q12" s="82"/>
      <c r="R12" s="82"/>
      <c r="S12" s="82"/>
      <c r="T12" s="82"/>
      <c r="U12" s="82"/>
    </row>
    <row r="13" spans="2:23" ht="2.25" customHeight="1">
      <c r="B13" s="307"/>
      <c r="C13" s="308"/>
      <c r="D13" s="109"/>
      <c r="E13" s="109"/>
      <c r="F13" s="109"/>
      <c r="G13" s="109"/>
      <c r="H13" s="109"/>
      <c r="I13" s="109"/>
      <c r="J13" s="109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25941613875</v>
      </c>
      <c r="G15" s="319">
        <f>'ص و 50'!F15</f>
        <v>25400451525</v>
      </c>
      <c r="H15" s="320"/>
      <c r="I15" s="321">
        <v>541162350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'[1]ص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374445172</v>
      </c>
      <c r="G19" s="330">
        <f>'[1]ص و 6'!F19</f>
        <v>320328937</v>
      </c>
      <c r="H19" s="331"/>
      <c r="I19" s="334">
        <f>I15*B19</f>
        <v>54116235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'[1]ص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187222586</v>
      </c>
      <c r="G21" s="330">
        <f>'[1]ص و 6'!F21</f>
        <v>160164468.5</v>
      </c>
      <c r="H21" s="331"/>
      <c r="I21" s="332">
        <f>I15*B21</f>
        <v>27058117.5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'[1]ص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'[1]ص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561667758</v>
      </c>
      <c r="G24" s="339">
        <f>SUM(G18:H23)</f>
        <v>480493405.5</v>
      </c>
      <c r="H24" s="340"/>
      <c r="I24" s="321">
        <f>SUM(I18:K23)</f>
        <v>81174352.5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459987997.5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48704611.5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508692609</v>
      </c>
      <c r="J27" s="348"/>
      <c r="K27" s="348"/>
    </row>
    <row r="28" spans="1:21" ht="20.25" customHeight="1" thickTop="1">
      <c r="B28" s="349" t="s">
        <v>109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85</v>
      </c>
      <c r="C32" s="362"/>
      <c r="D32" s="361"/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B24:E24"/>
    <mergeCell ref="G24:H24"/>
    <mergeCell ref="I24:K24"/>
    <mergeCell ref="B25:H25"/>
    <mergeCell ref="I25:K25"/>
    <mergeCell ref="C26:H26"/>
    <mergeCell ref="I26:K26"/>
    <mergeCell ref="C22:E22"/>
    <mergeCell ref="G22:H22"/>
    <mergeCell ref="I22:K22"/>
    <mergeCell ref="C23:E23"/>
    <mergeCell ref="G23:H23"/>
    <mergeCell ref="I23:K23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D9:E9"/>
    <mergeCell ref="I9:K9"/>
    <mergeCell ref="D10:G10"/>
    <mergeCell ref="I10:J10"/>
    <mergeCell ref="B11:G11"/>
    <mergeCell ref="B12:F12"/>
    <mergeCell ref="B7:C7"/>
    <mergeCell ref="D7:E7"/>
    <mergeCell ref="G7:K7"/>
    <mergeCell ref="B8:C8"/>
    <mergeCell ref="D8:F8"/>
    <mergeCell ref="H8:K8"/>
    <mergeCell ref="G1:I1"/>
    <mergeCell ref="J1:K1"/>
    <mergeCell ref="G2:I2"/>
    <mergeCell ref="J2:K2"/>
    <mergeCell ref="B3:K3"/>
    <mergeCell ref="B6:K6"/>
  </mergeCells>
  <pageMargins left="0.7" right="0.7" top="0.75" bottom="0.75" header="0.3" footer="0.3"/>
  <pageSetup scale="82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2CC9-3A92-43A4-B249-1AE5001EDE37}">
  <dimension ref="A1:W35"/>
  <sheetViews>
    <sheetView rightToLeft="1" view="pageBreakPreview" zoomScale="96" zoomScaleNormal="100" zoomScaleSheetLayoutView="96" workbookViewId="0">
      <selection sqref="A1:XFD1048576"/>
    </sheetView>
  </sheetViews>
  <sheetFormatPr defaultColWidth="9.140625" defaultRowHeight="14.25"/>
  <cols>
    <col min="1" max="1" width="0.7109375" style="79" customWidth="1"/>
    <col min="2" max="2" width="13" style="79" bestFit="1" customWidth="1"/>
    <col min="3" max="3" width="17.28515625" style="79" customWidth="1"/>
    <col min="4" max="4" width="8.5703125" style="79" customWidth="1"/>
    <col min="5" max="5" width="16.5703125" style="79" customWidth="1"/>
    <col min="6" max="6" width="19.28515625" style="79" bestFit="1" customWidth="1"/>
    <col min="7" max="7" width="12" style="79" bestFit="1" customWidth="1"/>
    <col min="8" max="8" width="10.85546875" style="79" bestFit="1" customWidth="1"/>
    <col min="9" max="9" width="3.7109375" style="79" customWidth="1"/>
    <col min="10" max="10" width="6.28515625" style="79" customWidth="1"/>
    <col min="11" max="11" width="7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30332</v>
      </c>
      <c r="K1" s="285"/>
    </row>
    <row r="2" spans="2:23" ht="15">
      <c r="G2" s="284" t="s">
        <v>32</v>
      </c>
      <c r="H2" s="284"/>
      <c r="I2" s="284"/>
      <c r="J2" s="285" t="s">
        <v>107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10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Q12" s="82"/>
      <c r="R12" s="82"/>
      <c r="S12" s="82"/>
      <c r="T12" s="82"/>
      <c r="U12" s="82"/>
    </row>
    <row r="13" spans="2:23" ht="2.25" customHeight="1">
      <c r="B13" s="307"/>
      <c r="C13" s="308"/>
      <c r="D13" s="109"/>
      <c r="E13" s="109"/>
      <c r="F13" s="109"/>
      <c r="G13" s="109"/>
      <c r="H13" s="109"/>
      <c r="I13" s="109"/>
      <c r="J13" s="109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25968613875</v>
      </c>
      <c r="G15" s="319">
        <f>'ص و 51'!F15</f>
        <v>25941613875</v>
      </c>
      <c r="H15" s="320"/>
      <c r="I15" s="321">
        <v>27000000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'[1]ص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323028937</v>
      </c>
      <c r="G19" s="330">
        <f>'[1]ص و 6'!F19</f>
        <v>320328937</v>
      </c>
      <c r="H19" s="331"/>
      <c r="I19" s="334">
        <f>I15*B19</f>
        <v>2700000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'[1]ص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161514468.5</v>
      </c>
      <c r="G21" s="330">
        <f>'[1]ص و 6'!F21</f>
        <v>160164468.5</v>
      </c>
      <c r="H21" s="331"/>
      <c r="I21" s="332">
        <f>I15*B21</f>
        <v>1350000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'[1]ص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'[1]ص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484543405.5</v>
      </c>
      <c r="G24" s="339">
        <f>SUM(G18:H23)</f>
        <v>480493405.5</v>
      </c>
      <c r="H24" s="340"/>
      <c r="I24" s="321">
        <f>SUM(I18:K23)</f>
        <v>4050000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22950000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2430000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25380000</v>
      </c>
      <c r="J27" s="348"/>
      <c r="K27" s="348"/>
    </row>
    <row r="28" spans="1:21" ht="20.25" customHeight="1" thickTop="1">
      <c r="B28" s="349" t="s">
        <v>94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85</v>
      </c>
      <c r="C32" s="362"/>
      <c r="D32" s="361"/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B24:E24"/>
    <mergeCell ref="G24:H24"/>
    <mergeCell ref="I24:K24"/>
    <mergeCell ref="B25:H25"/>
    <mergeCell ref="I25:K25"/>
    <mergeCell ref="C26:H26"/>
    <mergeCell ref="I26:K26"/>
    <mergeCell ref="C22:E22"/>
    <mergeCell ref="G22:H22"/>
    <mergeCell ref="I22:K22"/>
    <mergeCell ref="C23:E23"/>
    <mergeCell ref="G23:H23"/>
    <mergeCell ref="I23:K23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D9:E9"/>
    <mergeCell ref="I9:K9"/>
    <mergeCell ref="D10:G10"/>
    <mergeCell ref="I10:J10"/>
    <mergeCell ref="B11:G11"/>
    <mergeCell ref="B12:F12"/>
    <mergeCell ref="B7:C7"/>
    <mergeCell ref="D7:E7"/>
    <mergeCell ref="G7:K7"/>
    <mergeCell ref="B8:C8"/>
    <mergeCell ref="D8:F8"/>
    <mergeCell ref="H8:K8"/>
    <mergeCell ref="G1:I1"/>
    <mergeCell ref="J1:K1"/>
    <mergeCell ref="G2:I2"/>
    <mergeCell ref="J2:K2"/>
    <mergeCell ref="B3:K3"/>
    <mergeCell ref="B6:K6"/>
  </mergeCells>
  <pageMargins left="0.7" right="0.7" top="0.75" bottom="0.75" header="0.3" footer="0.3"/>
  <pageSetup scale="78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8B75-B9ED-4842-A1B1-FCBD508CA263}">
  <dimension ref="A1:W35"/>
  <sheetViews>
    <sheetView rightToLeft="1" view="pageBreakPreview" zoomScaleNormal="100" zoomScaleSheetLayoutView="100" workbookViewId="0">
      <selection sqref="A1:XFD1048576"/>
    </sheetView>
  </sheetViews>
  <sheetFormatPr defaultColWidth="9.140625" defaultRowHeight="14.25"/>
  <cols>
    <col min="1" max="1" width="0.7109375" style="79" customWidth="1"/>
    <col min="2" max="2" width="13" style="79" bestFit="1" customWidth="1"/>
    <col min="3" max="3" width="17.28515625" style="79" customWidth="1"/>
    <col min="4" max="4" width="8.5703125" style="79" customWidth="1"/>
    <col min="5" max="5" width="16.5703125" style="79" customWidth="1"/>
    <col min="6" max="6" width="19.28515625" style="79" bestFit="1" customWidth="1"/>
    <col min="7" max="7" width="12" style="79" bestFit="1" customWidth="1"/>
    <col min="8" max="8" width="10.85546875" style="79" bestFit="1" customWidth="1"/>
    <col min="9" max="9" width="3.7109375" style="79" customWidth="1"/>
    <col min="10" max="10" width="6.28515625" style="79" customWidth="1"/>
    <col min="11" max="11" width="7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30333</v>
      </c>
      <c r="K1" s="285"/>
    </row>
    <row r="2" spans="2:23" ht="15">
      <c r="G2" s="284" t="s">
        <v>32</v>
      </c>
      <c r="H2" s="284"/>
      <c r="I2" s="284"/>
      <c r="J2" s="285" t="s">
        <v>107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10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Q12" s="82"/>
      <c r="R12" s="82"/>
      <c r="S12" s="82"/>
      <c r="T12" s="82"/>
      <c r="U12" s="82"/>
    </row>
    <row r="13" spans="2:23" ht="2.25" customHeight="1">
      <c r="B13" s="307"/>
      <c r="C13" s="308"/>
      <c r="D13" s="109"/>
      <c r="E13" s="109"/>
      <c r="F13" s="109"/>
      <c r="G13" s="109"/>
      <c r="H13" s="109"/>
      <c r="I13" s="109"/>
      <c r="J13" s="109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26840642325</v>
      </c>
      <c r="G15" s="319">
        <f>'ص و 52'!F15</f>
        <v>25968613875</v>
      </c>
      <c r="H15" s="320"/>
      <c r="I15" s="321">
        <v>872028450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'[1]ص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407531782</v>
      </c>
      <c r="G19" s="330">
        <f>'[1]ص و 6'!F19</f>
        <v>320328937</v>
      </c>
      <c r="H19" s="331"/>
      <c r="I19" s="334">
        <f>I15*B19</f>
        <v>87202845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'[1]ص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203765891</v>
      </c>
      <c r="G21" s="330">
        <f>'[1]ص و 6'!F21</f>
        <v>160164468.5</v>
      </c>
      <c r="H21" s="331"/>
      <c r="I21" s="332">
        <f>I15*B21</f>
        <v>43601422.5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'[1]ص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'[1]ص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611297673</v>
      </c>
      <c r="G24" s="339">
        <f>SUM(G18:H23)</f>
        <v>480493405.5</v>
      </c>
      <c r="H24" s="340"/>
      <c r="I24" s="321">
        <f>SUM(I18:K23)</f>
        <v>130804267.5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741224182.5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78482560.5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819706743</v>
      </c>
      <c r="J27" s="348"/>
      <c r="K27" s="348"/>
    </row>
    <row r="28" spans="1:21" ht="20.25" customHeight="1" thickTop="1">
      <c r="B28" s="349" t="s">
        <v>110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85</v>
      </c>
      <c r="C32" s="362"/>
      <c r="D32" s="361"/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B24:E24"/>
    <mergeCell ref="G24:H24"/>
    <mergeCell ref="I24:K24"/>
    <mergeCell ref="B25:H25"/>
    <mergeCell ref="I25:K25"/>
    <mergeCell ref="C26:H26"/>
    <mergeCell ref="I26:K26"/>
    <mergeCell ref="C22:E22"/>
    <mergeCell ref="G22:H22"/>
    <mergeCell ref="I22:K22"/>
    <mergeCell ref="C23:E23"/>
    <mergeCell ref="G23:H23"/>
    <mergeCell ref="I23:K23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D9:E9"/>
    <mergeCell ref="I9:K9"/>
    <mergeCell ref="D10:G10"/>
    <mergeCell ref="I10:J10"/>
    <mergeCell ref="B11:G11"/>
    <mergeCell ref="B12:F12"/>
    <mergeCell ref="B7:C7"/>
    <mergeCell ref="D7:E7"/>
    <mergeCell ref="G7:K7"/>
    <mergeCell ref="B8:C8"/>
    <mergeCell ref="D8:F8"/>
    <mergeCell ref="H8:K8"/>
    <mergeCell ref="G1:I1"/>
    <mergeCell ref="J1:K1"/>
    <mergeCell ref="G2:I2"/>
    <mergeCell ref="J2:K2"/>
    <mergeCell ref="B3:K3"/>
    <mergeCell ref="B6:K6"/>
  </mergeCells>
  <pageMargins left="0.7" right="0.7" top="0.75" bottom="0.75" header="0.3" footer="0.3"/>
  <pageSetup scale="78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61EE-7005-40D8-ABBA-0E4B6855078C}">
  <dimension ref="A1:W35"/>
  <sheetViews>
    <sheetView rightToLeft="1" tabSelected="1" view="pageBreakPreview" zoomScaleNormal="100" zoomScaleSheetLayoutView="100" workbookViewId="0">
      <selection activeCell="B3" sqref="B3:K3"/>
    </sheetView>
  </sheetViews>
  <sheetFormatPr defaultColWidth="9.140625" defaultRowHeight="14.25"/>
  <cols>
    <col min="1" max="1" width="0.7109375" style="79" customWidth="1"/>
    <col min="2" max="2" width="13" style="79" bestFit="1" customWidth="1"/>
    <col min="3" max="3" width="17.28515625" style="79" customWidth="1"/>
    <col min="4" max="4" width="8.5703125" style="79" customWidth="1"/>
    <col min="5" max="5" width="16.5703125" style="79" customWidth="1"/>
    <col min="6" max="6" width="19.28515625" style="79" bestFit="1" customWidth="1"/>
    <col min="7" max="7" width="12" style="79" bestFit="1" customWidth="1"/>
    <col min="8" max="8" width="10.85546875" style="79" bestFit="1" customWidth="1"/>
    <col min="9" max="9" width="3.7109375" style="79" customWidth="1"/>
    <col min="10" max="10" width="6.28515625" style="79" customWidth="1"/>
    <col min="11" max="11" width="7" style="79" customWidth="1"/>
    <col min="12" max="14" width="9.140625" style="79"/>
    <col min="15" max="15" width="11" style="79" bestFit="1" customWidth="1"/>
    <col min="16" max="17" width="9.140625" style="79"/>
    <col min="18" max="18" width="9.42578125" style="79" bestFit="1" customWidth="1"/>
    <col min="19" max="20" width="9.140625" style="79"/>
    <col min="21" max="21" width="9.28515625" style="79" bestFit="1" customWidth="1"/>
    <col min="22" max="16384" width="9.140625" style="79"/>
  </cols>
  <sheetData>
    <row r="1" spans="2:23" ht="15">
      <c r="G1" s="284" t="s">
        <v>31</v>
      </c>
      <c r="H1" s="284"/>
      <c r="I1" s="284"/>
      <c r="J1" s="285">
        <v>30337</v>
      </c>
      <c r="K1" s="285"/>
    </row>
    <row r="2" spans="2:23" ht="15">
      <c r="G2" s="284" t="s">
        <v>32</v>
      </c>
      <c r="H2" s="284"/>
      <c r="I2" s="284"/>
      <c r="J2" s="285" t="s">
        <v>107</v>
      </c>
      <c r="K2" s="285"/>
    </row>
    <row r="3" spans="2:23" ht="30.75" customHeight="1">
      <c r="B3" s="286" t="s">
        <v>11</v>
      </c>
      <c r="C3" s="286"/>
      <c r="D3" s="286"/>
      <c r="E3" s="286"/>
      <c r="F3" s="286"/>
      <c r="G3" s="286"/>
      <c r="H3" s="286"/>
      <c r="I3" s="286"/>
      <c r="J3" s="286"/>
      <c r="K3" s="286"/>
    </row>
    <row r="5" spans="2:23" ht="3.75" customHeight="1"/>
    <row r="6" spans="2:23">
      <c r="B6" s="283" t="s">
        <v>25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2:23" ht="21" customHeight="1">
      <c r="B7" s="289" t="s">
        <v>26</v>
      </c>
      <c r="C7" s="290"/>
      <c r="D7" s="291" t="s">
        <v>21</v>
      </c>
      <c r="E7" s="292"/>
      <c r="F7" s="80" t="s">
        <v>27</v>
      </c>
      <c r="G7" s="293" t="s">
        <v>40</v>
      </c>
      <c r="H7" s="291"/>
      <c r="I7" s="291"/>
      <c r="J7" s="291"/>
      <c r="K7" s="292"/>
    </row>
    <row r="8" spans="2:23" ht="21" customHeight="1">
      <c r="B8" s="294" t="s">
        <v>17</v>
      </c>
      <c r="C8" s="295"/>
      <c r="D8" s="296" t="s">
        <v>69</v>
      </c>
      <c r="E8" s="296"/>
      <c r="F8" s="297"/>
      <c r="G8" s="81" t="s">
        <v>16</v>
      </c>
      <c r="H8" s="298" t="s">
        <v>41</v>
      </c>
      <c r="I8" s="299"/>
      <c r="J8" s="299"/>
      <c r="K8" s="300"/>
      <c r="P8" s="82"/>
      <c r="Q8" s="82"/>
      <c r="R8" s="82"/>
      <c r="S8" s="82"/>
      <c r="T8" s="82"/>
      <c r="U8" s="82"/>
      <c r="W8" s="83"/>
    </row>
    <row r="9" spans="2:23" ht="21" customHeight="1">
      <c r="B9" s="84" t="s">
        <v>13</v>
      </c>
      <c r="C9" s="85"/>
      <c r="D9" s="301" t="s">
        <v>44</v>
      </c>
      <c r="E9" s="301"/>
      <c r="F9" s="86" t="s">
        <v>20</v>
      </c>
      <c r="G9" s="110" t="s">
        <v>23</v>
      </c>
      <c r="H9" s="85" t="s">
        <v>9</v>
      </c>
      <c r="I9" s="302" t="s">
        <v>45</v>
      </c>
      <c r="J9" s="302"/>
      <c r="K9" s="303"/>
      <c r="P9" s="82"/>
      <c r="Q9" s="82"/>
      <c r="R9" s="82"/>
      <c r="S9" s="82"/>
      <c r="T9" s="82"/>
      <c r="U9" s="82"/>
    </row>
    <row r="10" spans="2:23" ht="21" customHeight="1">
      <c r="B10" s="88" t="s">
        <v>10</v>
      </c>
      <c r="C10" s="89"/>
      <c r="D10" s="304" t="s">
        <v>24</v>
      </c>
      <c r="E10" s="304"/>
      <c r="F10" s="304"/>
      <c r="G10" s="304"/>
      <c r="H10" s="89" t="s">
        <v>14</v>
      </c>
      <c r="I10" s="305"/>
      <c r="J10" s="305"/>
      <c r="K10" s="90" t="s">
        <v>15</v>
      </c>
      <c r="P10" s="82"/>
      <c r="Q10" s="82"/>
      <c r="R10" s="82"/>
      <c r="S10" s="82"/>
      <c r="T10" s="82"/>
      <c r="U10" s="82"/>
    </row>
    <row r="11" spans="2:23" ht="21.75" customHeight="1">
      <c r="B11" s="306" t="s">
        <v>74</v>
      </c>
      <c r="C11" s="283"/>
      <c r="D11" s="283"/>
      <c r="E11" s="283"/>
      <c r="F11" s="283"/>
      <c r="G11" s="283"/>
      <c r="H11" s="91"/>
      <c r="I11" s="91"/>
      <c r="J11" s="91"/>
      <c r="K11" s="92"/>
      <c r="P11" s="82"/>
      <c r="Q11" s="82"/>
      <c r="R11" s="82"/>
      <c r="S11" s="82"/>
      <c r="T11" s="82"/>
      <c r="U11" s="82"/>
    </row>
    <row r="12" spans="2:23" ht="21.75" customHeight="1">
      <c r="B12" s="287" t="s">
        <v>33</v>
      </c>
      <c r="C12" s="288"/>
      <c r="D12" s="288"/>
      <c r="E12" s="288"/>
      <c r="F12" s="288"/>
      <c r="G12" s="93"/>
      <c r="H12" s="93"/>
      <c r="I12" s="93"/>
      <c r="J12" s="93"/>
      <c r="K12" s="94"/>
      <c r="Q12" s="82"/>
      <c r="R12" s="82"/>
      <c r="S12" s="82"/>
      <c r="T12" s="82"/>
      <c r="U12" s="82"/>
    </row>
    <row r="13" spans="2:23" ht="2.25" customHeight="1">
      <c r="B13" s="307"/>
      <c r="C13" s="308"/>
      <c r="D13" s="109"/>
      <c r="E13" s="109"/>
      <c r="F13" s="109"/>
      <c r="G13" s="109"/>
      <c r="H13" s="109"/>
      <c r="I13" s="109"/>
      <c r="J13" s="109"/>
      <c r="K13" s="96"/>
      <c r="P13" s="82"/>
      <c r="Q13" s="82"/>
      <c r="R13" s="82"/>
      <c r="S13" s="82"/>
      <c r="T13" s="82"/>
      <c r="U13" s="82"/>
    </row>
    <row r="14" spans="2:23" ht="33.75" customHeight="1" thickBot="1">
      <c r="B14" s="309" t="s">
        <v>0</v>
      </c>
      <c r="C14" s="310"/>
      <c r="D14" s="310"/>
      <c r="E14" s="311"/>
      <c r="F14" s="97" t="s">
        <v>22</v>
      </c>
      <c r="G14" s="312" t="s">
        <v>34</v>
      </c>
      <c r="H14" s="313"/>
      <c r="I14" s="314" t="s">
        <v>1</v>
      </c>
      <c r="J14" s="313"/>
      <c r="K14" s="315"/>
      <c r="P14" s="82"/>
      <c r="Q14" s="82"/>
      <c r="R14" s="82"/>
      <c r="S14" s="82"/>
      <c r="T14" s="82"/>
      <c r="U14" s="82"/>
    </row>
    <row r="15" spans="2:23" ht="31.5" customHeight="1" thickBot="1">
      <c r="B15" s="316" t="s">
        <v>18</v>
      </c>
      <c r="C15" s="317"/>
      <c r="D15" s="317"/>
      <c r="E15" s="318"/>
      <c r="F15" s="98">
        <f>SUM(G15:K15)</f>
        <v>26876642325</v>
      </c>
      <c r="G15" s="319">
        <f>'ص و 53'!F15</f>
        <v>26840642325</v>
      </c>
      <c r="H15" s="320"/>
      <c r="I15" s="321">
        <v>36000000</v>
      </c>
      <c r="J15" s="322"/>
      <c r="K15" s="322"/>
      <c r="P15" s="82"/>
      <c r="Q15" s="82"/>
      <c r="R15" s="82"/>
      <c r="S15" s="82"/>
      <c r="T15" s="82"/>
      <c r="U15" s="82"/>
    </row>
    <row r="16" spans="2:23" ht="12" customHeight="1">
      <c r="B16" s="323" t="s">
        <v>28</v>
      </c>
      <c r="C16" s="324"/>
      <c r="D16" s="324"/>
      <c r="E16" s="324"/>
      <c r="F16" s="324"/>
      <c r="G16" s="324"/>
      <c r="H16" s="324"/>
      <c r="I16" s="324"/>
      <c r="J16" s="324"/>
      <c r="K16" s="325"/>
      <c r="P16" s="82"/>
      <c r="Q16" s="82"/>
      <c r="R16" s="82"/>
      <c r="S16" s="82"/>
      <c r="T16" s="82"/>
      <c r="U16" s="82"/>
    </row>
    <row r="17" spans="1:21" ht="12" customHeight="1">
      <c r="B17" s="326"/>
      <c r="C17" s="327"/>
      <c r="D17" s="327"/>
      <c r="E17" s="327"/>
      <c r="F17" s="327"/>
      <c r="G17" s="327"/>
      <c r="H17" s="327"/>
      <c r="I17" s="327"/>
      <c r="J17" s="327"/>
      <c r="K17" s="328"/>
      <c r="P17" s="82"/>
      <c r="Q17" s="82"/>
      <c r="R17" s="82"/>
      <c r="S17" s="82"/>
      <c r="T17" s="82"/>
      <c r="U17" s="82"/>
    </row>
    <row r="18" spans="1:21" ht="21" customHeight="1">
      <c r="A18" s="99"/>
      <c r="B18" s="100"/>
      <c r="C18" s="329" t="s">
        <v>19</v>
      </c>
      <c r="D18" s="329"/>
      <c r="E18" s="329"/>
      <c r="F18" s="101">
        <f>I18+G18</f>
        <v>0</v>
      </c>
      <c r="G18" s="330">
        <f>'[1]ص و 6'!F18</f>
        <v>0</v>
      </c>
      <c r="H18" s="331"/>
      <c r="I18" s="332">
        <v>0</v>
      </c>
      <c r="J18" s="333"/>
      <c r="K18" s="333"/>
      <c r="P18" s="82"/>
      <c r="Q18" s="82"/>
      <c r="R18" s="82"/>
      <c r="S18" s="82"/>
      <c r="T18" s="82"/>
      <c r="U18" s="82"/>
    </row>
    <row r="19" spans="1:21" ht="21" customHeight="1">
      <c r="A19" s="99">
        <v>0.1</v>
      </c>
      <c r="B19" s="100">
        <v>0.1</v>
      </c>
      <c r="C19" s="329" t="s">
        <v>3</v>
      </c>
      <c r="D19" s="329"/>
      <c r="E19" s="329"/>
      <c r="F19" s="101">
        <f>I19+G19</f>
        <v>323928937</v>
      </c>
      <c r="G19" s="330">
        <f>'[1]ص و 6'!F19</f>
        <v>320328937</v>
      </c>
      <c r="H19" s="331"/>
      <c r="I19" s="334">
        <f>I15*B19</f>
        <v>3600000</v>
      </c>
      <c r="J19" s="335"/>
      <c r="K19" s="335"/>
      <c r="P19" s="82"/>
      <c r="Q19" s="82"/>
      <c r="R19" s="82"/>
      <c r="S19" s="82"/>
      <c r="T19" s="82"/>
      <c r="U19" s="82"/>
    </row>
    <row r="20" spans="1:21" ht="21" customHeight="1">
      <c r="A20" s="99"/>
      <c r="B20" s="100"/>
      <c r="C20" s="329" t="s">
        <v>4</v>
      </c>
      <c r="D20" s="329"/>
      <c r="E20" s="329"/>
      <c r="F20" s="101">
        <f t="shared" ref="F20:F23" si="0">I20+G20</f>
        <v>0</v>
      </c>
      <c r="G20" s="330">
        <f>'[1]ص و 6'!F20</f>
        <v>0</v>
      </c>
      <c r="H20" s="331"/>
      <c r="I20" s="332">
        <f>I15*B20</f>
        <v>0</v>
      </c>
      <c r="J20" s="333"/>
      <c r="K20" s="333"/>
    </row>
    <row r="21" spans="1:21" ht="21" customHeight="1">
      <c r="A21" s="99">
        <v>0.05</v>
      </c>
      <c r="B21" s="100">
        <v>0.05</v>
      </c>
      <c r="C21" s="329" t="s">
        <v>5</v>
      </c>
      <c r="D21" s="329"/>
      <c r="E21" s="329"/>
      <c r="F21" s="101">
        <f>I21+G21</f>
        <v>161964468.5</v>
      </c>
      <c r="G21" s="330">
        <f>'[1]ص و 6'!F21</f>
        <v>160164468.5</v>
      </c>
      <c r="H21" s="331"/>
      <c r="I21" s="332">
        <f>I15*B21</f>
        <v>1800000</v>
      </c>
      <c r="J21" s="333"/>
      <c r="K21" s="333"/>
    </row>
    <row r="22" spans="1:21" ht="21" customHeight="1">
      <c r="A22" s="99"/>
      <c r="B22" s="100"/>
      <c r="C22" s="329" t="s">
        <v>2</v>
      </c>
      <c r="D22" s="329"/>
      <c r="E22" s="329"/>
      <c r="F22" s="101">
        <f t="shared" si="0"/>
        <v>0</v>
      </c>
      <c r="G22" s="330">
        <f>'[1]ص و 6'!F22</f>
        <v>0</v>
      </c>
      <c r="H22" s="331"/>
      <c r="I22" s="332">
        <f>I15*B22</f>
        <v>0</v>
      </c>
      <c r="J22" s="333"/>
      <c r="K22" s="333"/>
    </row>
    <row r="23" spans="1:21" ht="21" customHeight="1" thickBot="1">
      <c r="A23" s="99"/>
      <c r="B23" s="102"/>
      <c r="C23" s="336" t="s">
        <v>12</v>
      </c>
      <c r="D23" s="336"/>
      <c r="E23" s="336"/>
      <c r="F23" s="101">
        <f t="shared" si="0"/>
        <v>0</v>
      </c>
      <c r="G23" s="330">
        <f>'[1]ص و 6'!F23</f>
        <v>0</v>
      </c>
      <c r="H23" s="331"/>
      <c r="I23" s="332">
        <f>I16*B23</f>
        <v>0</v>
      </c>
      <c r="J23" s="333"/>
      <c r="K23" s="333"/>
    </row>
    <row r="24" spans="1:21" ht="21" customHeight="1" thickBot="1">
      <c r="B24" s="337" t="s">
        <v>29</v>
      </c>
      <c r="C24" s="338"/>
      <c r="D24" s="338"/>
      <c r="E24" s="338"/>
      <c r="F24" s="103">
        <f>SUM(F18:F23)</f>
        <v>485893405.5</v>
      </c>
      <c r="G24" s="339">
        <f>SUM(G18:H23)</f>
        <v>480493405.5</v>
      </c>
      <c r="H24" s="340"/>
      <c r="I24" s="321">
        <f>SUM(I18:K23)</f>
        <v>5400000</v>
      </c>
      <c r="J24" s="322"/>
      <c r="K24" s="322"/>
    </row>
    <row r="25" spans="1:21" ht="21" customHeight="1">
      <c r="B25" s="341" t="s">
        <v>6</v>
      </c>
      <c r="C25" s="342"/>
      <c r="D25" s="342"/>
      <c r="E25" s="342"/>
      <c r="F25" s="342"/>
      <c r="G25" s="342"/>
      <c r="H25" s="342"/>
      <c r="I25" s="343">
        <f>I15-I24</f>
        <v>30600000</v>
      </c>
      <c r="J25" s="344"/>
      <c r="K25" s="344"/>
    </row>
    <row r="26" spans="1:21" ht="21" customHeight="1" thickBot="1">
      <c r="B26" s="104">
        <v>0</v>
      </c>
      <c r="C26" s="302" t="s">
        <v>7</v>
      </c>
      <c r="D26" s="302"/>
      <c r="E26" s="302"/>
      <c r="F26" s="302"/>
      <c r="G26" s="302"/>
      <c r="H26" s="302"/>
      <c r="I26" s="162">
        <f>I15*9%</f>
        <v>3240000</v>
      </c>
      <c r="J26" s="163"/>
      <c r="K26" s="163"/>
    </row>
    <row r="27" spans="1:21" ht="27" customHeight="1" thickTop="1" thickBot="1">
      <c r="B27" s="345" t="s">
        <v>8</v>
      </c>
      <c r="C27" s="346"/>
      <c r="D27" s="346"/>
      <c r="E27" s="346"/>
      <c r="F27" s="346"/>
      <c r="G27" s="346"/>
      <c r="H27" s="346"/>
      <c r="I27" s="347">
        <f>I25+I26</f>
        <v>33840000</v>
      </c>
      <c r="J27" s="348"/>
      <c r="K27" s="348"/>
    </row>
    <row r="28" spans="1:21" ht="20.25" customHeight="1" thickTop="1">
      <c r="B28" s="349" t="s">
        <v>94</v>
      </c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21" ht="36.75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21" s="105" customFormat="1" ht="16.5" customHeight="1">
      <c r="B30" s="355" t="s">
        <v>57</v>
      </c>
      <c r="C30" s="356"/>
      <c r="D30" s="355" t="s">
        <v>58</v>
      </c>
      <c r="E30" s="356"/>
      <c r="F30" s="355" t="s">
        <v>35</v>
      </c>
      <c r="G30" s="356"/>
      <c r="H30" s="355" t="s">
        <v>36</v>
      </c>
      <c r="I30" s="359"/>
      <c r="J30" s="359"/>
      <c r="K30" s="356"/>
    </row>
    <row r="31" spans="1:21" s="105" customFormat="1" ht="16.5" customHeight="1">
      <c r="B31" s="357"/>
      <c r="C31" s="358"/>
      <c r="D31" s="357"/>
      <c r="E31" s="358"/>
      <c r="F31" s="357"/>
      <c r="G31" s="358"/>
      <c r="H31" s="357"/>
      <c r="I31" s="360"/>
      <c r="J31" s="360"/>
      <c r="K31" s="358"/>
    </row>
    <row r="32" spans="1:21" s="105" customFormat="1" ht="16.5" customHeight="1">
      <c r="B32" s="361" t="s">
        <v>85</v>
      </c>
      <c r="C32" s="362"/>
      <c r="D32" s="361"/>
      <c r="E32" s="362"/>
      <c r="F32" s="361"/>
      <c r="G32" s="362"/>
      <c r="H32" s="361"/>
      <c r="I32" s="363"/>
      <c r="J32" s="363"/>
      <c r="K32" s="362"/>
    </row>
    <row r="33" spans="2:11" s="106" customFormat="1" ht="16.5" customHeight="1">
      <c r="B33" s="361"/>
      <c r="C33" s="362"/>
      <c r="D33" s="361"/>
      <c r="E33" s="362"/>
      <c r="F33" s="361"/>
      <c r="G33" s="362"/>
      <c r="H33" s="361"/>
      <c r="I33" s="363"/>
      <c r="J33" s="363"/>
      <c r="K33" s="362"/>
    </row>
    <row r="34" spans="2:11" s="106" customFormat="1" ht="16.5" customHeight="1">
      <c r="B34" s="364" t="s">
        <v>30</v>
      </c>
      <c r="C34" s="365"/>
      <c r="D34" s="364" t="s">
        <v>30</v>
      </c>
      <c r="E34" s="365"/>
      <c r="F34" s="364" t="s">
        <v>30</v>
      </c>
      <c r="G34" s="365"/>
      <c r="H34" s="364" t="s">
        <v>30</v>
      </c>
      <c r="I34" s="368"/>
      <c r="J34" s="368"/>
      <c r="K34" s="365"/>
    </row>
    <row r="35" spans="2:11" s="106" customFormat="1" ht="16.5" customHeight="1">
      <c r="B35" s="366"/>
      <c r="C35" s="367"/>
      <c r="D35" s="366"/>
      <c r="E35" s="367"/>
      <c r="F35" s="366"/>
      <c r="G35" s="367"/>
      <c r="H35" s="366"/>
      <c r="I35" s="369"/>
      <c r="J35" s="369"/>
      <c r="K35" s="367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B24:E24"/>
    <mergeCell ref="G24:H24"/>
    <mergeCell ref="I24:K24"/>
    <mergeCell ref="B25:H25"/>
    <mergeCell ref="I25:K25"/>
    <mergeCell ref="C26:H26"/>
    <mergeCell ref="I26:K26"/>
    <mergeCell ref="C22:E22"/>
    <mergeCell ref="G22:H22"/>
    <mergeCell ref="I22:K22"/>
    <mergeCell ref="C23:E23"/>
    <mergeCell ref="G23:H23"/>
    <mergeCell ref="I23:K23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D9:E9"/>
    <mergeCell ref="I9:K9"/>
    <mergeCell ref="D10:G10"/>
    <mergeCell ref="I10:J10"/>
    <mergeCell ref="B11:G11"/>
    <mergeCell ref="B12:F12"/>
    <mergeCell ref="B7:C7"/>
    <mergeCell ref="D7:E7"/>
    <mergeCell ref="G7:K7"/>
    <mergeCell ref="B8:C8"/>
    <mergeCell ref="D8:F8"/>
    <mergeCell ref="H8:K8"/>
    <mergeCell ref="G1:I1"/>
    <mergeCell ref="J1:K1"/>
    <mergeCell ref="G2:I2"/>
    <mergeCell ref="J2:K2"/>
    <mergeCell ref="B3:K3"/>
    <mergeCell ref="B6:K6"/>
  </mergeCells>
  <pageMargins left="0.7" right="0.7" top="0.75" bottom="0.75" header="0.3" footer="0.3"/>
  <pageSetup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B698-D2BE-4FE3-B247-E35F7C4B2E93}">
  <sheetPr>
    <pageSetUpPr fitToPage="1"/>
  </sheetPr>
  <dimension ref="A1:W35"/>
  <sheetViews>
    <sheetView rightToLeft="1" view="pageBreakPreview" zoomScaleNormal="100" zoomScaleSheetLayoutView="100" workbookViewId="0">
      <selection activeCell="D9" sqref="D9:E9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6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25466</v>
      </c>
      <c r="K1" s="113"/>
    </row>
    <row r="2" spans="2:23" ht="15">
      <c r="G2" s="112" t="s">
        <v>32</v>
      </c>
      <c r="H2" s="112"/>
      <c r="I2" s="112"/>
      <c r="J2" s="113" t="s">
        <v>53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66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6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61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5"/>
      <c r="E13" s="35"/>
      <c r="F13" s="35"/>
      <c r="G13" s="35"/>
      <c r="H13" s="35"/>
      <c r="I13" s="35"/>
      <c r="J13" s="35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3203289370</v>
      </c>
      <c r="G15" s="147">
        <f>'ص و 5'!F15</f>
        <v>2663916725</v>
      </c>
      <c r="H15" s="148"/>
      <c r="I15" s="149">
        <v>539372645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5'!F18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320328937</v>
      </c>
      <c r="G19" s="158">
        <f>'ص و 5'!F19</f>
        <v>266391672.5</v>
      </c>
      <c r="H19" s="159"/>
      <c r="I19" s="160">
        <f>I15*B19</f>
        <v>53937264.5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5'!F20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160164468.5</v>
      </c>
      <c r="G21" s="158">
        <f>'ص و 5'!F21</f>
        <v>133195836.25</v>
      </c>
      <c r="H21" s="159"/>
      <c r="I21" s="160">
        <f>I15*B21</f>
        <v>26968632.25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5'!F22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5'!F23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480493405.5</v>
      </c>
      <c r="G24" s="167">
        <f>SUM(G18:H23)</f>
        <v>399587508.75</v>
      </c>
      <c r="H24" s="168"/>
      <c r="I24" s="149">
        <f>SUM(I18:K23)</f>
        <v>80905896.75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458466748.25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458466748.25</v>
      </c>
      <c r="J27" s="177"/>
      <c r="K27" s="177"/>
    </row>
    <row r="28" spans="1:21" ht="20.25" customHeight="1" thickTop="1">
      <c r="B28" s="178" t="s">
        <v>62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.5" right="0.5" top="0.75" bottom="0.75" header="0.3" footer="0.3"/>
  <pageSetup paperSize="9" scale="9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A59B-7F0A-446D-8B99-83B83B0658F8}">
  <sheetPr>
    <pageSetUpPr fitToPage="1"/>
  </sheetPr>
  <dimension ref="A1:W35"/>
  <sheetViews>
    <sheetView rightToLeft="1" view="pageBreakPreview" zoomScaleNormal="100" zoomScaleSheetLayoutView="100" workbookViewId="0">
      <selection activeCell="D9" sqref="D9:E9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6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25469</v>
      </c>
      <c r="K1" s="113"/>
    </row>
    <row r="2" spans="2:23" ht="15">
      <c r="G2" s="112" t="s">
        <v>32</v>
      </c>
      <c r="H2" s="112"/>
      <c r="I2" s="112"/>
      <c r="J2" s="113" t="s">
        <v>53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65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6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63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5"/>
      <c r="E13" s="35"/>
      <c r="F13" s="35"/>
      <c r="G13" s="35"/>
      <c r="H13" s="35"/>
      <c r="I13" s="35"/>
      <c r="J13" s="35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4351225320</v>
      </c>
      <c r="G15" s="147">
        <f>'ص و 6'!F15</f>
        <v>3203289370</v>
      </c>
      <c r="H15" s="148"/>
      <c r="I15" s="149">
        <v>1147935950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435122532</v>
      </c>
      <c r="G19" s="158">
        <f>'ص و 6'!F19</f>
        <v>320328937</v>
      </c>
      <c r="H19" s="159"/>
      <c r="I19" s="160">
        <f>I15*B19</f>
        <v>114793595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217561266</v>
      </c>
      <c r="G21" s="158">
        <f>'ص و 6'!F21</f>
        <v>160164468.5</v>
      </c>
      <c r="H21" s="159"/>
      <c r="I21" s="160">
        <f>I15*B21</f>
        <v>57396797.5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652683798</v>
      </c>
      <c r="G24" s="167">
        <f>SUM(G18:H23)</f>
        <v>480493405.5</v>
      </c>
      <c r="H24" s="168"/>
      <c r="I24" s="149">
        <f>SUM(I18:K23)</f>
        <v>172190392.5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975745557.5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975745557.5</v>
      </c>
      <c r="J27" s="177"/>
      <c r="K27" s="177"/>
    </row>
    <row r="28" spans="1:21" ht="20.25" customHeight="1" thickTop="1">
      <c r="B28" s="178" t="s">
        <v>64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.5" right="0.5" top="0.75" bottom="0.75" header="0.3" footer="0.3"/>
  <pageSetup paperSize="9"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C00A-7986-4B1F-9E08-A84F11AB88C7}">
  <sheetPr>
    <pageSetUpPr fitToPage="1"/>
  </sheetPr>
  <dimension ref="A1:W35"/>
  <sheetViews>
    <sheetView rightToLeft="1" view="pageBreakPreview" zoomScaleNormal="100" zoomScaleSheetLayoutView="100" workbookViewId="0">
      <selection activeCell="I15" sqref="I15:K15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26148</v>
      </c>
      <c r="K1" s="113"/>
    </row>
    <row r="2" spans="2:23" ht="15">
      <c r="G2" s="112" t="s">
        <v>32</v>
      </c>
      <c r="H2" s="112"/>
      <c r="I2" s="112"/>
      <c r="J2" s="113" t="s">
        <v>68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8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70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7"/>
      <c r="E13" s="37"/>
      <c r="F13" s="37"/>
      <c r="G13" s="37"/>
      <c r="H13" s="37"/>
      <c r="I13" s="37"/>
      <c r="J13" s="37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6458361645</v>
      </c>
      <c r="G15" s="147">
        <f>'ص و 7'!F15</f>
        <v>4351225320</v>
      </c>
      <c r="H15" s="148"/>
      <c r="I15" s="149">
        <v>2107136325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531042569.5</v>
      </c>
      <c r="G19" s="158">
        <f>'ص و 6'!F19</f>
        <v>320328937</v>
      </c>
      <c r="H19" s="159"/>
      <c r="I19" s="160">
        <f>I15*B19</f>
        <v>210713632.5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265521284.75</v>
      </c>
      <c r="G21" s="158">
        <f>'ص و 6'!F21</f>
        <v>160164468.5</v>
      </c>
      <c r="H21" s="159"/>
      <c r="I21" s="160">
        <f>I15*B21</f>
        <v>105356816.25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796563854.25</v>
      </c>
      <c r="G24" s="167">
        <f>SUM(G18:H23)</f>
        <v>480493405.5</v>
      </c>
      <c r="H24" s="168"/>
      <c r="I24" s="149">
        <f>SUM(I18:K23)</f>
        <v>316070448.75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1791065876.25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1791065876.25</v>
      </c>
      <c r="J27" s="177"/>
      <c r="K27" s="177"/>
    </row>
    <row r="28" spans="1:21" ht="20.25" customHeight="1" thickTop="1">
      <c r="B28" s="178" t="s">
        <v>71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5E98-B528-43E6-B507-B95F6AB47C55}">
  <sheetPr>
    <pageSetUpPr fitToPage="1"/>
  </sheetPr>
  <dimension ref="A1:W35"/>
  <sheetViews>
    <sheetView rightToLeft="1" view="pageBreakPreview" zoomScaleNormal="100" zoomScaleSheetLayoutView="100" workbookViewId="0">
      <selection activeCell="I15" sqref="I15:K15"/>
    </sheetView>
  </sheetViews>
  <sheetFormatPr defaultColWidth="9.140625" defaultRowHeight="14.25"/>
  <cols>
    <col min="1" max="1" width="0.7109375" style="1" customWidth="1"/>
    <col min="2" max="2" width="5.140625" style="1" customWidth="1"/>
    <col min="3" max="3" width="17.28515625" style="1" customWidth="1"/>
    <col min="4" max="4" width="8.5703125" style="1" customWidth="1"/>
    <col min="5" max="5" width="16.5703125" style="1" customWidth="1"/>
    <col min="6" max="6" width="17" style="1" customWidth="1"/>
    <col min="7" max="7" width="9" style="1" customWidth="1"/>
    <col min="8" max="8" width="9.5703125" style="1" customWidth="1"/>
    <col min="9" max="9" width="3.7109375" style="1" customWidth="1"/>
    <col min="10" max="10" width="6.28515625" style="1" customWidth="1"/>
    <col min="11" max="11" width="13.85546875" style="1" customWidth="1"/>
    <col min="12" max="14" width="9.140625" style="1"/>
    <col min="15" max="15" width="11" style="1" bestFit="1" customWidth="1"/>
    <col min="16" max="16384" width="9.140625" style="1"/>
  </cols>
  <sheetData>
    <row r="1" spans="2:23" ht="15">
      <c r="G1" s="112" t="s">
        <v>31</v>
      </c>
      <c r="H1" s="112"/>
      <c r="I1" s="112"/>
      <c r="J1" s="113">
        <v>26153</v>
      </c>
      <c r="K1" s="113"/>
    </row>
    <row r="2" spans="2:23" ht="15">
      <c r="G2" s="112" t="s">
        <v>32</v>
      </c>
      <c r="H2" s="112"/>
      <c r="I2" s="112"/>
      <c r="J2" s="113" t="s">
        <v>68</v>
      </c>
      <c r="K2" s="113"/>
    </row>
    <row r="3" spans="2:23" ht="30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</row>
    <row r="5" spans="2:23" ht="3.75" customHeight="1"/>
    <row r="6" spans="2:23">
      <c r="B6" s="111" t="s">
        <v>25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23" ht="21" customHeight="1">
      <c r="B7" s="117" t="s">
        <v>26</v>
      </c>
      <c r="C7" s="118"/>
      <c r="D7" s="119" t="s">
        <v>21</v>
      </c>
      <c r="E7" s="120"/>
      <c r="F7" s="9" t="s">
        <v>27</v>
      </c>
      <c r="G7" s="121" t="s">
        <v>40</v>
      </c>
      <c r="H7" s="119"/>
      <c r="I7" s="119"/>
      <c r="J7" s="119"/>
      <c r="K7" s="120"/>
    </row>
    <row r="8" spans="2:23" ht="21" customHeight="1">
      <c r="B8" s="122" t="s">
        <v>17</v>
      </c>
      <c r="C8" s="123"/>
      <c r="D8" s="124" t="s">
        <v>69</v>
      </c>
      <c r="E8" s="124"/>
      <c r="F8" s="125"/>
      <c r="G8" s="22" t="s">
        <v>16</v>
      </c>
      <c r="H8" s="126" t="s">
        <v>41</v>
      </c>
      <c r="I8" s="127"/>
      <c r="J8" s="127"/>
      <c r="K8" s="128"/>
      <c r="P8" s="32"/>
      <c r="Q8" s="32"/>
      <c r="R8" s="32"/>
      <c r="S8" s="32"/>
      <c r="T8" s="32"/>
      <c r="U8" s="32"/>
      <c r="W8" s="2"/>
    </row>
    <row r="9" spans="2:23" ht="21" customHeight="1">
      <c r="B9" s="10" t="s">
        <v>13</v>
      </c>
      <c r="C9" s="5"/>
      <c r="D9" s="129" t="s">
        <v>44</v>
      </c>
      <c r="E9" s="129"/>
      <c r="F9" s="19" t="s">
        <v>20</v>
      </c>
      <c r="G9" s="38" t="s">
        <v>23</v>
      </c>
      <c r="H9" s="5" t="s">
        <v>9</v>
      </c>
      <c r="I9" s="130" t="s">
        <v>45</v>
      </c>
      <c r="J9" s="130"/>
      <c r="K9" s="131"/>
      <c r="P9" s="32"/>
      <c r="Q9" s="32"/>
      <c r="R9" s="32"/>
      <c r="S9" s="32"/>
      <c r="T9" s="32"/>
      <c r="U9" s="32"/>
    </row>
    <row r="10" spans="2:23" ht="21" customHeight="1">
      <c r="B10" s="11" t="s">
        <v>10</v>
      </c>
      <c r="C10" s="4"/>
      <c r="D10" s="132" t="s">
        <v>24</v>
      </c>
      <c r="E10" s="132"/>
      <c r="F10" s="132"/>
      <c r="G10" s="132"/>
      <c r="H10" s="4" t="s">
        <v>14</v>
      </c>
      <c r="I10" s="133"/>
      <c r="J10" s="133"/>
      <c r="K10" s="12" t="s">
        <v>15</v>
      </c>
      <c r="P10" s="32"/>
      <c r="Q10" s="32"/>
      <c r="R10" s="32"/>
      <c r="S10" s="32"/>
      <c r="T10" s="32"/>
      <c r="U10" s="32"/>
    </row>
    <row r="11" spans="2:23" ht="21.75" customHeight="1">
      <c r="B11" s="134" t="s">
        <v>72</v>
      </c>
      <c r="C11" s="111"/>
      <c r="D11" s="111"/>
      <c r="E11" s="111"/>
      <c r="F11" s="111"/>
      <c r="G11" s="111"/>
      <c r="H11" s="7"/>
      <c r="I11" s="7"/>
      <c r="J11" s="7"/>
      <c r="K11" s="13"/>
      <c r="P11" s="32"/>
      <c r="Q11" s="32"/>
      <c r="R11" s="32"/>
      <c r="S11" s="32"/>
      <c r="T11" s="32"/>
      <c r="U11" s="32"/>
    </row>
    <row r="12" spans="2:23" ht="21.75" customHeight="1">
      <c r="B12" s="115" t="s">
        <v>33</v>
      </c>
      <c r="C12" s="116"/>
      <c r="D12" s="116"/>
      <c r="E12" s="116"/>
      <c r="F12" s="116"/>
      <c r="G12" s="6"/>
      <c r="H12" s="6"/>
      <c r="I12" s="6"/>
      <c r="J12" s="6"/>
      <c r="K12" s="14"/>
      <c r="P12" s="32"/>
      <c r="Q12" s="32"/>
      <c r="R12" s="32"/>
      <c r="S12" s="32"/>
      <c r="T12" s="32"/>
      <c r="U12" s="32"/>
    </row>
    <row r="13" spans="2:23" ht="2.25" customHeight="1">
      <c r="B13" s="135"/>
      <c r="C13" s="136"/>
      <c r="D13" s="37"/>
      <c r="E13" s="37"/>
      <c r="F13" s="37"/>
      <c r="G13" s="37"/>
      <c r="H13" s="37"/>
      <c r="I13" s="37"/>
      <c r="J13" s="37"/>
      <c r="K13" s="17"/>
      <c r="P13" s="32"/>
      <c r="Q13" s="32"/>
      <c r="R13" s="32"/>
      <c r="S13" s="32"/>
      <c r="T13" s="32"/>
      <c r="U13" s="32"/>
    </row>
    <row r="14" spans="2:23" ht="33.75" customHeight="1" thickBot="1">
      <c r="B14" s="137" t="s">
        <v>0</v>
      </c>
      <c r="C14" s="138"/>
      <c r="D14" s="138"/>
      <c r="E14" s="139"/>
      <c r="F14" s="26" t="s">
        <v>22</v>
      </c>
      <c r="G14" s="140" t="s">
        <v>34</v>
      </c>
      <c r="H14" s="141"/>
      <c r="I14" s="142" t="s">
        <v>1</v>
      </c>
      <c r="J14" s="141"/>
      <c r="K14" s="143"/>
      <c r="P14" s="32"/>
      <c r="Q14" s="32"/>
      <c r="R14" s="32"/>
      <c r="S14" s="32"/>
      <c r="T14" s="32"/>
      <c r="U14" s="32"/>
    </row>
    <row r="15" spans="2:23" ht="31.5" customHeight="1" thickBot="1">
      <c r="B15" s="144" t="s">
        <v>18</v>
      </c>
      <c r="C15" s="145"/>
      <c r="D15" s="145"/>
      <c r="E15" s="146"/>
      <c r="F15" s="20">
        <f>SUM(G15:K15)</f>
        <v>6524061645</v>
      </c>
      <c r="G15" s="147">
        <f>'ص و 8 '!F15</f>
        <v>6458361645</v>
      </c>
      <c r="H15" s="148"/>
      <c r="I15" s="149">
        <v>65700000</v>
      </c>
      <c r="J15" s="150"/>
      <c r="K15" s="150"/>
      <c r="P15" s="32"/>
      <c r="Q15" s="32"/>
      <c r="R15" s="32"/>
      <c r="S15" s="32"/>
      <c r="T15" s="32"/>
      <c r="U15" s="32"/>
    </row>
    <row r="16" spans="2:23" ht="12" customHeight="1">
      <c r="B16" s="151" t="s">
        <v>28</v>
      </c>
      <c r="C16" s="152"/>
      <c r="D16" s="152"/>
      <c r="E16" s="152"/>
      <c r="F16" s="152"/>
      <c r="G16" s="152"/>
      <c r="H16" s="152"/>
      <c r="I16" s="152"/>
      <c r="J16" s="152"/>
      <c r="K16" s="153"/>
      <c r="P16" s="32"/>
      <c r="Q16" s="32"/>
      <c r="R16" s="32"/>
      <c r="S16" s="32"/>
      <c r="T16" s="32"/>
      <c r="U16" s="32"/>
    </row>
    <row r="17" spans="1:21" ht="12" customHeight="1"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P17" s="32"/>
      <c r="Q17" s="32"/>
      <c r="R17" s="32"/>
      <c r="S17" s="32"/>
      <c r="T17" s="32"/>
      <c r="U17" s="32"/>
    </row>
    <row r="18" spans="1:21" ht="21" customHeight="1">
      <c r="A18" s="3"/>
      <c r="B18" s="15"/>
      <c r="C18" s="157" t="s">
        <v>19</v>
      </c>
      <c r="D18" s="157"/>
      <c r="E18" s="157"/>
      <c r="F18" s="8">
        <f>I18+G18</f>
        <v>0</v>
      </c>
      <c r="G18" s="158">
        <f>'ص و 6'!F18</f>
        <v>0</v>
      </c>
      <c r="H18" s="159"/>
      <c r="I18" s="160">
        <v>0</v>
      </c>
      <c r="J18" s="161"/>
      <c r="K18" s="161"/>
      <c r="P18" s="32"/>
      <c r="Q18" s="32"/>
      <c r="R18" s="32"/>
      <c r="S18" s="32"/>
      <c r="T18" s="32"/>
      <c r="U18" s="32"/>
    </row>
    <row r="19" spans="1:21" ht="21" customHeight="1">
      <c r="A19" s="3">
        <v>0.1</v>
      </c>
      <c r="B19" s="16">
        <v>0.1</v>
      </c>
      <c r="C19" s="157" t="s">
        <v>3</v>
      </c>
      <c r="D19" s="157"/>
      <c r="E19" s="157"/>
      <c r="F19" s="8">
        <f>I19+G19</f>
        <v>326898937</v>
      </c>
      <c r="G19" s="158">
        <f>'ص و 6'!F19</f>
        <v>320328937</v>
      </c>
      <c r="H19" s="159"/>
      <c r="I19" s="160">
        <f>I15*B19</f>
        <v>6570000</v>
      </c>
      <c r="J19" s="161"/>
      <c r="K19" s="161"/>
      <c r="P19" s="32"/>
      <c r="Q19" s="32"/>
      <c r="R19" s="32"/>
      <c r="S19" s="32"/>
      <c r="T19" s="32"/>
      <c r="U19" s="32"/>
    </row>
    <row r="20" spans="1:21" ht="21" customHeight="1">
      <c r="A20" s="3"/>
      <c r="B20" s="16"/>
      <c r="C20" s="157" t="s">
        <v>4</v>
      </c>
      <c r="D20" s="157"/>
      <c r="E20" s="157"/>
      <c r="F20" s="8">
        <f t="shared" ref="F20:F23" si="0">I20+G20</f>
        <v>0</v>
      </c>
      <c r="G20" s="158">
        <f>'ص و 6'!F20</f>
        <v>0</v>
      </c>
      <c r="H20" s="159"/>
      <c r="I20" s="160">
        <f>I15*B20</f>
        <v>0</v>
      </c>
      <c r="J20" s="161"/>
      <c r="K20" s="161"/>
    </row>
    <row r="21" spans="1:21" ht="21" customHeight="1">
      <c r="A21" s="3">
        <v>0.05</v>
      </c>
      <c r="B21" s="16">
        <v>0.05</v>
      </c>
      <c r="C21" s="157" t="s">
        <v>5</v>
      </c>
      <c r="D21" s="157"/>
      <c r="E21" s="157"/>
      <c r="F21" s="8">
        <f>I21+G21</f>
        <v>163449468.5</v>
      </c>
      <c r="G21" s="158">
        <f>'ص و 6'!F21</f>
        <v>160164468.5</v>
      </c>
      <c r="H21" s="159"/>
      <c r="I21" s="160">
        <f>I15*B21</f>
        <v>3285000</v>
      </c>
      <c r="J21" s="161"/>
      <c r="K21" s="161"/>
    </row>
    <row r="22" spans="1:21" ht="21" customHeight="1">
      <c r="A22" s="3"/>
      <c r="B22" s="15"/>
      <c r="C22" s="157" t="s">
        <v>2</v>
      </c>
      <c r="D22" s="157"/>
      <c r="E22" s="157"/>
      <c r="F22" s="8">
        <f t="shared" si="0"/>
        <v>0</v>
      </c>
      <c r="G22" s="158">
        <f>'ص و 6'!F22</f>
        <v>0</v>
      </c>
      <c r="H22" s="159"/>
      <c r="I22" s="160">
        <f>I15*B22</f>
        <v>0</v>
      </c>
      <c r="J22" s="161"/>
      <c r="K22" s="161"/>
    </row>
    <row r="23" spans="1:21" ht="21" customHeight="1" thickBot="1">
      <c r="A23" s="3"/>
      <c r="B23" s="18"/>
      <c r="C23" s="164" t="s">
        <v>12</v>
      </c>
      <c r="D23" s="164"/>
      <c r="E23" s="164"/>
      <c r="F23" s="8">
        <f t="shared" si="0"/>
        <v>0</v>
      </c>
      <c r="G23" s="158">
        <f>'ص و 6'!F23</f>
        <v>0</v>
      </c>
      <c r="H23" s="159"/>
      <c r="I23" s="160">
        <f>I16*B23</f>
        <v>0</v>
      </c>
      <c r="J23" s="161"/>
      <c r="K23" s="161"/>
    </row>
    <row r="24" spans="1:21" ht="21" customHeight="1" thickBot="1">
      <c r="B24" s="165" t="s">
        <v>29</v>
      </c>
      <c r="C24" s="166"/>
      <c r="D24" s="166"/>
      <c r="E24" s="166"/>
      <c r="F24" s="21">
        <f>SUM(F18:F23)</f>
        <v>490348405.5</v>
      </c>
      <c r="G24" s="167">
        <f>SUM(G18:H23)</f>
        <v>480493405.5</v>
      </c>
      <c r="H24" s="168"/>
      <c r="I24" s="149">
        <f>SUM(I18:K23)</f>
        <v>9855000</v>
      </c>
      <c r="J24" s="169"/>
      <c r="K24" s="169"/>
    </row>
    <row r="25" spans="1:21" ht="21" customHeight="1">
      <c r="B25" s="170" t="s">
        <v>6</v>
      </c>
      <c r="C25" s="171"/>
      <c r="D25" s="171"/>
      <c r="E25" s="171"/>
      <c r="F25" s="171"/>
      <c r="G25" s="171"/>
      <c r="H25" s="171"/>
      <c r="I25" s="172">
        <f>I15-I24</f>
        <v>55845000</v>
      </c>
      <c r="J25" s="173"/>
      <c r="K25" s="173"/>
    </row>
    <row r="26" spans="1:21" ht="21" customHeight="1" thickBot="1">
      <c r="B26" s="23">
        <v>0</v>
      </c>
      <c r="C26" s="130" t="s">
        <v>7</v>
      </c>
      <c r="D26" s="130"/>
      <c r="E26" s="130"/>
      <c r="F26" s="130"/>
      <c r="G26" s="130"/>
      <c r="H26" s="130"/>
      <c r="I26" s="162"/>
      <c r="J26" s="163"/>
      <c r="K26" s="163"/>
    </row>
    <row r="27" spans="1:21" ht="27" customHeight="1" thickTop="1" thickBot="1">
      <c r="B27" s="174" t="s">
        <v>8</v>
      </c>
      <c r="C27" s="175"/>
      <c r="D27" s="175"/>
      <c r="E27" s="175"/>
      <c r="F27" s="175"/>
      <c r="G27" s="175"/>
      <c r="H27" s="175"/>
      <c r="I27" s="176">
        <f>I25+I26</f>
        <v>55845000</v>
      </c>
      <c r="J27" s="177"/>
      <c r="K27" s="177"/>
    </row>
    <row r="28" spans="1:21" ht="20.25" customHeight="1" thickTop="1">
      <c r="B28" s="178" t="s">
        <v>60</v>
      </c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21" ht="36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21" s="24" customFormat="1" ht="16.5" customHeight="1">
      <c r="B30" s="184" t="s">
        <v>57</v>
      </c>
      <c r="C30" s="185"/>
      <c r="D30" s="184" t="s">
        <v>58</v>
      </c>
      <c r="E30" s="185"/>
      <c r="F30" s="184" t="s">
        <v>35</v>
      </c>
      <c r="G30" s="185"/>
      <c r="H30" s="184" t="s">
        <v>36</v>
      </c>
      <c r="I30" s="188"/>
      <c r="J30" s="188"/>
      <c r="K30" s="185"/>
    </row>
    <row r="31" spans="1:21" s="24" customFormat="1" ht="16.5" customHeight="1">
      <c r="B31" s="186"/>
      <c r="C31" s="187"/>
      <c r="D31" s="186"/>
      <c r="E31" s="187"/>
      <c r="F31" s="186"/>
      <c r="G31" s="187"/>
      <c r="H31" s="186"/>
      <c r="I31" s="189"/>
      <c r="J31" s="189"/>
      <c r="K31" s="187"/>
    </row>
    <row r="32" spans="1:21" s="24" customFormat="1" ht="16.5" customHeight="1">
      <c r="B32" s="190"/>
      <c r="C32" s="191"/>
      <c r="D32" s="190"/>
      <c r="E32" s="191"/>
      <c r="F32" s="190"/>
      <c r="G32" s="191"/>
      <c r="H32" s="190"/>
      <c r="I32" s="192"/>
      <c r="J32" s="192"/>
      <c r="K32" s="191"/>
    </row>
    <row r="33" spans="2:11" s="25" customFormat="1" ht="16.5" customHeight="1">
      <c r="B33" s="190"/>
      <c r="C33" s="191"/>
      <c r="D33" s="190"/>
      <c r="E33" s="191"/>
      <c r="F33" s="190"/>
      <c r="G33" s="191"/>
      <c r="H33" s="190"/>
      <c r="I33" s="192"/>
      <c r="J33" s="192"/>
      <c r="K33" s="191"/>
    </row>
    <row r="34" spans="2:11" s="25" customFormat="1" ht="16.5" customHeight="1">
      <c r="B34" s="193" t="s">
        <v>30</v>
      </c>
      <c r="C34" s="194"/>
      <c r="D34" s="193" t="s">
        <v>30</v>
      </c>
      <c r="E34" s="194"/>
      <c r="F34" s="193" t="s">
        <v>30</v>
      </c>
      <c r="G34" s="194"/>
      <c r="H34" s="193" t="s">
        <v>30</v>
      </c>
      <c r="I34" s="197"/>
      <c r="J34" s="197"/>
      <c r="K34" s="194"/>
    </row>
    <row r="35" spans="2:11" s="25" customFormat="1" ht="16.5" customHeight="1">
      <c r="B35" s="195"/>
      <c r="C35" s="196"/>
      <c r="D35" s="195"/>
      <c r="E35" s="196"/>
      <c r="F35" s="195"/>
      <c r="G35" s="196"/>
      <c r="H35" s="195"/>
      <c r="I35" s="198"/>
      <c r="J35" s="198"/>
      <c r="K35" s="196"/>
    </row>
  </sheetData>
  <mergeCells count="66">
    <mergeCell ref="B32:C33"/>
    <mergeCell ref="D32:E33"/>
    <mergeCell ref="F32:G33"/>
    <mergeCell ref="H32:K33"/>
    <mergeCell ref="B34:C35"/>
    <mergeCell ref="D34:E35"/>
    <mergeCell ref="F34:G35"/>
    <mergeCell ref="H34:K35"/>
    <mergeCell ref="B27:H27"/>
    <mergeCell ref="I27:K27"/>
    <mergeCell ref="B28:K29"/>
    <mergeCell ref="B30:C31"/>
    <mergeCell ref="D30:E31"/>
    <mergeCell ref="F30:G31"/>
    <mergeCell ref="H30:K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G1:I1"/>
    <mergeCell ref="J1:K1"/>
    <mergeCell ref="G2:I2"/>
    <mergeCell ref="J2:K2"/>
    <mergeCell ref="B3:K3"/>
  </mergeCells>
  <pageMargins left="0" right="0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54</vt:i4>
      </vt:variant>
    </vt:vector>
  </HeadingPairs>
  <TitlesOfParts>
    <vt:vector size="108" baseType="lpstr">
      <vt:lpstr>ص و 1</vt:lpstr>
      <vt:lpstr>ص و 2</vt:lpstr>
      <vt:lpstr>ص و 3</vt:lpstr>
      <vt:lpstr>ص و 4</vt:lpstr>
      <vt:lpstr>ص و 5</vt:lpstr>
      <vt:lpstr>ص و 6</vt:lpstr>
      <vt:lpstr>ص و 7</vt:lpstr>
      <vt:lpstr>ص و 8 </vt:lpstr>
      <vt:lpstr>ص و 9</vt:lpstr>
      <vt:lpstr>ص و 10 </vt:lpstr>
      <vt:lpstr>ص و 11 </vt:lpstr>
      <vt:lpstr>ص و 12  </vt:lpstr>
      <vt:lpstr>ص و 13   </vt:lpstr>
      <vt:lpstr>ص و 14   </vt:lpstr>
      <vt:lpstr>ص و 15   </vt:lpstr>
      <vt:lpstr>ص و16    </vt:lpstr>
      <vt:lpstr>ص و17   </vt:lpstr>
      <vt:lpstr>ص و18    </vt:lpstr>
      <vt:lpstr>ص و19 </vt:lpstr>
      <vt:lpstr>ص و20 </vt:lpstr>
      <vt:lpstr>ص و21 </vt:lpstr>
      <vt:lpstr>ص و22</vt:lpstr>
      <vt:lpstr>ص و23</vt:lpstr>
      <vt:lpstr>ص و 24</vt:lpstr>
      <vt:lpstr>ص و 25</vt:lpstr>
      <vt:lpstr>ص و 26</vt:lpstr>
      <vt:lpstr>ص و 27</vt:lpstr>
      <vt:lpstr>ص و 28 </vt:lpstr>
      <vt:lpstr>ص و 29 </vt:lpstr>
      <vt:lpstr>ص و 30 </vt:lpstr>
      <vt:lpstr>ص و 31 </vt:lpstr>
      <vt:lpstr>ص و 32 </vt:lpstr>
      <vt:lpstr>ص و 33 </vt:lpstr>
      <vt:lpstr>ص و 34 </vt:lpstr>
      <vt:lpstr>ص و 35  </vt:lpstr>
      <vt:lpstr>ص و 36 </vt:lpstr>
      <vt:lpstr>ص و 37 </vt:lpstr>
      <vt:lpstr>ص و 38 </vt:lpstr>
      <vt:lpstr>ص و 39 </vt:lpstr>
      <vt:lpstr>ص و 40 </vt:lpstr>
      <vt:lpstr>ص و 41  </vt:lpstr>
      <vt:lpstr>ص و 42  </vt:lpstr>
      <vt:lpstr>ص و 43   </vt:lpstr>
      <vt:lpstr>ص و 44   </vt:lpstr>
      <vt:lpstr>ص و 45   </vt:lpstr>
      <vt:lpstr>ص و 46   </vt:lpstr>
      <vt:lpstr>ص و 47   </vt:lpstr>
      <vt:lpstr>ص و 48   </vt:lpstr>
      <vt:lpstr>ص و 49   </vt:lpstr>
      <vt:lpstr>ص و 50</vt:lpstr>
      <vt:lpstr>ص و 51</vt:lpstr>
      <vt:lpstr>ص و 52</vt:lpstr>
      <vt:lpstr>ص و 53</vt:lpstr>
      <vt:lpstr>ص و 54</vt:lpstr>
      <vt:lpstr>'ص و 1'!Print_Area</vt:lpstr>
      <vt:lpstr>'ص و 10 '!Print_Area</vt:lpstr>
      <vt:lpstr>'ص و 11 '!Print_Area</vt:lpstr>
      <vt:lpstr>'ص و 12  '!Print_Area</vt:lpstr>
      <vt:lpstr>'ص و 13   '!Print_Area</vt:lpstr>
      <vt:lpstr>'ص و 14   '!Print_Area</vt:lpstr>
      <vt:lpstr>'ص و 15   '!Print_Area</vt:lpstr>
      <vt:lpstr>'ص و 2'!Print_Area</vt:lpstr>
      <vt:lpstr>'ص و 24'!Print_Area</vt:lpstr>
      <vt:lpstr>'ص و 25'!Print_Area</vt:lpstr>
      <vt:lpstr>'ص و 26'!Print_Area</vt:lpstr>
      <vt:lpstr>'ص و 27'!Print_Area</vt:lpstr>
      <vt:lpstr>'ص و 28 '!Print_Area</vt:lpstr>
      <vt:lpstr>'ص و 29 '!Print_Area</vt:lpstr>
      <vt:lpstr>'ص و 3'!Print_Area</vt:lpstr>
      <vt:lpstr>'ص و 30 '!Print_Area</vt:lpstr>
      <vt:lpstr>'ص و 31 '!Print_Area</vt:lpstr>
      <vt:lpstr>'ص و 32 '!Print_Area</vt:lpstr>
      <vt:lpstr>'ص و 33 '!Print_Area</vt:lpstr>
      <vt:lpstr>'ص و 34 '!Print_Area</vt:lpstr>
      <vt:lpstr>'ص و 35  '!Print_Area</vt:lpstr>
      <vt:lpstr>'ص و 36 '!Print_Area</vt:lpstr>
      <vt:lpstr>'ص و 37 '!Print_Area</vt:lpstr>
      <vt:lpstr>'ص و 38 '!Print_Area</vt:lpstr>
      <vt:lpstr>'ص و 39 '!Print_Area</vt:lpstr>
      <vt:lpstr>'ص و 4'!Print_Area</vt:lpstr>
      <vt:lpstr>'ص و 40 '!Print_Area</vt:lpstr>
      <vt:lpstr>'ص و 41  '!Print_Area</vt:lpstr>
      <vt:lpstr>'ص و 42  '!Print_Area</vt:lpstr>
      <vt:lpstr>'ص و 43   '!Print_Area</vt:lpstr>
      <vt:lpstr>'ص و 44   '!Print_Area</vt:lpstr>
      <vt:lpstr>'ص و 45   '!Print_Area</vt:lpstr>
      <vt:lpstr>'ص و 46   '!Print_Area</vt:lpstr>
      <vt:lpstr>'ص و 47   '!Print_Area</vt:lpstr>
      <vt:lpstr>'ص و 48   '!Print_Area</vt:lpstr>
      <vt:lpstr>'ص و 49   '!Print_Area</vt:lpstr>
      <vt:lpstr>'ص و 5'!Print_Area</vt:lpstr>
      <vt:lpstr>'ص و 50'!Print_Area</vt:lpstr>
      <vt:lpstr>'ص و 51'!Print_Area</vt:lpstr>
      <vt:lpstr>'ص و 52'!Print_Area</vt:lpstr>
      <vt:lpstr>'ص و 53'!Print_Area</vt:lpstr>
      <vt:lpstr>'ص و 54'!Print_Area</vt:lpstr>
      <vt:lpstr>'ص و 6'!Print_Area</vt:lpstr>
      <vt:lpstr>'ص و 7'!Print_Area</vt:lpstr>
      <vt:lpstr>'ص و 8 '!Print_Area</vt:lpstr>
      <vt:lpstr>'ص و 9'!Print_Area</vt:lpstr>
      <vt:lpstr>'ص و16    '!Print_Area</vt:lpstr>
      <vt:lpstr>'ص و17   '!Print_Area</vt:lpstr>
      <vt:lpstr>'ص و18    '!Print_Area</vt:lpstr>
      <vt:lpstr>'ص و19 '!Print_Area</vt:lpstr>
      <vt:lpstr>'ص و20 '!Print_Area</vt:lpstr>
      <vt:lpstr>'ص و21 '!Print_Area</vt:lpstr>
      <vt:lpstr>'ص و22'!Print_Area</vt:lpstr>
      <vt:lpstr>'ص و23'!Print_Area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Mahmoudreza Monfared</dc:creator>
  <cp:lastModifiedBy>Mohammad Bakhshi</cp:lastModifiedBy>
  <cp:lastPrinted>2022-05-28T06:57:11Z</cp:lastPrinted>
  <dcterms:created xsi:type="dcterms:W3CDTF">2019-10-07T04:55:47Z</dcterms:created>
  <dcterms:modified xsi:type="dcterms:W3CDTF">2022-05-28T10:01:30Z</dcterms:modified>
</cp:coreProperties>
</file>