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filterPrivacy="1"/>
  <xr:revisionPtr revIDLastSave="0" documentId="13_ncr:1_{93BA3BFB-E2FC-4E78-83D7-5BAA94B8BBB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شرکت پالایش میعانات گازی آدیش  " sheetId="1" r:id="rId1"/>
    <sheet name="محاسبات قراردادی" sheetId="5" r:id="rId2"/>
    <sheet name="ریز کالا" sheetId="4" r:id="rId3"/>
    <sheet name="opi" sheetId="3" r:id="rId4"/>
  </sheets>
  <definedNames>
    <definedName name="_xlnm.Print_Area" localSheetId="1">'محاسبات قراردادی'!$A$1:$M$129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0" i="5" l="1"/>
  <c r="J113" i="5"/>
  <c r="H113" i="5"/>
  <c r="H124" i="5"/>
  <c r="L77" i="5"/>
  <c r="K77" i="5"/>
  <c r="K78" i="5"/>
  <c r="H77" i="5"/>
  <c r="H78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O28" i="5" s="1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6" i="5"/>
  <c r="O6" i="5" s="1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G8" i="5"/>
  <c r="G9" i="5"/>
  <c r="G10" i="5"/>
  <c r="G11" i="5"/>
  <c r="L11" i="5" s="1"/>
  <c r="G12" i="5"/>
  <c r="G13" i="5"/>
  <c r="G14" i="5"/>
  <c r="G15" i="5"/>
  <c r="L15" i="5" s="1"/>
  <c r="G16" i="5"/>
  <c r="G17" i="5"/>
  <c r="L17" i="5" s="1"/>
  <c r="G18" i="5"/>
  <c r="G19" i="5"/>
  <c r="L19" i="5" s="1"/>
  <c r="G20" i="5"/>
  <c r="G21" i="5"/>
  <c r="L21" i="5" s="1"/>
  <c r="G22" i="5"/>
  <c r="G23" i="5"/>
  <c r="L23" i="5" s="1"/>
  <c r="G24" i="5"/>
  <c r="G25" i="5"/>
  <c r="L25" i="5" s="1"/>
  <c r="G26" i="5"/>
  <c r="G27" i="5"/>
  <c r="L27" i="5" s="1"/>
  <c r="G28" i="5"/>
  <c r="P28" i="5" s="1"/>
  <c r="G29" i="5"/>
  <c r="L29" i="5" s="1"/>
  <c r="G30" i="5"/>
  <c r="G31" i="5"/>
  <c r="G32" i="5"/>
  <c r="G33" i="5"/>
  <c r="L33" i="5" s="1"/>
  <c r="G34" i="5"/>
  <c r="G35" i="5"/>
  <c r="G36" i="5"/>
  <c r="G37" i="5"/>
  <c r="G38" i="5"/>
  <c r="G39" i="5"/>
  <c r="G40" i="5"/>
  <c r="L40" i="5" s="1"/>
  <c r="G41" i="5"/>
  <c r="L41" i="5" s="1"/>
  <c r="G42" i="5"/>
  <c r="G43" i="5"/>
  <c r="L43" i="5" s="1"/>
  <c r="G44" i="5"/>
  <c r="G45" i="5"/>
  <c r="L45" i="5" s="1"/>
  <c r="G46" i="5"/>
  <c r="G47" i="5"/>
  <c r="L47" i="5" s="1"/>
  <c r="G48" i="5"/>
  <c r="G49" i="5"/>
  <c r="L49" i="5" s="1"/>
  <c r="G50" i="5"/>
  <c r="G51" i="5"/>
  <c r="L51" i="5" s="1"/>
  <c r="G52" i="5"/>
  <c r="G53" i="5"/>
  <c r="L53" i="5" s="1"/>
  <c r="G54" i="5"/>
  <c r="G55" i="5"/>
  <c r="L55" i="5" s="1"/>
  <c r="G56" i="5"/>
  <c r="L56" i="5" s="1"/>
  <c r="G57" i="5"/>
  <c r="L57" i="5" s="1"/>
  <c r="G58" i="5"/>
  <c r="G59" i="5"/>
  <c r="L59" i="5" s="1"/>
  <c r="G60" i="5"/>
  <c r="G61" i="5"/>
  <c r="L61" i="5" s="1"/>
  <c r="G62" i="5"/>
  <c r="G63" i="5"/>
  <c r="L63" i="5" s="1"/>
  <c r="G64" i="5"/>
  <c r="G65" i="5"/>
  <c r="L65" i="5" s="1"/>
  <c r="G66" i="5"/>
  <c r="G67" i="5"/>
  <c r="L67" i="5" s="1"/>
  <c r="G69" i="5"/>
  <c r="G70" i="5"/>
  <c r="G71" i="5"/>
  <c r="G72" i="5"/>
  <c r="G73" i="5"/>
  <c r="G74" i="5"/>
  <c r="G75" i="5"/>
  <c r="G76" i="5"/>
  <c r="G7" i="5"/>
  <c r="G6" i="5"/>
  <c r="L6" i="5" s="1"/>
  <c r="B8" i="5"/>
  <c r="C8" i="5"/>
  <c r="D8" i="5"/>
  <c r="E8" i="5"/>
  <c r="B9" i="5"/>
  <c r="C9" i="5"/>
  <c r="D9" i="5"/>
  <c r="E9" i="5"/>
  <c r="B10" i="5"/>
  <c r="C10" i="5"/>
  <c r="D10" i="5"/>
  <c r="E10" i="5"/>
  <c r="B11" i="5"/>
  <c r="C11" i="5"/>
  <c r="D11" i="5"/>
  <c r="E11" i="5"/>
  <c r="B12" i="5"/>
  <c r="C12" i="5"/>
  <c r="D12" i="5"/>
  <c r="E12" i="5"/>
  <c r="B13" i="5"/>
  <c r="C13" i="5"/>
  <c r="D13" i="5"/>
  <c r="E13" i="5"/>
  <c r="B14" i="5"/>
  <c r="C14" i="5"/>
  <c r="D14" i="5"/>
  <c r="E14" i="5"/>
  <c r="B15" i="5"/>
  <c r="C15" i="5"/>
  <c r="D15" i="5"/>
  <c r="E15" i="5"/>
  <c r="B16" i="5"/>
  <c r="C16" i="5"/>
  <c r="D16" i="5"/>
  <c r="E16" i="5"/>
  <c r="B17" i="5"/>
  <c r="C17" i="5"/>
  <c r="D17" i="5"/>
  <c r="E17" i="5"/>
  <c r="B18" i="5"/>
  <c r="C18" i="5"/>
  <c r="D18" i="5"/>
  <c r="E18" i="5"/>
  <c r="B19" i="5"/>
  <c r="C19" i="5"/>
  <c r="D19" i="5"/>
  <c r="E19" i="5"/>
  <c r="B20" i="5"/>
  <c r="C20" i="5"/>
  <c r="D20" i="5"/>
  <c r="E20" i="5"/>
  <c r="B21" i="5"/>
  <c r="C21" i="5"/>
  <c r="D21" i="5"/>
  <c r="E21" i="5"/>
  <c r="B22" i="5"/>
  <c r="C22" i="5"/>
  <c r="D22" i="5"/>
  <c r="E22" i="5"/>
  <c r="B23" i="5"/>
  <c r="C23" i="5"/>
  <c r="D23" i="5"/>
  <c r="E23" i="5"/>
  <c r="B24" i="5"/>
  <c r="C24" i="5"/>
  <c r="D24" i="5"/>
  <c r="E24" i="5"/>
  <c r="B25" i="5"/>
  <c r="C25" i="5"/>
  <c r="D25" i="5"/>
  <c r="E25" i="5"/>
  <c r="B26" i="5"/>
  <c r="C26" i="5"/>
  <c r="D26" i="5"/>
  <c r="E26" i="5"/>
  <c r="B27" i="5"/>
  <c r="C27" i="5"/>
  <c r="D27" i="5"/>
  <c r="E27" i="5"/>
  <c r="B28" i="5"/>
  <c r="C28" i="5"/>
  <c r="D28" i="5"/>
  <c r="E28" i="5"/>
  <c r="B29" i="5"/>
  <c r="C29" i="5"/>
  <c r="D29" i="5"/>
  <c r="E29" i="5"/>
  <c r="B30" i="5"/>
  <c r="C30" i="5"/>
  <c r="D30" i="5"/>
  <c r="E30" i="5"/>
  <c r="B31" i="5"/>
  <c r="C31" i="5"/>
  <c r="D31" i="5"/>
  <c r="E31" i="5"/>
  <c r="B32" i="5"/>
  <c r="C32" i="5"/>
  <c r="D32" i="5"/>
  <c r="E32" i="5"/>
  <c r="B33" i="5"/>
  <c r="C33" i="5"/>
  <c r="D33" i="5"/>
  <c r="E33" i="5"/>
  <c r="B34" i="5"/>
  <c r="C34" i="5"/>
  <c r="D34" i="5"/>
  <c r="E34" i="5"/>
  <c r="B35" i="5"/>
  <c r="C35" i="5"/>
  <c r="D35" i="5"/>
  <c r="E35" i="5"/>
  <c r="B36" i="5"/>
  <c r="C36" i="5"/>
  <c r="D36" i="5"/>
  <c r="E36" i="5"/>
  <c r="B37" i="5"/>
  <c r="C37" i="5"/>
  <c r="D37" i="5"/>
  <c r="E37" i="5"/>
  <c r="B38" i="5"/>
  <c r="C38" i="5"/>
  <c r="D38" i="5"/>
  <c r="E38" i="5"/>
  <c r="B39" i="5"/>
  <c r="C39" i="5"/>
  <c r="D39" i="5"/>
  <c r="E39" i="5"/>
  <c r="B40" i="5"/>
  <c r="C40" i="5"/>
  <c r="D40" i="5"/>
  <c r="E40" i="5"/>
  <c r="B41" i="5"/>
  <c r="C41" i="5"/>
  <c r="D41" i="5"/>
  <c r="E41" i="5"/>
  <c r="B42" i="5"/>
  <c r="C42" i="5"/>
  <c r="D42" i="5"/>
  <c r="E42" i="5"/>
  <c r="B43" i="5"/>
  <c r="C43" i="5"/>
  <c r="D43" i="5"/>
  <c r="E43" i="5"/>
  <c r="B44" i="5"/>
  <c r="C44" i="5"/>
  <c r="D44" i="5"/>
  <c r="E44" i="5"/>
  <c r="B45" i="5"/>
  <c r="C45" i="5"/>
  <c r="D45" i="5"/>
  <c r="E45" i="5"/>
  <c r="B46" i="5"/>
  <c r="C46" i="5"/>
  <c r="D46" i="5"/>
  <c r="E46" i="5"/>
  <c r="B47" i="5"/>
  <c r="C47" i="5"/>
  <c r="D47" i="5"/>
  <c r="E47" i="5"/>
  <c r="B48" i="5"/>
  <c r="C48" i="5"/>
  <c r="D48" i="5"/>
  <c r="E48" i="5"/>
  <c r="B49" i="5"/>
  <c r="C49" i="5"/>
  <c r="D49" i="5"/>
  <c r="E49" i="5"/>
  <c r="B50" i="5"/>
  <c r="C50" i="5"/>
  <c r="D50" i="5"/>
  <c r="E50" i="5"/>
  <c r="B51" i="5"/>
  <c r="C51" i="5"/>
  <c r="D51" i="5"/>
  <c r="E51" i="5"/>
  <c r="B52" i="5"/>
  <c r="C52" i="5"/>
  <c r="D52" i="5"/>
  <c r="E52" i="5"/>
  <c r="B53" i="5"/>
  <c r="C53" i="5"/>
  <c r="D53" i="5"/>
  <c r="E53" i="5"/>
  <c r="B54" i="5"/>
  <c r="C54" i="5"/>
  <c r="D54" i="5"/>
  <c r="E54" i="5"/>
  <c r="B55" i="5"/>
  <c r="C55" i="5"/>
  <c r="D55" i="5"/>
  <c r="E55" i="5"/>
  <c r="B56" i="5"/>
  <c r="C56" i="5"/>
  <c r="D56" i="5"/>
  <c r="E56" i="5"/>
  <c r="B57" i="5"/>
  <c r="C57" i="5"/>
  <c r="D57" i="5"/>
  <c r="E57" i="5"/>
  <c r="B58" i="5"/>
  <c r="C58" i="5"/>
  <c r="D58" i="5"/>
  <c r="E58" i="5"/>
  <c r="B59" i="5"/>
  <c r="C59" i="5"/>
  <c r="D59" i="5"/>
  <c r="E59" i="5"/>
  <c r="B60" i="5"/>
  <c r="C60" i="5"/>
  <c r="D60" i="5"/>
  <c r="E60" i="5"/>
  <c r="B61" i="5"/>
  <c r="C61" i="5"/>
  <c r="D61" i="5"/>
  <c r="E61" i="5"/>
  <c r="B62" i="5"/>
  <c r="C62" i="5"/>
  <c r="D62" i="5"/>
  <c r="E62" i="5"/>
  <c r="B63" i="5"/>
  <c r="C63" i="5"/>
  <c r="D63" i="5"/>
  <c r="E63" i="5"/>
  <c r="B64" i="5"/>
  <c r="C64" i="5"/>
  <c r="D64" i="5"/>
  <c r="E64" i="5"/>
  <c r="B65" i="5"/>
  <c r="C65" i="5"/>
  <c r="D65" i="5"/>
  <c r="E65" i="5"/>
  <c r="B66" i="5"/>
  <c r="C66" i="5"/>
  <c r="D66" i="5"/>
  <c r="E66" i="5"/>
  <c r="B67" i="5"/>
  <c r="C67" i="5"/>
  <c r="D67" i="5"/>
  <c r="E67" i="5"/>
  <c r="B68" i="5"/>
  <c r="C68" i="5"/>
  <c r="D68" i="5"/>
  <c r="E68" i="5"/>
  <c r="B69" i="5"/>
  <c r="C69" i="5"/>
  <c r="D69" i="5"/>
  <c r="E69" i="5"/>
  <c r="B70" i="5"/>
  <c r="C70" i="5"/>
  <c r="D70" i="5"/>
  <c r="E70" i="5"/>
  <c r="B71" i="5"/>
  <c r="C71" i="5"/>
  <c r="D71" i="5"/>
  <c r="E71" i="5"/>
  <c r="B72" i="5"/>
  <c r="C72" i="5"/>
  <c r="D72" i="5"/>
  <c r="E72" i="5"/>
  <c r="B73" i="5"/>
  <c r="C73" i="5"/>
  <c r="D73" i="5"/>
  <c r="E73" i="5"/>
  <c r="B74" i="5"/>
  <c r="C74" i="5"/>
  <c r="D74" i="5"/>
  <c r="E74" i="5"/>
  <c r="B75" i="5"/>
  <c r="C75" i="5"/>
  <c r="D75" i="5"/>
  <c r="E75" i="5"/>
  <c r="B76" i="5"/>
  <c r="C76" i="5"/>
  <c r="D76" i="5"/>
  <c r="E76" i="5"/>
  <c r="E7" i="5"/>
  <c r="D7" i="5"/>
  <c r="C7" i="5"/>
  <c r="B7" i="5"/>
  <c r="E6" i="5"/>
  <c r="D6" i="5"/>
  <c r="C6" i="5"/>
  <c r="F6" i="5"/>
  <c r="K6" i="5" s="1"/>
  <c r="B6" i="5"/>
  <c r="K31" i="5" l="1"/>
  <c r="L12" i="5"/>
  <c r="K24" i="5"/>
  <c r="K20" i="5"/>
  <c r="K12" i="5"/>
  <c r="K35" i="5"/>
  <c r="K19" i="5"/>
  <c r="L78" i="5"/>
  <c r="K75" i="5"/>
  <c r="L76" i="5"/>
  <c r="L72" i="5"/>
  <c r="K71" i="5"/>
  <c r="K67" i="5"/>
  <c r="K63" i="5"/>
  <c r="K59" i="5"/>
  <c r="K55" i="5"/>
  <c r="K73" i="5"/>
  <c r="K69" i="5"/>
  <c r="L60" i="5"/>
  <c r="L52" i="5"/>
  <c r="L44" i="5"/>
  <c r="K39" i="5"/>
  <c r="K27" i="5"/>
  <c r="K23" i="5"/>
  <c r="K15" i="5"/>
  <c r="L75" i="5"/>
  <c r="K65" i="5"/>
  <c r="K61" i="5"/>
  <c r="K57" i="5"/>
  <c r="K53" i="5"/>
  <c r="K49" i="5"/>
  <c r="K45" i="5"/>
  <c r="K41" i="5"/>
  <c r="L9" i="5"/>
  <c r="L69" i="5"/>
  <c r="K37" i="5"/>
  <c r="K25" i="5"/>
  <c r="K17" i="5"/>
  <c r="K9" i="5"/>
  <c r="K76" i="5"/>
  <c r="K72" i="5"/>
  <c r="K68" i="5"/>
  <c r="K64" i="5"/>
  <c r="K60" i="5"/>
  <c r="K56" i="5"/>
  <c r="K52" i="5"/>
  <c r="K48" i="5"/>
  <c r="K44" i="5"/>
  <c r="K40" i="5"/>
  <c r="K16" i="5"/>
  <c r="K8" i="5"/>
  <c r="L73" i="5"/>
  <c r="L64" i="5"/>
  <c r="L48" i="5"/>
  <c r="K51" i="5"/>
  <c r="K47" i="5"/>
  <c r="K43" i="5"/>
  <c r="H70" i="5"/>
  <c r="K11" i="5"/>
  <c r="K74" i="5"/>
  <c r="K70" i="5"/>
  <c r="K66" i="5"/>
  <c r="K62" i="5"/>
  <c r="K58" i="5"/>
  <c r="K54" i="5"/>
  <c r="K50" i="5"/>
  <c r="K46" i="5"/>
  <c r="K42" i="5"/>
  <c r="L14" i="5"/>
  <c r="L10" i="5"/>
  <c r="L71" i="5"/>
  <c r="H74" i="5"/>
  <c r="L74" i="5"/>
  <c r="L70" i="5"/>
  <c r="L66" i="5"/>
  <c r="L62" i="5"/>
  <c r="L58" i="5"/>
  <c r="L54" i="5"/>
  <c r="L50" i="5"/>
  <c r="L46" i="5"/>
  <c r="L42" i="5"/>
  <c r="H66" i="5"/>
  <c r="H62" i="5"/>
  <c r="H58" i="5"/>
  <c r="H54" i="5"/>
  <c r="H50" i="5"/>
  <c r="H46" i="5"/>
  <c r="H42" i="5"/>
  <c r="H22" i="5"/>
  <c r="H14" i="5"/>
  <c r="H67" i="5"/>
  <c r="H63" i="5"/>
  <c r="H59" i="5"/>
  <c r="H55" i="5"/>
  <c r="H51" i="5"/>
  <c r="H47" i="5"/>
  <c r="H43" i="5"/>
  <c r="L36" i="5"/>
  <c r="L32" i="5"/>
  <c r="L28" i="5"/>
  <c r="L24" i="5"/>
  <c r="L20" i="5"/>
  <c r="L16" i="5"/>
  <c r="L8" i="5"/>
  <c r="H65" i="5"/>
  <c r="H61" i="5"/>
  <c r="H57" i="5"/>
  <c r="H53" i="5"/>
  <c r="H49" i="5"/>
  <c r="H45" i="5"/>
  <c r="H41" i="5"/>
  <c r="H33" i="5"/>
  <c r="H29" i="5"/>
  <c r="H21" i="5"/>
  <c r="H13" i="5"/>
  <c r="L38" i="5"/>
  <c r="L34" i="5"/>
  <c r="L30" i="5"/>
  <c r="L26" i="5"/>
  <c r="L18" i="5"/>
  <c r="H75" i="5"/>
  <c r="H71" i="5"/>
  <c r="K7" i="5"/>
  <c r="K38" i="5"/>
  <c r="K34" i="5"/>
  <c r="K30" i="5"/>
  <c r="K26" i="5"/>
  <c r="K22" i="5"/>
  <c r="K18" i="5"/>
  <c r="K14" i="5"/>
  <c r="K10" i="5"/>
  <c r="H38" i="5"/>
  <c r="H7" i="5"/>
  <c r="H73" i="5"/>
  <c r="H69" i="5"/>
  <c r="H30" i="5"/>
  <c r="L22" i="5"/>
  <c r="H39" i="5"/>
  <c r="H35" i="5"/>
  <c r="H31" i="5"/>
  <c r="H76" i="5"/>
  <c r="H72" i="5"/>
  <c r="H64" i="5"/>
  <c r="H60" i="5"/>
  <c r="H56" i="5"/>
  <c r="H52" i="5"/>
  <c r="H48" i="5"/>
  <c r="H44" i="5"/>
  <c r="H40" i="5"/>
  <c r="H36" i="5"/>
  <c r="H24" i="5"/>
  <c r="H8" i="5"/>
  <c r="H11" i="5"/>
  <c r="K13" i="5"/>
  <c r="K21" i="5"/>
  <c r="H32" i="5"/>
  <c r="H28" i="5"/>
  <c r="H20" i="5"/>
  <c r="H16" i="5"/>
  <c r="H12" i="5"/>
  <c r="H27" i="5"/>
  <c r="H19" i="5"/>
  <c r="L7" i="5"/>
  <c r="K28" i="5"/>
  <c r="K32" i="5"/>
  <c r="K36" i="5"/>
  <c r="H34" i="5"/>
  <c r="H26" i="5"/>
  <c r="H18" i="5"/>
  <c r="H10" i="5"/>
  <c r="H23" i="5"/>
  <c r="H15" i="5"/>
  <c r="K29" i="5"/>
  <c r="K33" i="5"/>
  <c r="H37" i="5"/>
  <c r="H25" i="5"/>
  <c r="H17" i="5"/>
  <c r="H9" i="5"/>
  <c r="L13" i="5"/>
  <c r="L37" i="5"/>
  <c r="P6" i="5"/>
  <c r="L31" i="5"/>
  <c r="L35" i="5"/>
  <c r="L39" i="5"/>
  <c r="H6" i="5"/>
  <c r="Y72" i="4" l="1"/>
  <c r="Y71" i="4"/>
  <c r="Y70" i="4"/>
  <c r="Y69" i="4"/>
  <c r="Y68" i="4"/>
  <c r="Y67" i="4"/>
  <c r="Y66" i="4"/>
  <c r="Y65" i="4"/>
  <c r="X64" i="4"/>
  <c r="Y63" i="4"/>
  <c r="Y62" i="4"/>
  <c r="Y61" i="4"/>
  <c r="Y60" i="4"/>
  <c r="Z59" i="4"/>
  <c r="Y59" i="4"/>
  <c r="Y58" i="4"/>
  <c r="Y57" i="4"/>
  <c r="Y56" i="4"/>
  <c r="Y55" i="4"/>
  <c r="Y54" i="4"/>
  <c r="Y53" i="4"/>
  <c r="Y52" i="4"/>
  <c r="Y51" i="4"/>
  <c r="Y50" i="4"/>
  <c r="Y49" i="4"/>
  <c r="Y48" i="4"/>
  <c r="Y47" i="4"/>
  <c r="Y46" i="4"/>
  <c r="Y45" i="4"/>
  <c r="Y44" i="4"/>
  <c r="Y43" i="4"/>
  <c r="Y42" i="4"/>
  <c r="Y41" i="4"/>
  <c r="Y40" i="4"/>
  <c r="Y39" i="4"/>
  <c r="Y38" i="4"/>
  <c r="Y37" i="4"/>
  <c r="Y36" i="4"/>
  <c r="Y35" i="4"/>
  <c r="Y34" i="4"/>
  <c r="Z33" i="4"/>
  <c r="Y33" i="4"/>
  <c r="Z32" i="4"/>
  <c r="Y32" i="4"/>
  <c r="Z31" i="4"/>
  <c r="Y31" i="4"/>
  <c r="Z30" i="4"/>
  <c r="Y30" i="4"/>
  <c r="Y29" i="4"/>
  <c r="Y28" i="4"/>
  <c r="Y27" i="4"/>
  <c r="Y26" i="4"/>
  <c r="Y25" i="4"/>
  <c r="Y24" i="4"/>
  <c r="Y23" i="4"/>
  <c r="Y22" i="4"/>
  <c r="Y21" i="4"/>
  <c r="Y20" i="4"/>
  <c r="Y19" i="4"/>
  <c r="Y18" i="4"/>
  <c r="Y17" i="4"/>
  <c r="Y16" i="4"/>
  <c r="Y15" i="4"/>
  <c r="Y14" i="4"/>
  <c r="Y13" i="4"/>
  <c r="Y12" i="4"/>
  <c r="Y11" i="4"/>
  <c r="Y10" i="4"/>
  <c r="Y9" i="4"/>
  <c r="Y8" i="4"/>
  <c r="Y7" i="4"/>
  <c r="Y6" i="4"/>
  <c r="Y5" i="4"/>
  <c r="Y4" i="4"/>
  <c r="Y3" i="4"/>
  <c r="Y2" i="4"/>
  <c r="Y64" i="4" l="1"/>
  <c r="Y75" i="4" s="1"/>
  <c r="G68" i="5"/>
  <c r="Z75" i="4"/>
  <c r="H68" i="5" l="1"/>
  <c r="H80" i="5" s="1"/>
  <c r="H93" i="5" s="1"/>
  <c r="L68" i="5"/>
  <c r="L80" i="5" s="1"/>
  <c r="H108" i="5" s="1"/>
  <c r="AA75" i="4"/>
  <c r="H100" i="5" l="1"/>
  <c r="H115" i="5"/>
  <c r="K115" i="5" s="1"/>
  <c r="K114" i="5"/>
  <c r="H109" i="5"/>
  <c r="H110" i="5" s="1"/>
  <c r="H94" i="5"/>
  <c r="H95" i="5" s="1"/>
  <c r="H101" i="5" l="1"/>
  <c r="H103" i="5" l="1"/>
  <c r="Q114" i="5" l="1"/>
  <c r="H125" i="5"/>
  <c r="H126" i="5" s="1"/>
  <c r="Q113" i="5"/>
  <c r="Q115" i="5" s="1"/>
  <c r="H116" i="5"/>
  <c r="H118" i="5" s="1"/>
  <c r="J124" i="5" l="1"/>
  <c r="K124" i="5" s="1"/>
  <c r="J125" i="5"/>
  <c r="K125" i="5" s="1"/>
  <c r="K118" i="5"/>
  <c r="K116" i="5"/>
  <c r="K126" i="5" l="1"/>
  <c r="K110" i="5"/>
  <c r="K108" i="5" l="1"/>
  <c r="K109" i="5" s="1"/>
</calcChain>
</file>

<file path=xl/sharedStrings.xml><?xml version="1.0" encoding="utf-8"?>
<sst xmlns="http://schemas.openxmlformats.org/spreadsheetml/2006/main" count="1599" uniqueCount="175">
  <si>
    <t xml:space="preserve">مبلغ کل قرارداد </t>
  </si>
  <si>
    <t>50 درصد پیش پرداخت</t>
  </si>
  <si>
    <t>50 درصد قسط تحویل تجهیز</t>
  </si>
  <si>
    <t xml:space="preserve">قطعات یدکی </t>
  </si>
  <si>
    <t xml:space="preserve">مبلغ ارزش افزوده  -ریال </t>
  </si>
  <si>
    <t xml:space="preserve">تاریخ واریزی </t>
  </si>
  <si>
    <t>سفارش خرید  Ejectors with all necessary raw materials   شماره قرارداد ADSH-P-PO-GH-088</t>
  </si>
  <si>
    <t>1401/04/06</t>
  </si>
  <si>
    <t>1402/01/07</t>
  </si>
  <si>
    <t xml:space="preserve">توضیحات : با توجه به واریز یورو به حساب خارجی و صدور فاکتور رسمی ریالی برای قرارداد فوق طبق توافق(تبدیل نرخ یورو به ریال بر اساس خرید اسکناس در سامانه سنا تاریخ 1402/01/07  )  در نظر گرفته شده است  </t>
  </si>
  <si>
    <t xml:space="preserve">مبلغ خالص فاکتور ریال </t>
  </si>
  <si>
    <t xml:space="preserve">مبلغ فاکتور  یورو </t>
  </si>
  <si>
    <r>
      <t xml:space="preserve">نرخ ریال  در روز پرداخت </t>
    </r>
    <r>
      <rPr>
        <b/>
        <sz val="10"/>
        <color theme="1"/>
        <rFont val="B Nazanin"/>
        <charset val="178"/>
      </rPr>
      <t xml:space="preserve"> محاسبه بر اساس نرخ خرید اسکناس در سامانه سنا  </t>
    </r>
  </si>
  <si>
    <t>Main Item</t>
  </si>
  <si>
    <t>EJ-501-01</t>
  </si>
  <si>
    <t>Hydrocarbon Closed Drain Ejector</t>
  </si>
  <si>
    <t>Set</t>
  </si>
  <si>
    <t>EJ-517-01</t>
  </si>
  <si>
    <t>Amine Closed Drain Ejector</t>
  </si>
  <si>
    <t>EJ-502-01</t>
  </si>
  <si>
    <t>Evacuation Ejector</t>
  </si>
  <si>
    <t>EJ-502-02</t>
  </si>
  <si>
    <t>EJ-509-01</t>
  </si>
  <si>
    <t>Sour Water Closed Drain Sump Ejector</t>
  </si>
  <si>
    <t>OPI-KST-088-001</t>
  </si>
  <si>
    <t>SACR-PL-KST-088-001</t>
  </si>
  <si>
    <r>
      <t>Package No. 1: </t>
    </r>
    <r>
      <rPr>
        <sz val="9"/>
        <color rgb="FF000000"/>
        <rFont val="Tahoma"/>
        <family val="2"/>
      </rPr>
      <t>  Wooden Box, 101cm x 81cm x 50cm, 90 Kg </t>
    </r>
    <r>
      <rPr>
        <sz val="9"/>
        <color rgb="FFE23636"/>
        <rFont val="Tahoma"/>
        <family val="2"/>
      </rPr>
      <t>(70 Kg)</t>
    </r>
  </si>
  <si>
    <t>#</t>
  </si>
  <si>
    <t>Group</t>
  </si>
  <si>
    <t>Mark No.</t>
  </si>
  <si>
    <t>Description</t>
  </si>
  <si>
    <t>Size</t>
  </si>
  <si>
    <t>PL Quantity</t>
  </si>
  <si>
    <t>Unit</t>
  </si>
  <si>
    <t>Shortage</t>
  </si>
  <si>
    <t>Overage</t>
  </si>
  <si>
    <t>Damage</t>
  </si>
  <si>
    <t>Incorrect</t>
  </si>
  <si>
    <t>Accepted</t>
  </si>
  <si>
    <t>Action Code</t>
  </si>
  <si>
    <t>Remark</t>
  </si>
  <si>
    <t>-</t>
  </si>
  <si>
    <t>Commissioning Spare Part of EJ-501-01</t>
  </si>
  <si>
    <t>Gasket Spiral Wound 1"150#</t>
  </si>
  <si>
    <t>Piece</t>
  </si>
  <si>
    <t>Commissioning Spare Part of EJ-517-01</t>
  </si>
  <si>
    <t>Commissioning Spare Part of EJ-502-02</t>
  </si>
  <si>
    <t>Commissioning Spare Part of EJ-509-01</t>
  </si>
  <si>
    <t>Gasket Spiral Wound 11/2"300#</t>
  </si>
  <si>
    <t>Bolt &amp; Nuts 1/2"(M14) x70</t>
  </si>
  <si>
    <t>Bolt &amp; Nuts 1/2"(M14) x80</t>
  </si>
  <si>
    <t>Bolt &amp; Nuts 3/4"(M20) x110</t>
  </si>
  <si>
    <r>
      <t>Package No. 2: </t>
    </r>
    <r>
      <rPr>
        <sz val="9"/>
        <color rgb="FF000000"/>
        <rFont val="Tahoma"/>
        <family val="2"/>
      </rPr>
      <t>  Wooden Box, 33cm x 33cm x 10cm, 4 Kg </t>
    </r>
    <r>
      <rPr>
        <sz val="9"/>
        <color rgb="FFE23636"/>
        <rFont val="Tahoma"/>
        <family val="2"/>
      </rPr>
      <t>(2.5 Kg)</t>
    </r>
  </si>
  <si>
    <t>Spare Part of EJ-501-01</t>
  </si>
  <si>
    <t>KLINGRITE C-4400</t>
  </si>
  <si>
    <t>Advise Vendor of Overage/Shortage</t>
  </si>
  <si>
    <t>Spare Part of EJ-502-02</t>
  </si>
  <si>
    <t>Spare Part of EJ-509-01</t>
  </si>
  <si>
    <t>Spare Part of EJ-517-01</t>
  </si>
  <si>
    <r>
      <t>Package No. 3: </t>
    </r>
    <r>
      <rPr>
        <sz val="9"/>
        <color rgb="FF000000"/>
        <rFont val="Tahoma"/>
        <family val="2"/>
      </rPr>
      <t>  Wooden Box, 177cm x 44cm x 60cm, 100 Kg </t>
    </r>
    <r>
      <rPr>
        <sz val="9"/>
        <color rgb="FFE23636"/>
        <rFont val="Tahoma"/>
        <family val="2"/>
      </rPr>
      <t>(75 Kg)</t>
    </r>
  </si>
  <si>
    <t>Commissioning Spare Part of EJ-502-01</t>
  </si>
  <si>
    <t>Gasket Spiral Wound 2"300#</t>
  </si>
  <si>
    <t>Gasket Spiral Wound 4"300#</t>
  </si>
  <si>
    <t>Bolt &amp; Nuts 5/8"(M16) x80</t>
  </si>
  <si>
    <t>Bolt &amp; Nuts 3/4"(M20) x130</t>
  </si>
  <si>
    <r>
      <t>Package No. 4: </t>
    </r>
    <r>
      <rPr>
        <sz val="9"/>
        <color rgb="FF000000"/>
        <rFont val="Tahoma"/>
        <family val="2"/>
      </rPr>
      <t>  Wooden Box, 38cm x 30cm x 10cm, 3 Kg </t>
    </r>
    <r>
      <rPr>
        <sz val="9"/>
        <color rgb="FFE23636"/>
        <rFont val="Tahoma"/>
        <family val="2"/>
      </rPr>
      <t>(1.8 Kg)</t>
    </r>
  </si>
  <si>
    <t>Spare Part of EJ-502-01</t>
  </si>
  <si>
    <t>Gasket KLINGRITE C-4400</t>
  </si>
  <si>
    <r>
      <t>Package No. 5: </t>
    </r>
    <r>
      <rPr>
        <sz val="9"/>
        <color rgb="FF000000"/>
        <rFont val="Tahoma"/>
        <family val="2"/>
      </rPr>
      <t>  Wooden Box, 38cm x 30cm x 10cm, 3 Kg </t>
    </r>
    <r>
      <rPr>
        <sz val="9"/>
        <color rgb="FFE23636"/>
        <rFont val="Tahoma"/>
        <family val="2"/>
      </rPr>
      <t>(1.8 Kg)</t>
    </r>
  </si>
  <si>
    <t>Sub Item of EJ-502-01</t>
  </si>
  <si>
    <t>SI-502-01</t>
  </si>
  <si>
    <t>Gasket Spiral Wound 1"300#</t>
  </si>
  <si>
    <t>Bolt &amp; Nuts 5/8"(M16) x90</t>
  </si>
  <si>
    <r>
      <t>Package No. 6: </t>
    </r>
    <r>
      <rPr>
        <sz val="9"/>
        <color rgb="FF000000"/>
        <rFont val="Tahoma"/>
        <family val="2"/>
      </rPr>
      <t>  Wooden Box, 18cm x 18cm x 7cm, 1 Kg </t>
    </r>
    <r>
      <rPr>
        <sz val="9"/>
        <color rgb="FFE23636"/>
        <rFont val="Tahoma"/>
        <family val="2"/>
      </rPr>
      <t>(0.5 Kg)</t>
    </r>
  </si>
  <si>
    <t>Opi No.</t>
  </si>
  <si>
    <t>Date</t>
  </si>
  <si>
    <t>Packing List No.</t>
  </si>
  <si>
    <t>Purchase Order</t>
  </si>
  <si>
    <t>Vendor</t>
  </si>
  <si>
    <t>Destination</t>
  </si>
  <si>
    <t>Shipment No.</t>
  </si>
  <si>
    <t>Material Description</t>
  </si>
  <si>
    <t>Category</t>
  </si>
  <si>
    <t>Main Material</t>
  </si>
  <si>
    <t>Pl Quantity</t>
  </si>
  <si>
    <t>Weight/Unit</t>
  </si>
  <si>
    <t>ADSH-P-PO-GE-088</t>
  </si>
  <si>
    <t>KARA SANAT TADBIR PAYA</t>
  </si>
  <si>
    <t>KANGAN</t>
  </si>
  <si>
    <t>001</t>
  </si>
  <si>
    <t>Commissioning Spare Part</t>
  </si>
  <si>
    <t>1</t>
  </si>
  <si>
    <t>2</t>
  </si>
  <si>
    <t>3</t>
  </si>
  <si>
    <t>4</t>
  </si>
  <si>
    <t>5</t>
  </si>
  <si>
    <t>Spare Part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</si>
  <si>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</si>
  <si>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</si>
  <si>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</si>
  <si>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</si>
  <si>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</si>
  <si>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</si>
  <si>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</si>
  <si>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</si>
  <si>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</si>
  <si>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</si>
  <si>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</si>
  <si>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</si>
  <si>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</si>
  <si>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</si>
  <si>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</si>
  <si>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Sub Item</t>
  </si>
  <si>
    <t>21</t>
  </si>
  <si>
    <t>22</t>
  </si>
  <si>
    <t>23</t>
  </si>
  <si>
    <t>24</t>
  </si>
  <si>
    <t>25</t>
  </si>
  <si>
    <t>bulk</t>
  </si>
  <si>
    <t>New</t>
  </si>
  <si>
    <t>170.00 Pieces</t>
  </si>
  <si>
    <t>خریدار: شرکت پالایشگاه میعانات گازی آدیش جنوبی</t>
  </si>
  <si>
    <t>1,200.00 Pieces</t>
  </si>
  <si>
    <t>28.00 Pieces</t>
  </si>
  <si>
    <t>60.00 Pieces</t>
  </si>
  <si>
    <t>ردیف</t>
  </si>
  <si>
    <t>کد کالا</t>
  </si>
  <si>
    <t>شرح کالا</t>
  </si>
  <si>
    <t>واحد</t>
  </si>
  <si>
    <t>مقدار</t>
  </si>
  <si>
    <t>بهای واحد
(یورو)</t>
  </si>
  <si>
    <t>مبلغ قرارداد
(یورو)</t>
  </si>
  <si>
    <t>مقادیر
رسید شده</t>
  </si>
  <si>
    <t>درصد کالای
دریافتی</t>
  </si>
  <si>
    <t>مبلغ کل
(یورو)</t>
  </si>
  <si>
    <t>فاکتور</t>
  </si>
  <si>
    <t>120.00 Pieces</t>
  </si>
  <si>
    <t>1401/11/06</t>
  </si>
  <si>
    <t>140.00 Pieces</t>
  </si>
  <si>
    <t>30.00 Pieces</t>
  </si>
  <si>
    <t>6889510142</t>
  </si>
  <si>
    <t>خلاصه محاسبات پرداخت صورت حساب:</t>
  </si>
  <si>
    <t>(یورو)</t>
  </si>
  <si>
    <t>توضیحات:</t>
  </si>
  <si>
    <t>جمع کالای دریافتی</t>
  </si>
  <si>
    <t>مالیات و عوارض بر ارزش افزوده (9%)</t>
  </si>
  <si>
    <t>جمع صورتحساب</t>
  </si>
  <si>
    <t>کسور:</t>
  </si>
  <si>
    <t>استهلاک پیش پرداخت (25%)</t>
  </si>
  <si>
    <t>سپرده حسن انجام کار (5%)</t>
  </si>
  <si>
    <t>جرائم تاخیر 10% مبلغ قرارداد</t>
  </si>
  <si>
    <t>جمع کسور</t>
  </si>
  <si>
    <t>خالص قابل پرداخت</t>
  </si>
  <si>
    <t>خلاصه محاسبات پرداخت صورت حساب 1 :</t>
  </si>
  <si>
    <t>(ریالی)</t>
  </si>
  <si>
    <t>سپرده حسن انجام کار (10%)</t>
  </si>
  <si>
    <t>توضیحات در خصوص نرخ های تسعیر:</t>
  </si>
  <si>
    <t>2- در محاسبه نرخ تسعیر جهت استهلاک پیش پرداخت  ، عینا از نرخ تسعیر پرداخت های انجام شده در همان تاریخ استفاده شده است. پیش پرداخت  به شرح ذیل انجام شده است:</t>
  </si>
  <si>
    <t>تاریخ</t>
  </si>
  <si>
    <t>مبلغ ارزی</t>
  </si>
  <si>
    <t>نرخ تسعیر</t>
  </si>
  <si>
    <t>معادل ریالی</t>
  </si>
  <si>
    <t>فروشنده: کارا صنعت تدبیر پایا</t>
  </si>
  <si>
    <t>شماره قرارداد: ADSH-P-P0-GE-088</t>
  </si>
  <si>
    <t>تاریخ شروع قرارداد: 1401/03/31</t>
  </si>
  <si>
    <t>تاریخ تهیه گزارش: 1402/01/07</t>
  </si>
  <si>
    <t>خلاصه مالی خرید Ejector</t>
  </si>
  <si>
    <t>1- محاسبه مبلغ خالص قابل پرداخت با نرخ تسعیر فروش اسکناس در سامانه سنا در تاریخ  1402/01/07 لحاظ شده است ولیکن  MRS &amp; PI (1401/12/23) تحویل سایت شده است.</t>
  </si>
  <si>
    <t>1401/03/31</t>
  </si>
  <si>
    <t>استهلاک پیش پرداخت (50%)</t>
  </si>
  <si>
    <t>پیش پرداخت (50%)</t>
  </si>
  <si>
    <t>Freit Charge</t>
  </si>
  <si>
    <t>Packing</t>
  </si>
  <si>
    <t>جرائم تاخیر 10% مبلغ قرارداد-منتظر اعلام نظر واحد برنامه ریزی</t>
  </si>
  <si>
    <r>
      <t>کلیه کالاهای موضوع قرارداد باید از زمان پرداخت پیش پرداخت ظرف 120 روز تقویمی تحویل گردد.</t>
    </r>
    <r>
      <rPr>
        <b/>
        <u/>
        <sz val="11"/>
        <color theme="1"/>
        <rFont val="B Lotus"/>
        <charset val="178"/>
      </rPr>
      <t>تاریخ پرداخت پیش پرداخت 1401/03/31 میباشد</t>
    </r>
    <r>
      <rPr>
        <sz val="11"/>
        <color theme="1"/>
        <rFont val="B Lotus"/>
        <charset val="178"/>
      </rPr>
      <t xml:space="preserve">-تاریخ تحویل 4 ماه پس از پرداخت پیش پرداخت 1401/07/31 میباشد ولیکن کالا طی 
 </t>
    </r>
    <r>
      <rPr>
        <sz val="11"/>
        <color theme="1"/>
        <rFont val="Calibri"/>
        <family val="2"/>
        <scheme val="minor"/>
      </rPr>
      <t xml:space="preserve"> MRS-KST-088-001 درمورخ 1401/12/23</t>
    </r>
    <r>
      <rPr>
        <sz val="11"/>
        <color theme="1"/>
        <rFont val="B Lotus"/>
        <charset val="178"/>
      </rPr>
      <t xml:space="preserve"> به انبار رسید شده است.</t>
    </r>
    <r>
      <rPr>
        <b/>
        <u/>
        <sz val="11"/>
        <color theme="1"/>
        <rFont val="B Lotus"/>
        <charset val="178"/>
      </rPr>
      <t>8 تیکه از ساب آیتم و اسپر مجموعا 310 یورو کسری</t>
    </r>
    <r>
      <rPr>
        <sz val="11"/>
        <color theme="1"/>
        <rFont val="B Lotus"/>
        <charset val="178"/>
      </rPr>
      <t xml:space="preserve"> در ارسال میباشد که از صورتحساب کسر گردید.</t>
    </r>
    <r>
      <rPr>
        <b/>
        <u/>
        <sz val="11"/>
        <color theme="1"/>
        <rFont val="B Lotus"/>
        <charset val="178"/>
      </rPr>
      <t>طبق استعلام صورت گرفته از واحد برنامه ریزی تاخیرات فروشنده بیش از 4 ماه میباشد و مربوط به مراحل ساخت میباشد و به عهده فروشنده است.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</si>
</sst>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)_ ;_ * \(#,##0.00\)_ ;_ * &quot;-&quot;??_)_ ;_ @_ "/>
    <numFmt numFmtId="164" formatCode="yyyy\-mm\-dd"/>
    <numFmt numFmtId="165" formatCode="_(* #,##0.00_);_(* \(#,##0.00\);_(* &quot;-&quot;??_);_(@_)"/>
    <numFmt numFmtId="166" formatCode="_(* #,##0_);_(* \(#,##0\);_(* &quot;-&quot;??_);_(@_)"/>
    <numFmt numFmtId="167" formatCode="#,##0.000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B Nazanin"/>
      <charset val="178"/>
    </font>
    <font>
      <b/>
      <sz val="12"/>
      <color theme="1"/>
      <name val="Calibri"/>
      <family val="2"/>
      <scheme val="minor"/>
    </font>
    <font>
      <b/>
      <sz val="12"/>
      <color theme="1"/>
      <name val="B Nazanin"/>
      <charset val="178"/>
    </font>
    <font>
      <b/>
      <sz val="11"/>
      <name val="B Nazanin"/>
      <charset val="178"/>
    </font>
    <font>
      <b/>
      <sz val="9"/>
      <color theme="1"/>
      <name val="B Nazanin"/>
      <charset val="178"/>
    </font>
    <font>
      <b/>
      <sz val="10"/>
      <color theme="1"/>
      <name val="B Nazanin"/>
      <charset val="178"/>
    </font>
    <font>
      <sz val="11"/>
      <color theme="1"/>
      <name val="Calibri"/>
      <family val="2"/>
      <scheme val="minor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9"/>
      <color rgb="FFE23636"/>
      <name val="Tahoma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8"/>
      <color theme="1"/>
      <name val="B Lotus"/>
      <charset val="178"/>
    </font>
    <font>
      <b/>
      <sz val="14"/>
      <color theme="1"/>
      <name val="B Lotus"/>
      <charset val="178"/>
    </font>
    <font>
      <b/>
      <sz val="8"/>
      <color theme="1"/>
      <name val="B Lotus"/>
      <charset val="178"/>
    </font>
    <font>
      <sz val="11"/>
      <color theme="1"/>
      <name val="B Lotus"/>
      <charset val="178"/>
    </font>
    <font>
      <sz val="8"/>
      <color theme="1"/>
      <name val="B Lotus"/>
      <charset val="178"/>
    </font>
    <font>
      <b/>
      <sz val="13"/>
      <color theme="1"/>
      <name val="B Lotus"/>
      <charset val="178"/>
    </font>
    <font>
      <sz val="10"/>
      <color theme="1"/>
      <name val="B Lotus"/>
      <charset val="178"/>
    </font>
    <font>
      <b/>
      <sz val="12"/>
      <color theme="1"/>
      <name val="B Lotus"/>
      <charset val="178"/>
    </font>
    <font>
      <b/>
      <sz val="10"/>
      <color theme="1"/>
      <name val="Calibri"/>
      <family val="2"/>
      <scheme val="minor"/>
    </font>
    <font>
      <sz val="12"/>
      <color theme="1"/>
      <name val="B Lotus"/>
      <charset val="178"/>
    </font>
    <font>
      <b/>
      <sz val="11"/>
      <color theme="1"/>
      <name val="B Lotus"/>
      <charset val="178"/>
    </font>
    <font>
      <sz val="13"/>
      <color theme="1"/>
      <name val="B Lotus"/>
      <charset val="178"/>
    </font>
    <font>
      <sz val="14"/>
      <color theme="1"/>
      <name val="B Lotus"/>
      <charset val="178"/>
    </font>
    <font>
      <sz val="16"/>
      <color theme="1"/>
      <name val="B Lotus"/>
      <charset val="178"/>
    </font>
    <font>
      <b/>
      <u/>
      <sz val="11"/>
      <color theme="1"/>
      <name val="B Lotus"/>
      <charset val="178"/>
    </font>
    <font>
      <b/>
      <u/>
      <sz val="12"/>
      <color theme="1"/>
      <name val="B Lotus"/>
      <charset val="178"/>
    </font>
    <font>
      <sz val="12"/>
      <color theme="1"/>
      <name val="Calibri"/>
      <family val="2"/>
    </font>
    <font>
      <sz val="8"/>
      <color rgb="FF333333"/>
      <name val="Tahoma"/>
      <family val="2"/>
    </font>
    <font>
      <sz val="10"/>
      <color rgb="FFFF0000"/>
      <name val="B Lotus"/>
      <charset val="178"/>
    </font>
    <font>
      <b/>
      <sz val="12"/>
      <color rgb="FFFF0000"/>
      <name val="B Lotus"/>
      <charset val="178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CCCCCC"/>
        <bgColor rgb="FF000000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thin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2" fillId="0" borderId="0" applyFont="0" applyFill="0" applyBorder="0" applyAlignment="0" applyProtection="0"/>
  </cellStyleXfs>
  <cellXfs count="244">
    <xf numFmtId="0" fontId="0" fillId="0" borderId="0" xfId="0"/>
    <xf numFmtId="3" fontId="1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shrinkToFit="1"/>
    </xf>
    <xf numFmtId="3" fontId="1" fillId="0" borderId="12" xfId="0" applyNumberFormat="1" applyFont="1" applyBorder="1" applyAlignment="1">
      <alignment horizontal="center" vertical="center" shrinkToFit="1"/>
    </xf>
    <xf numFmtId="3" fontId="3" fillId="0" borderId="10" xfId="0" applyNumberFormat="1" applyFont="1" applyBorder="1" applyAlignment="1">
      <alignment horizontal="center" vertical="center" shrinkToFit="1" readingOrder="2"/>
    </xf>
    <xf numFmtId="0" fontId="1" fillId="0" borderId="11" xfId="0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 shrinkToFit="1"/>
    </xf>
    <xf numFmtId="3" fontId="1" fillId="2" borderId="13" xfId="0" applyNumberFormat="1" applyFont="1" applyFill="1" applyBorder="1" applyAlignment="1">
      <alignment horizontal="center" vertical="center" shrinkToFit="1"/>
    </xf>
    <xf numFmtId="3" fontId="1" fillId="2" borderId="18" xfId="0" applyNumberFormat="1" applyFont="1" applyFill="1" applyBorder="1" applyAlignment="1">
      <alignment horizontal="center" vertical="center" shrinkToFit="1"/>
    </xf>
    <xf numFmtId="3" fontId="4" fillId="2" borderId="1" xfId="0" applyNumberFormat="1" applyFont="1" applyFill="1" applyBorder="1" applyAlignment="1">
      <alignment horizontal="center" vertical="center" shrinkToFit="1"/>
    </xf>
    <xf numFmtId="3" fontId="4" fillId="2" borderId="16" xfId="0" applyNumberFormat="1" applyFont="1" applyFill="1" applyBorder="1" applyAlignment="1">
      <alignment horizontal="center" vertical="center" shrinkToFit="1"/>
    </xf>
    <xf numFmtId="3" fontId="1" fillId="0" borderId="10" xfId="0" applyNumberFormat="1" applyFont="1" applyBorder="1" applyAlignment="1">
      <alignment horizontal="center" vertical="center" wrapText="1" shrinkToFit="1" readingOrder="2"/>
    </xf>
    <xf numFmtId="3" fontId="1" fillId="0" borderId="1" xfId="0" applyNumberFormat="1" applyFont="1" applyBorder="1" applyAlignment="1">
      <alignment horizontal="center" vertical="center" wrapText="1" shrinkToFit="1" readingOrder="1"/>
    </xf>
    <xf numFmtId="3" fontId="3" fillId="0" borderId="20" xfId="0" applyNumberFormat="1" applyFont="1" applyBorder="1" applyAlignment="1">
      <alignment horizontal="center" vertical="center" wrapText="1" shrinkToFit="1" readingOrder="1"/>
    </xf>
    <xf numFmtId="3" fontId="1" fillId="0" borderId="11" xfId="0" applyNumberFormat="1" applyFont="1" applyBorder="1" applyAlignment="1">
      <alignment horizontal="center" vertical="center" wrapText="1" shrinkToFit="1" readingOrder="1"/>
    </xf>
    <xf numFmtId="0" fontId="3" fillId="0" borderId="11" xfId="0" applyFont="1" applyBorder="1" applyAlignment="1">
      <alignment horizontal="center" vertical="center" wrapText="1"/>
    </xf>
    <xf numFmtId="0" fontId="8" fillId="3" borderId="0" xfId="0" applyFont="1" applyFill="1" applyAlignment="1">
      <alignment vertical="center" wrapText="1"/>
    </xf>
    <xf numFmtId="0" fontId="8" fillId="4" borderId="0" xfId="0" applyFont="1" applyFill="1" applyAlignment="1">
      <alignment vertical="center" wrapText="1"/>
    </xf>
    <xf numFmtId="0" fontId="8" fillId="5" borderId="0" xfId="0" applyFont="1" applyFill="1" applyAlignment="1">
      <alignment vertical="center" wrapText="1"/>
    </xf>
    <xf numFmtId="0" fontId="8" fillId="6" borderId="0" xfId="0" applyFont="1" applyFill="1" applyAlignment="1">
      <alignment horizontal="left" vertical="center" wrapText="1"/>
    </xf>
    <xf numFmtId="1" fontId="11" fillId="7" borderId="0" xfId="0" applyNumberFormat="1" applyFont="1" applyFill="1"/>
    <xf numFmtId="49" fontId="11" fillId="7" borderId="0" xfId="0" applyNumberFormat="1" applyFont="1" applyFill="1"/>
    <xf numFmtId="164" fontId="11" fillId="7" borderId="0" xfId="0" applyNumberFormat="1" applyFont="1" applyFill="1"/>
    <xf numFmtId="4" fontId="11" fillId="7" borderId="0" xfId="0" applyNumberFormat="1" applyFont="1" applyFill="1"/>
    <xf numFmtId="4" fontId="0" fillId="0" borderId="0" xfId="0" applyNumberFormat="1"/>
    <xf numFmtId="1" fontId="0" fillId="0" borderId="0" xfId="0" applyNumberFormat="1"/>
    <xf numFmtId="49" fontId="0" fillId="0" borderId="0" xfId="0" applyNumberFormat="1"/>
    <xf numFmtId="164" fontId="0" fillId="0" borderId="0" xfId="0" applyNumberFormat="1"/>
    <xf numFmtId="49" fontId="0" fillId="2" borderId="0" xfId="0" applyNumberFormat="1" applyFill="1"/>
    <xf numFmtId="0" fontId="0" fillId="2" borderId="0" xfId="0" applyFill="1"/>
    <xf numFmtId="49" fontId="12" fillId="0" borderId="0" xfId="0" applyNumberFormat="1" applyFont="1"/>
    <xf numFmtId="1" fontId="13" fillId="0" borderId="0" xfId="0" applyNumberFormat="1" applyFont="1"/>
    <xf numFmtId="49" fontId="13" fillId="0" borderId="0" xfId="0" applyNumberFormat="1" applyFont="1"/>
    <xf numFmtId="164" fontId="13" fillId="0" borderId="0" xfId="0" applyNumberFormat="1" applyFont="1"/>
    <xf numFmtId="4" fontId="13" fillId="0" borderId="0" xfId="0" applyNumberFormat="1" applyFont="1"/>
    <xf numFmtId="0" fontId="13" fillId="0" borderId="0" xfId="0" applyFont="1"/>
    <xf numFmtId="0" fontId="14" fillId="0" borderId="0" xfId="2" applyFont="1" applyAlignment="1">
      <alignment vertical="center"/>
    </xf>
    <xf numFmtId="0" fontId="15" fillId="0" borderId="0" xfId="2" applyFont="1" applyAlignment="1">
      <alignment horizontal="left" vertical="center"/>
    </xf>
    <xf numFmtId="0" fontId="16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3" fontId="15" fillId="0" borderId="0" xfId="3" applyNumberFormat="1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8" fillId="3" borderId="0" xfId="0" applyFont="1" applyFill="1" applyAlignment="1">
      <alignment horizontal="right" vertical="center"/>
    </xf>
    <xf numFmtId="0" fontId="8" fillId="5" borderId="0" xfId="0" applyFont="1" applyFill="1" applyAlignment="1">
      <alignment horizontal="right" vertical="center"/>
    </xf>
    <xf numFmtId="3" fontId="15" fillId="0" borderId="0" xfId="3" applyNumberFormat="1" applyFont="1" applyBorder="1" applyAlignment="1">
      <alignment horizontal="center" vertical="center"/>
    </xf>
    <xf numFmtId="0" fontId="17" fillId="0" borderId="0" xfId="2" applyFont="1" applyAlignment="1">
      <alignment vertical="center"/>
    </xf>
    <xf numFmtId="0" fontId="17" fillId="0" borderId="0" xfId="2" applyFont="1" applyAlignment="1">
      <alignment horizontal="left" vertical="center"/>
    </xf>
    <xf numFmtId="0" fontId="18" fillId="0" borderId="0" xfId="2" applyFont="1" applyAlignment="1">
      <alignment vertical="center"/>
    </xf>
    <xf numFmtId="3" fontId="17" fillId="0" borderId="0" xfId="3" applyNumberFormat="1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9" fillId="8" borderId="21" xfId="2" applyFont="1" applyFill="1" applyBorder="1" applyAlignment="1">
      <alignment horizontal="center" vertical="center" wrapText="1"/>
    </xf>
    <xf numFmtId="0" fontId="19" fillId="8" borderId="22" xfId="2" applyFont="1" applyFill="1" applyBorder="1" applyAlignment="1">
      <alignment horizontal="center" vertical="center" wrapText="1"/>
    </xf>
    <xf numFmtId="0" fontId="16" fillId="8" borderId="23" xfId="2" applyFont="1" applyFill="1" applyBorder="1" applyAlignment="1">
      <alignment horizontal="center" vertical="center" wrapText="1"/>
    </xf>
    <xf numFmtId="0" fontId="19" fillId="8" borderId="23" xfId="2" applyFont="1" applyFill="1" applyBorder="1" applyAlignment="1">
      <alignment horizontal="center" vertical="center" wrapText="1"/>
    </xf>
    <xf numFmtId="3" fontId="19" fillId="8" borderId="23" xfId="2" applyNumberFormat="1" applyFont="1" applyFill="1" applyBorder="1" applyAlignment="1">
      <alignment horizontal="center" vertical="center" wrapText="1"/>
    </xf>
    <xf numFmtId="0" fontId="19" fillId="8" borderId="24" xfId="2" applyFont="1" applyFill="1" applyBorder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10" fontId="19" fillId="8" borderId="25" xfId="3" applyNumberFormat="1" applyFont="1" applyFill="1" applyBorder="1" applyAlignment="1">
      <alignment horizontal="center" vertical="center" wrapText="1"/>
    </xf>
    <xf numFmtId="10" fontId="19" fillId="8" borderId="26" xfId="3" applyNumberFormat="1" applyFont="1" applyFill="1" applyBorder="1" applyAlignment="1">
      <alignment horizontal="center" vertical="center" wrapText="1"/>
    </xf>
    <xf numFmtId="0" fontId="19" fillId="8" borderId="27" xfId="2" applyFont="1" applyFill="1" applyBorder="1" applyAlignment="1">
      <alignment horizontal="center" vertical="center" wrapText="1"/>
    </xf>
    <xf numFmtId="49" fontId="20" fillId="0" borderId="29" xfId="2" applyNumberFormat="1" applyFont="1" applyBorder="1" applyAlignment="1">
      <alignment horizontal="center" vertical="center" wrapText="1"/>
    </xf>
    <xf numFmtId="49" fontId="20" fillId="0" borderId="29" xfId="2" applyNumberFormat="1" applyFont="1" applyBorder="1" applyAlignment="1">
      <alignment horizontal="left" vertical="top" wrapText="1"/>
    </xf>
    <xf numFmtId="38" fontId="21" fillId="0" borderId="29" xfId="1" applyNumberFormat="1" applyFont="1" applyFill="1" applyBorder="1" applyAlignment="1">
      <alignment horizontal="center" vertical="center" wrapText="1"/>
    </xf>
    <xf numFmtId="3" fontId="21" fillId="0" borderId="29" xfId="4" applyNumberFormat="1" applyFont="1" applyFill="1" applyBorder="1" applyAlignment="1">
      <alignment horizontal="center" vertical="center" wrapText="1" readingOrder="2"/>
    </xf>
    <xf numFmtId="38" fontId="21" fillId="0" borderId="30" xfId="5" applyNumberFormat="1" applyFont="1" applyFill="1" applyBorder="1" applyAlignment="1">
      <alignment horizontal="center" vertical="center" wrapText="1" readingOrder="1"/>
    </xf>
    <xf numFmtId="38" fontId="21" fillId="0" borderId="0" xfId="4" applyNumberFormat="1" applyFont="1" applyFill="1" applyBorder="1" applyAlignment="1">
      <alignment horizontal="center" vertical="center" wrapText="1"/>
    </xf>
    <xf numFmtId="38" fontId="21" fillId="0" borderId="28" xfId="5" applyNumberFormat="1" applyFont="1" applyFill="1" applyBorder="1" applyAlignment="1">
      <alignment horizontal="center" vertical="center" wrapText="1"/>
    </xf>
    <xf numFmtId="9" fontId="21" fillId="0" borderId="29" xfId="3" applyFont="1" applyFill="1" applyBorder="1" applyAlignment="1">
      <alignment horizontal="center" vertical="center" wrapText="1"/>
    </xf>
    <xf numFmtId="38" fontId="19" fillId="0" borderId="0" xfId="2" applyNumberFormat="1" applyFont="1" applyAlignment="1">
      <alignment horizontal="center" vertical="center" wrapText="1"/>
    </xf>
    <xf numFmtId="166" fontId="19" fillId="0" borderId="0" xfId="4" applyNumberFormat="1" applyFont="1" applyAlignment="1">
      <alignment horizontal="center" vertical="center" wrapText="1"/>
    </xf>
    <xf numFmtId="38" fontId="21" fillId="0" borderId="32" xfId="1" applyNumberFormat="1" applyFont="1" applyFill="1" applyBorder="1" applyAlignment="1">
      <alignment horizontal="center" vertical="center" wrapText="1"/>
    </xf>
    <xf numFmtId="167" fontId="0" fillId="0" borderId="32" xfId="0" applyNumberFormat="1" applyBorder="1" applyAlignment="1">
      <alignment horizontal="center" vertical="center"/>
    </xf>
    <xf numFmtId="38" fontId="21" fillId="0" borderId="33" xfId="5" applyNumberFormat="1" applyFont="1" applyFill="1" applyBorder="1" applyAlignment="1">
      <alignment horizontal="center" vertical="center" wrapText="1" readingOrder="1"/>
    </xf>
    <xf numFmtId="38" fontId="21" fillId="0" borderId="31" xfId="5" applyNumberFormat="1" applyFont="1" applyFill="1" applyBorder="1" applyAlignment="1">
      <alignment horizontal="center" vertical="center" wrapText="1"/>
    </xf>
    <xf numFmtId="9" fontId="21" fillId="0" borderId="32" xfId="3" applyFont="1" applyFill="1" applyBorder="1" applyAlignment="1">
      <alignment horizontal="center" vertical="center" wrapText="1"/>
    </xf>
    <xf numFmtId="0" fontId="22" fillId="0" borderId="0" xfId="2" applyFont="1" applyAlignment="1">
      <alignment horizontal="center" vertical="center" wrapText="1"/>
    </xf>
    <xf numFmtId="38" fontId="22" fillId="0" borderId="0" xfId="2" applyNumberFormat="1" applyFont="1" applyAlignment="1">
      <alignment horizontal="center" vertical="center" wrapText="1"/>
    </xf>
    <xf numFmtId="166" fontId="22" fillId="0" borderId="0" xfId="4" applyNumberFormat="1" applyFont="1" applyAlignment="1">
      <alignment horizontal="center" vertical="center" wrapText="1"/>
    </xf>
    <xf numFmtId="166" fontId="22" fillId="0" borderId="0" xfId="4" applyNumberFormat="1" applyFont="1" applyFill="1" applyAlignment="1">
      <alignment horizontal="center" vertical="center" wrapText="1"/>
    </xf>
    <xf numFmtId="38" fontId="21" fillId="0" borderId="35" xfId="1" applyNumberFormat="1" applyFont="1" applyFill="1" applyBorder="1" applyAlignment="1">
      <alignment horizontal="center" vertical="center" wrapText="1"/>
    </xf>
    <xf numFmtId="167" fontId="0" fillId="0" borderId="35" xfId="0" applyNumberFormat="1" applyBorder="1" applyAlignment="1">
      <alignment horizontal="center" vertical="center"/>
    </xf>
    <xf numFmtId="38" fontId="21" fillId="0" borderId="36" xfId="5" applyNumberFormat="1" applyFont="1" applyFill="1" applyBorder="1" applyAlignment="1">
      <alignment horizontal="center" vertical="center" wrapText="1" readingOrder="1"/>
    </xf>
    <xf numFmtId="38" fontId="21" fillId="0" borderId="34" xfId="5" applyNumberFormat="1" applyFont="1" applyFill="1" applyBorder="1" applyAlignment="1">
      <alignment horizontal="center" vertical="center" wrapText="1"/>
    </xf>
    <xf numFmtId="9" fontId="21" fillId="0" borderId="35" xfId="3" applyFont="1" applyFill="1" applyBorder="1" applyAlignment="1">
      <alignment horizontal="center" vertical="center" wrapText="1"/>
    </xf>
    <xf numFmtId="0" fontId="23" fillId="0" borderId="0" xfId="2" applyFont="1" applyAlignment="1">
      <alignment horizontal="left" vertical="center"/>
    </xf>
    <xf numFmtId="0" fontId="23" fillId="0" borderId="0" xfId="2" applyFont="1" applyAlignment="1">
      <alignment vertical="center"/>
    </xf>
    <xf numFmtId="3" fontId="23" fillId="0" borderId="0" xfId="2" applyNumberFormat="1" applyFont="1" applyAlignment="1">
      <alignment horizontal="center" vertical="center"/>
    </xf>
    <xf numFmtId="38" fontId="23" fillId="0" borderId="0" xfId="4" applyNumberFormat="1" applyFont="1" applyAlignment="1">
      <alignment horizontal="center" vertical="center" readingOrder="1"/>
    </xf>
    <xf numFmtId="38" fontId="23" fillId="0" borderId="0" xfId="3" applyNumberFormat="1" applyFont="1" applyBorder="1" applyAlignment="1">
      <alignment vertical="center"/>
    </xf>
    <xf numFmtId="38" fontId="23" fillId="0" borderId="0" xfId="4" applyNumberFormat="1" applyFont="1" applyBorder="1" applyAlignment="1">
      <alignment vertical="center"/>
    </xf>
    <xf numFmtId="38" fontId="23" fillId="0" borderId="0" xfId="4" applyNumberFormat="1" applyFont="1" applyBorder="1" applyAlignment="1">
      <alignment horizontal="center" vertical="center" readingOrder="1"/>
    </xf>
    <xf numFmtId="0" fontId="24" fillId="0" borderId="0" xfId="2" applyFont="1" applyAlignment="1">
      <alignment vertical="center"/>
    </xf>
    <xf numFmtId="49" fontId="0" fillId="0" borderId="0" xfId="0" applyNumberFormat="1" applyAlignment="1">
      <alignment horizontal="left"/>
    </xf>
    <xf numFmtId="0" fontId="21" fillId="0" borderId="0" xfId="2" applyFont="1" applyAlignment="1">
      <alignment vertical="center"/>
    </xf>
    <xf numFmtId="3" fontId="21" fillId="0" borderId="0" xfId="2" applyNumberFormat="1" applyFont="1" applyAlignment="1">
      <alignment horizontal="center" vertical="center"/>
    </xf>
    <xf numFmtId="38" fontId="21" fillId="0" borderId="37" xfId="5" applyNumberFormat="1" applyFont="1" applyBorder="1" applyAlignment="1">
      <alignment horizontal="center" vertical="center" readingOrder="1"/>
    </xf>
    <xf numFmtId="38" fontId="21" fillId="0" borderId="0" xfId="4" applyNumberFormat="1" applyFont="1" applyBorder="1" applyAlignment="1">
      <alignment horizontal="center" vertical="center"/>
    </xf>
    <xf numFmtId="38" fontId="21" fillId="0" borderId="0" xfId="4" applyNumberFormat="1" applyFont="1" applyBorder="1" applyAlignment="1">
      <alignment horizontal="center" vertical="center" readingOrder="1"/>
    </xf>
    <xf numFmtId="166" fontId="23" fillId="0" borderId="0" xfId="4" applyNumberFormat="1" applyFont="1" applyBorder="1" applyAlignment="1">
      <alignment vertical="center"/>
    </xf>
    <xf numFmtId="3" fontId="23" fillId="0" borderId="0" xfId="3" applyNumberFormat="1" applyFont="1" applyBorder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14" fillId="0" borderId="38" xfId="2" applyFont="1" applyBorder="1" applyAlignment="1">
      <alignment vertical="center"/>
    </xf>
    <xf numFmtId="0" fontId="17" fillId="0" borderId="38" xfId="2" applyFont="1" applyBorder="1" applyAlignment="1">
      <alignment horizontal="left" vertical="center"/>
    </xf>
    <xf numFmtId="0" fontId="16" fillId="0" borderId="38" xfId="2" applyFont="1" applyBorder="1" applyAlignment="1">
      <alignment vertical="center"/>
    </xf>
    <xf numFmtId="10" fontId="24" fillId="0" borderId="38" xfId="3" applyNumberFormat="1" applyFont="1" applyBorder="1" applyAlignment="1">
      <alignment horizontal="center" vertical="center"/>
    </xf>
    <xf numFmtId="3" fontId="17" fillId="0" borderId="38" xfId="2" applyNumberFormat="1" applyFont="1" applyBorder="1" applyAlignment="1">
      <alignment horizontal="center" vertical="center"/>
    </xf>
    <xf numFmtId="10" fontId="17" fillId="0" borderId="0" xfId="3" applyNumberFormat="1" applyFont="1" applyBorder="1" applyAlignment="1">
      <alignment vertical="center"/>
    </xf>
    <xf numFmtId="0" fontId="17" fillId="0" borderId="38" xfId="2" applyFont="1" applyBorder="1" applyAlignment="1">
      <alignment horizontal="center" vertical="center"/>
    </xf>
    <xf numFmtId="10" fontId="17" fillId="0" borderId="0" xfId="3" applyNumberFormat="1" applyFont="1" applyAlignment="1">
      <alignment horizontal="center" vertical="center"/>
    </xf>
    <xf numFmtId="3" fontId="17" fillId="0" borderId="0" xfId="2" applyNumberFormat="1" applyFont="1" applyAlignment="1">
      <alignment horizontal="center" vertical="center"/>
    </xf>
    <xf numFmtId="0" fontId="23" fillId="0" borderId="0" xfId="2" applyFont="1" applyAlignment="1">
      <alignment horizontal="right" vertical="center"/>
    </xf>
    <xf numFmtId="0" fontId="25" fillId="0" borderId="0" xfId="2" applyFont="1" applyAlignment="1">
      <alignment vertical="center"/>
    </xf>
    <xf numFmtId="0" fontId="25" fillId="0" borderId="0" xfId="2" applyFont="1" applyAlignment="1">
      <alignment horizontal="left" vertical="center"/>
    </xf>
    <xf numFmtId="4" fontId="25" fillId="0" borderId="0" xfId="5" applyNumberFormat="1" applyFont="1" applyAlignment="1">
      <alignment horizontal="center" vertical="center" readingOrder="1"/>
    </xf>
    <xf numFmtId="3" fontId="25" fillId="0" borderId="0" xfId="2" applyNumberFormat="1" applyFont="1" applyAlignment="1">
      <alignment horizontal="center" vertical="center"/>
    </xf>
    <xf numFmtId="40" fontId="25" fillId="0" borderId="0" xfId="5" applyNumberFormat="1" applyFont="1" applyAlignment="1">
      <alignment horizontal="center" vertical="center" readingOrder="1"/>
    </xf>
    <xf numFmtId="166" fontId="25" fillId="0" borderId="0" xfId="4" applyNumberFormat="1" applyFont="1" applyBorder="1"/>
    <xf numFmtId="0" fontId="25" fillId="0" borderId="0" xfId="2" applyFont="1"/>
    <xf numFmtId="0" fontId="18" fillId="0" borderId="0" xfId="2" applyFont="1"/>
    <xf numFmtId="4" fontId="25" fillId="0" borderId="0" xfId="5" applyNumberFormat="1" applyFont="1" applyAlignment="1">
      <alignment horizontal="center" vertical="center"/>
    </xf>
    <xf numFmtId="3" fontId="25" fillId="0" borderId="0" xfId="3" applyNumberFormat="1" applyFont="1" applyAlignment="1">
      <alignment horizontal="center" vertical="center"/>
    </xf>
    <xf numFmtId="40" fontId="25" fillId="0" borderId="38" xfId="5" applyNumberFormat="1" applyFont="1" applyBorder="1" applyAlignment="1">
      <alignment horizontal="center" vertical="center"/>
    </xf>
    <xf numFmtId="166" fontId="26" fillId="0" borderId="0" xfId="4" applyNumberFormat="1" applyFont="1" applyBorder="1"/>
    <xf numFmtId="0" fontId="21" fillId="0" borderId="0" xfId="2" applyFont="1" applyAlignment="1">
      <alignment horizontal="right" vertical="center"/>
    </xf>
    <xf numFmtId="0" fontId="19" fillId="0" borderId="0" xfId="2" applyFont="1"/>
    <xf numFmtId="0" fontId="19" fillId="0" borderId="0" xfId="2" applyFont="1" applyAlignment="1">
      <alignment horizontal="left" vertical="center"/>
    </xf>
    <xf numFmtId="0" fontId="16" fillId="0" borderId="0" xfId="2" applyFont="1"/>
    <xf numFmtId="40" fontId="19" fillId="0" borderId="0" xfId="5" applyNumberFormat="1" applyFont="1" applyAlignment="1">
      <alignment horizontal="center" vertical="center"/>
    </xf>
    <xf numFmtId="40" fontId="25" fillId="0" borderId="0" xfId="5" applyNumberFormat="1" applyFont="1" applyAlignment="1">
      <alignment horizontal="center" vertical="center"/>
    </xf>
    <xf numFmtId="0" fontId="19" fillId="0" borderId="0" xfId="2" applyFont="1" applyAlignment="1">
      <alignment vertical="center"/>
    </xf>
    <xf numFmtId="0" fontId="26" fillId="0" borderId="0" xfId="2" applyFont="1" applyAlignment="1">
      <alignment vertical="center"/>
    </xf>
    <xf numFmtId="0" fontId="27" fillId="0" borderId="0" xfId="2" applyFont="1" applyAlignment="1">
      <alignment horizontal="center" vertical="center"/>
    </xf>
    <xf numFmtId="40" fontId="25" fillId="0" borderId="0" xfId="2" applyNumberFormat="1" applyFont="1" applyAlignment="1">
      <alignment horizontal="center" vertical="center"/>
    </xf>
    <xf numFmtId="3" fontId="19" fillId="0" borderId="0" xfId="2" applyNumberFormat="1" applyFont="1" applyAlignment="1">
      <alignment horizontal="center" vertical="center"/>
    </xf>
    <xf numFmtId="40" fontId="19" fillId="0" borderId="39" xfId="2" applyNumberFormat="1" applyFont="1" applyBorder="1" applyAlignment="1">
      <alignment horizontal="center" vertical="center"/>
    </xf>
    <xf numFmtId="40" fontId="17" fillId="0" borderId="0" xfId="2" applyNumberFormat="1" applyFont="1" applyAlignment="1">
      <alignment horizontal="center" vertical="center"/>
    </xf>
    <xf numFmtId="0" fontId="28" fillId="0" borderId="0" xfId="2" applyFont="1" applyAlignment="1">
      <alignment vertical="top" wrapText="1"/>
    </xf>
    <xf numFmtId="0" fontId="21" fillId="0" borderId="38" xfId="2" applyFont="1" applyBorder="1" applyAlignment="1">
      <alignment horizontal="right" vertical="center"/>
    </xf>
    <xf numFmtId="40" fontId="24" fillId="0" borderId="38" xfId="3" applyNumberFormat="1" applyFont="1" applyBorder="1" applyAlignment="1">
      <alignment horizontal="center" vertical="center"/>
    </xf>
    <xf numFmtId="0" fontId="28" fillId="0" borderId="38" xfId="2" applyFont="1" applyBorder="1" applyAlignment="1">
      <alignment vertical="top" wrapText="1"/>
    </xf>
    <xf numFmtId="0" fontId="17" fillId="0" borderId="38" xfId="2" applyFont="1" applyBorder="1" applyAlignment="1">
      <alignment horizontal="center" vertical="top" wrapText="1"/>
    </xf>
    <xf numFmtId="40" fontId="17" fillId="0" borderId="0" xfId="3" applyNumberFormat="1" applyFont="1" applyAlignment="1">
      <alignment horizontal="center" vertical="center"/>
    </xf>
    <xf numFmtId="38" fontId="29" fillId="0" borderId="0" xfId="2" applyNumberFormat="1" applyFont="1" applyAlignment="1">
      <alignment vertical="top" wrapText="1"/>
    </xf>
    <xf numFmtId="38" fontId="29" fillId="0" borderId="0" xfId="2" applyNumberFormat="1" applyFont="1" applyAlignment="1">
      <alignment horizontal="center" vertical="center" wrapText="1"/>
    </xf>
    <xf numFmtId="38" fontId="23" fillId="0" borderId="0" xfId="2" applyNumberFormat="1" applyFont="1" applyAlignment="1">
      <alignment horizontal="center" vertical="center" wrapText="1"/>
    </xf>
    <xf numFmtId="38" fontId="23" fillId="0" borderId="38" xfId="2" applyNumberFormat="1" applyFont="1" applyBorder="1" applyAlignment="1">
      <alignment horizontal="center" vertical="center" wrapText="1"/>
    </xf>
    <xf numFmtId="4" fontId="19" fillId="0" borderId="0" xfId="5" applyNumberFormat="1" applyFont="1" applyAlignment="1">
      <alignment horizontal="center" vertical="center"/>
    </xf>
    <xf numFmtId="3" fontId="19" fillId="0" borderId="0" xfId="3" applyNumberFormat="1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38" fontId="21" fillId="0" borderId="0" xfId="2" applyNumberFormat="1" applyFont="1" applyAlignment="1">
      <alignment horizontal="center" vertical="center" wrapText="1"/>
    </xf>
    <xf numFmtId="38" fontId="23" fillId="0" borderId="0" xfId="2" applyNumberFormat="1" applyFont="1" applyAlignment="1">
      <alignment horizontal="center" vertical="center"/>
    </xf>
    <xf numFmtId="38" fontId="23" fillId="0" borderId="38" xfId="2" applyNumberFormat="1" applyFont="1" applyBorder="1" applyAlignment="1">
      <alignment horizontal="center" vertical="center"/>
    </xf>
    <xf numFmtId="38" fontId="21" fillId="0" borderId="0" xfId="2" applyNumberFormat="1" applyFont="1" applyAlignment="1">
      <alignment horizontal="center" vertical="center"/>
    </xf>
    <xf numFmtId="38" fontId="21" fillId="0" borderId="39" xfId="2" applyNumberFormat="1" applyFont="1" applyBorder="1" applyAlignment="1">
      <alignment horizontal="center" vertical="center"/>
    </xf>
    <xf numFmtId="166" fontId="17" fillId="0" borderId="0" xfId="2" applyNumberFormat="1" applyFont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left"/>
    </xf>
    <xf numFmtId="43" fontId="21" fillId="0" borderId="0" xfId="1" applyFont="1" applyFill="1"/>
    <xf numFmtId="166" fontId="21" fillId="0" borderId="0" xfId="1" applyNumberFormat="1" applyFont="1" applyFill="1"/>
    <xf numFmtId="38" fontId="23" fillId="0" borderId="0" xfId="1" applyNumberFormat="1" applyFont="1" applyFill="1" applyAlignment="1">
      <alignment horizontal="center" vertical="center"/>
    </xf>
    <xf numFmtId="43" fontId="21" fillId="0" borderId="0" xfId="1" applyFont="1"/>
    <xf numFmtId="0" fontId="30" fillId="0" borderId="0" xfId="0" applyFont="1" applyAlignment="1">
      <alignment horizontal="left" vertical="center"/>
    </xf>
    <xf numFmtId="49" fontId="23" fillId="0" borderId="0" xfId="0" applyNumberFormat="1" applyFont="1" applyAlignment="1">
      <alignment horizontal="right" vertical="top" readingOrder="2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left" vertical="top" wrapText="1"/>
    </xf>
    <xf numFmtId="0" fontId="23" fillId="0" borderId="0" xfId="0" applyFont="1"/>
    <xf numFmtId="43" fontId="23" fillId="0" borderId="0" xfId="1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43" fontId="23" fillId="0" borderId="0" xfId="1" applyFont="1" applyAlignment="1">
      <alignment horizontal="center"/>
    </xf>
    <xf numFmtId="40" fontId="23" fillId="0" borderId="0" xfId="1" applyNumberFormat="1" applyFont="1" applyBorder="1" applyAlignment="1">
      <alignment horizontal="center"/>
    </xf>
    <xf numFmtId="40" fontId="23" fillId="0" borderId="0" xfId="0" applyNumberFormat="1" applyFont="1" applyAlignment="1">
      <alignment horizontal="center"/>
    </xf>
    <xf numFmtId="38" fontId="23" fillId="0" borderId="0" xfId="1" applyNumberFormat="1" applyFont="1" applyFill="1" applyBorder="1" applyAlignment="1">
      <alignment horizontal="center"/>
    </xf>
    <xf numFmtId="38" fontId="23" fillId="0" borderId="0" xfId="1" applyNumberFormat="1" applyFont="1" applyBorder="1" applyAlignment="1">
      <alignment horizontal="center"/>
    </xf>
    <xf numFmtId="38" fontId="23" fillId="0" borderId="0" xfId="1" applyNumberFormat="1" applyFont="1" applyAlignment="1">
      <alignment horizontal="center"/>
    </xf>
    <xf numFmtId="0" fontId="17" fillId="0" borderId="0" xfId="0" applyFont="1"/>
    <xf numFmtId="43" fontId="17" fillId="0" borderId="0" xfId="1" applyFont="1" applyAlignment="1">
      <alignment horizontal="left"/>
    </xf>
    <xf numFmtId="43" fontId="17" fillId="0" borderId="0" xfId="1" applyFont="1"/>
    <xf numFmtId="43" fontId="23" fillId="0" borderId="0" xfId="1" applyFont="1" applyFill="1" applyAlignment="1">
      <alignment horizontal="center"/>
    </xf>
    <xf numFmtId="40" fontId="21" fillId="0" borderId="39" xfId="1" applyNumberFormat="1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166" fontId="21" fillId="0" borderId="0" xfId="1" applyNumberFormat="1" applyFont="1" applyFill="1" applyAlignment="1">
      <alignment horizontal="center" vertical="center"/>
    </xf>
    <xf numFmtId="38" fontId="21" fillId="0" borderId="39" xfId="0" applyNumberFormat="1" applyFont="1" applyBorder="1" applyAlignment="1">
      <alignment horizontal="center" vertical="center"/>
    </xf>
    <xf numFmtId="4" fontId="17" fillId="0" borderId="0" xfId="2" applyNumberFormat="1" applyFont="1" applyAlignment="1">
      <alignment horizontal="center" vertical="center"/>
    </xf>
    <xf numFmtId="0" fontId="20" fillId="0" borderId="28" xfId="2" applyFont="1" applyBorder="1" applyAlignment="1">
      <alignment horizontal="center" vertical="center" wrapText="1"/>
    </xf>
    <xf numFmtId="0" fontId="20" fillId="0" borderId="31" xfId="2" applyFont="1" applyBorder="1" applyAlignment="1">
      <alignment horizontal="center" vertical="center" wrapText="1"/>
    </xf>
    <xf numFmtId="0" fontId="20" fillId="0" borderId="32" xfId="3" applyNumberFormat="1" applyFont="1" applyFill="1" applyBorder="1" applyAlignment="1">
      <alignment horizontal="center" vertical="center" wrapText="1"/>
    </xf>
    <xf numFmtId="0" fontId="20" fillId="0" borderId="32" xfId="3" applyNumberFormat="1" applyFont="1" applyFill="1" applyBorder="1" applyAlignment="1">
      <alignment horizontal="left" vertical="top" wrapText="1"/>
    </xf>
    <xf numFmtId="0" fontId="20" fillId="0" borderId="32" xfId="2" applyFont="1" applyBorder="1" applyAlignment="1">
      <alignment horizontal="center" vertical="center" wrapText="1"/>
    </xf>
    <xf numFmtId="0" fontId="20" fillId="0" borderId="34" xfId="2" applyFont="1" applyBorder="1" applyAlignment="1">
      <alignment horizontal="center" vertical="center" wrapText="1"/>
    </xf>
    <xf numFmtId="0" fontId="20" fillId="0" borderId="35" xfId="3" applyNumberFormat="1" applyFont="1" applyFill="1" applyBorder="1" applyAlignment="1">
      <alignment horizontal="center" vertical="center" wrapText="1"/>
    </xf>
    <xf numFmtId="0" fontId="20" fillId="0" borderId="35" xfId="3" applyNumberFormat="1" applyFont="1" applyFill="1" applyBorder="1" applyAlignment="1">
      <alignment horizontal="left" vertical="top" wrapText="1"/>
    </xf>
    <xf numFmtId="0" fontId="20" fillId="0" borderId="35" xfId="2" applyFont="1" applyBorder="1" applyAlignment="1">
      <alignment horizontal="center" vertical="center" wrapText="1"/>
    </xf>
    <xf numFmtId="38" fontId="31" fillId="0" borderId="0" xfId="0" applyNumberFormat="1" applyFont="1"/>
    <xf numFmtId="10" fontId="19" fillId="8" borderId="40" xfId="3" applyNumberFormat="1" applyFont="1" applyFill="1" applyBorder="1" applyAlignment="1">
      <alignment horizontal="center" vertical="center" wrapText="1"/>
    </xf>
    <xf numFmtId="10" fontId="19" fillId="8" borderId="41" xfId="3" applyNumberFormat="1" applyFont="1" applyFill="1" applyBorder="1" applyAlignment="1">
      <alignment horizontal="center" vertical="center" wrapText="1"/>
    </xf>
    <xf numFmtId="0" fontId="19" fillId="8" borderId="42" xfId="2" applyFont="1" applyFill="1" applyBorder="1" applyAlignment="1">
      <alignment horizontal="center" vertical="center" wrapText="1"/>
    </xf>
    <xf numFmtId="0" fontId="19" fillId="8" borderId="43" xfId="2" applyFont="1" applyFill="1" applyBorder="1" applyAlignment="1">
      <alignment horizontal="center" vertical="center" wrapText="1"/>
    </xf>
    <xf numFmtId="0" fontId="19" fillId="8" borderId="44" xfId="2" applyFont="1" applyFill="1" applyBorder="1" applyAlignment="1">
      <alignment horizontal="center" vertical="center" wrapText="1"/>
    </xf>
    <xf numFmtId="0" fontId="16" fillId="8" borderId="45" xfId="2" applyFont="1" applyFill="1" applyBorder="1" applyAlignment="1">
      <alignment horizontal="center" vertical="center" wrapText="1"/>
    </xf>
    <xf numFmtId="0" fontId="19" fillId="8" borderId="45" xfId="2" applyFont="1" applyFill="1" applyBorder="1" applyAlignment="1">
      <alignment horizontal="center" vertical="center" wrapText="1"/>
    </xf>
    <xf numFmtId="3" fontId="19" fillId="8" borderId="45" xfId="2" applyNumberFormat="1" applyFont="1" applyFill="1" applyBorder="1" applyAlignment="1">
      <alignment horizontal="center" vertical="center" wrapText="1"/>
    </xf>
    <xf numFmtId="0" fontId="19" fillId="8" borderId="46" xfId="2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 readingOrder="2"/>
    </xf>
    <xf numFmtId="0" fontId="2" fillId="0" borderId="3" xfId="0" applyFont="1" applyBorder="1" applyAlignment="1">
      <alignment horizontal="center" vertical="center" wrapText="1" shrinkToFit="1" readingOrder="2"/>
    </xf>
    <xf numFmtId="0" fontId="2" fillId="0" borderId="4" xfId="0" applyFont="1" applyBorder="1" applyAlignment="1">
      <alignment horizontal="center" vertical="center" wrapText="1" shrinkToFit="1" readingOrder="2"/>
    </xf>
    <xf numFmtId="0" fontId="2" fillId="0" borderId="5" xfId="0" applyFont="1" applyBorder="1" applyAlignment="1">
      <alignment horizontal="center" vertical="center" wrapText="1" shrinkToFit="1" readingOrder="2"/>
    </xf>
    <xf numFmtId="0" fontId="2" fillId="0" borderId="6" xfId="0" applyFont="1" applyBorder="1" applyAlignment="1">
      <alignment horizontal="center" vertical="center" wrapText="1" shrinkToFit="1" readingOrder="2"/>
    </xf>
    <xf numFmtId="0" fontId="2" fillId="0" borderId="0" xfId="0" applyFont="1" applyAlignment="1">
      <alignment horizontal="center" vertical="center" wrapText="1" shrinkToFit="1" readingOrder="2"/>
    </xf>
    <xf numFmtId="0" fontId="2" fillId="0" borderId="7" xfId="0" applyFont="1" applyBorder="1" applyAlignment="1">
      <alignment horizontal="center" vertical="center" wrapText="1" shrinkToFit="1" readingOrder="2"/>
    </xf>
    <xf numFmtId="3" fontId="1" fillId="0" borderId="16" xfId="0" applyNumberFormat="1" applyFont="1" applyBorder="1" applyAlignment="1">
      <alignment horizontal="center" vertical="center" shrinkToFit="1"/>
    </xf>
    <xf numFmtId="3" fontId="1" fillId="0" borderId="17" xfId="0" applyNumberFormat="1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" fontId="1" fillId="0" borderId="14" xfId="0" applyNumberFormat="1" applyFont="1" applyBorder="1" applyAlignment="1">
      <alignment horizontal="center" vertical="center" wrapText="1" shrinkToFit="1"/>
    </xf>
    <xf numFmtId="3" fontId="1" fillId="0" borderId="15" xfId="0" applyNumberFormat="1" applyFont="1" applyBorder="1" applyAlignment="1">
      <alignment horizontal="center" vertical="center" wrapText="1" shrinkToFit="1"/>
    </xf>
    <xf numFmtId="3" fontId="1" fillId="0" borderId="18" xfId="0" applyNumberFormat="1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49" fontId="23" fillId="0" borderId="0" xfId="0" applyNumberFormat="1" applyFont="1" applyAlignment="1">
      <alignment horizontal="right" vertical="top" wrapText="1" readingOrder="2"/>
    </xf>
    <xf numFmtId="0" fontId="17" fillId="0" borderId="0" xfId="2" applyFont="1" applyAlignment="1">
      <alignment horizontal="right" vertical="top" wrapText="1"/>
    </xf>
    <xf numFmtId="0" fontId="9" fillId="6" borderId="0" xfId="0" applyFont="1" applyFill="1" applyAlignment="1">
      <alignment horizontal="left" vertical="center" wrapText="1"/>
    </xf>
    <xf numFmtId="0" fontId="32" fillId="0" borderId="31" xfId="2" applyFont="1" applyBorder="1" applyAlignment="1">
      <alignment horizontal="center" vertical="center" wrapText="1"/>
    </xf>
    <xf numFmtId="0" fontId="32" fillId="0" borderId="32" xfId="3" applyNumberFormat="1" applyFont="1" applyFill="1" applyBorder="1" applyAlignment="1">
      <alignment horizontal="center" vertical="center" wrapText="1"/>
    </xf>
    <xf numFmtId="0" fontId="32" fillId="0" borderId="32" xfId="3" applyNumberFormat="1" applyFont="1" applyFill="1" applyBorder="1" applyAlignment="1">
      <alignment horizontal="left" vertical="top" wrapText="1"/>
    </xf>
    <xf numFmtId="0" fontId="32" fillId="0" borderId="32" xfId="2" applyFont="1" applyBorder="1" applyAlignment="1">
      <alignment horizontal="center" vertical="center" wrapText="1"/>
    </xf>
    <xf numFmtId="38" fontId="33" fillId="0" borderId="32" xfId="1" applyNumberFormat="1" applyFont="1" applyFill="1" applyBorder="1" applyAlignment="1">
      <alignment horizontal="center" vertical="center" wrapText="1"/>
    </xf>
    <xf numFmtId="167" fontId="34" fillId="0" borderId="32" xfId="0" applyNumberFormat="1" applyFont="1" applyBorder="1" applyAlignment="1">
      <alignment horizontal="center" vertical="center"/>
    </xf>
    <xf numFmtId="38" fontId="33" fillId="0" borderId="33" xfId="5" applyNumberFormat="1" applyFont="1" applyFill="1" applyBorder="1" applyAlignment="1">
      <alignment horizontal="center" vertical="center" wrapText="1" readingOrder="1"/>
    </xf>
    <xf numFmtId="38" fontId="33" fillId="0" borderId="0" xfId="4" applyNumberFormat="1" applyFont="1" applyFill="1" applyBorder="1" applyAlignment="1">
      <alignment horizontal="center" vertical="center" wrapText="1"/>
    </xf>
    <xf numFmtId="38" fontId="33" fillId="0" borderId="31" xfId="5" applyNumberFormat="1" applyFont="1" applyFill="1" applyBorder="1" applyAlignment="1">
      <alignment horizontal="center" vertical="center" wrapText="1"/>
    </xf>
    <xf numFmtId="9" fontId="33" fillId="0" borderId="32" xfId="3" applyFont="1" applyFill="1" applyBorder="1" applyAlignment="1">
      <alignment horizontal="center" vertical="center" wrapText="1"/>
    </xf>
    <xf numFmtId="0" fontId="35" fillId="0" borderId="0" xfId="2" applyFont="1" applyAlignment="1">
      <alignment horizontal="center" vertical="center" wrapText="1"/>
    </xf>
    <xf numFmtId="38" fontId="35" fillId="0" borderId="0" xfId="2" applyNumberFormat="1" applyFont="1" applyAlignment="1">
      <alignment horizontal="center" vertical="center" wrapText="1"/>
    </xf>
    <xf numFmtId="166" fontId="35" fillId="0" borderId="0" xfId="4" applyNumberFormat="1" applyFont="1" applyAlignment="1">
      <alignment horizontal="center" vertical="center" wrapText="1"/>
    </xf>
  </cellXfs>
  <cellStyles count="6">
    <cellStyle name="Comma" xfId="1" builtinId="3"/>
    <cellStyle name="Comma 2" xfId="5" xr:uid="{FA61D617-8931-4ACF-9FA8-1CADF188A80F}"/>
    <cellStyle name="Comma 2 2" xfId="4" xr:uid="{C3E109B4-BBD2-4216-8736-249C29EDA6D0}"/>
    <cellStyle name="Normal" xfId="0" builtinId="0"/>
    <cellStyle name="Normal 2" xfId="2" xr:uid="{D8C5D509-CF94-4018-9A7A-7A67F319D6CF}"/>
    <cellStyle name="Percent 2" xfId="3" xr:uid="{4D8EC521-BEEE-48F3-B47C-4C05AF743E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rightToLeft="1" zoomScaleNormal="100" workbookViewId="0">
      <selection activeCell="B12" sqref="B12:D14"/>
    </sheetView>
  </sheetViews>
  <sheetFormatPr defaultRowHeight="15" x14ac:dyDescent="0.25"/>
  <cols>
    <col min="1" max="1" width="0.85546875" style="2" customWidth="1"/>
    <col min="2" max="2" width="11" style="2" customWidth="1"/>
    <col min="3" max="3" width="12.7109375" style="2" customWidth="1"/>
    <col min="4" max="4" width="24.140625" style="2" customWidth="1"/>
    <col min="5" max="5" width="13.5703125" style="2" customWidth="1"/>
    <col min="6" max="6" width="16.42578125" style="2" customWidth="1"/>
    <col min="7" max="7" width="19" style="2" customWidth="1"/>
    <col min="8" max="8" width="10.28515625" style="2" customWidth="1"/>
  </cols>
  <sheetData>
    <row r="1" spans="1:8" ht="15.75" thickBot="1" x14ac:dyDescent="0.3"/>
    <row r="2" spans="1:8" ht="15" customHeight="1" x14ac:dyDescent="0.25">
      <c r="B2" s="204" t="s">
        <v>6</v>
      </c>
      <c r="C2" s="205"/>
      <c r="D2" s="205"/>
      <c r="E2" s="205"/>
      <c r="F2" s="205"/>
      <c r="G2" s="206"/>
    </row>
    <row r="3" spans="1:8" ht="15" customHeight="1" thickBot="1" x14ac:dyDescent="0.3">
      <c r="B3" s="207"/>
      <c r="C3" s="208"/>
      <c r="D3" s="208"/>
      <c r="E3" s="208"/>
      <c r="F3" s="209"/>
      <c r="G3" s="210"/>
    </row>
    <row r="4" spans="1:8" ht="51" customHeight="1" thickBot="1" x14ac:dyDescent="0.3">
      <c r="A4"/>
      <c r="B4" s="4"/>
      <c r="C4" s="14" t="s">
        <v>11</v>
      </c>
      <c r="D4" s="15" t="s">
        <v>12</v>
      </c>
      <c r="E4" s="5" t="s">
        <v>5</v>
      </c>
      <c r="F4" s="12" t="s">
        <v>10</v>
      </c>
      <c r="G4" s="13" t="s">
        <v>4</v>
      </c>
      <c r="H4"/>
    </row>
    <row r="5" spans="1:8" ht="37.5" customHeight="1" thickBot="1" x14ac:dyDescent="0.3">
      <c r="A5"/>
      <c r="B5" s="11" t="s">
        <v>1</v>
      </c>
      <c r="C5" s="1">
        <v>23655</v>
      </c>
      <c r="D5" s="1">
        <v>288779</v>
      </c>
      <c r="E5" s="1" t="s">
        <v>7</v>
      </c>
      <c r="F5" s="1">
        <v>6831067245</v>
      </c>
      <c r="G5" s="6">
        <v>614796052</v>
      </c>
      <c r="H5"/>
    </row>
    <row r="6" spans="1:8" ht="36.75" customHeight="1" x14ac:dyDescent="0.25">
      <c r="A6"/>
      <c r="B6" s="11" t="s">
        <v>2</v>
      </c>
      <c r="C6" s="9">
        <v>23655</v>
      </c>
      <c r="D6" s="9">
        <v>427867</v>
      </c>
      <c r="E6" s="9" t="s">
        <v>8</v>
      </c>
      <c r="F6" s="9">
        <v>10121193885</v>
      </c>
      <c r="G6" s="7">
        <v>910907450</v>
      </c>
      <c r="H6"/>
    </row>
    <row r="7" spans="1:8" ht="37.5" customHeight="1" x14ac:dyDescent="0.25">
      <c r="A7"/>
      <c r="B7" s="3" t="s">
        <v>3</v>
      </c>
      <c r="C7" s="9">
        <v>2600</v>
      </c>
      <c r="D7" s="9">
        <v>427867</v>
      </c>
      <c r="E7" s="9" t="s">
        <v>8</v>
      </c>
      <c r="F7" s="10">
        <v>1112454200</v>
      </c>
      <c r="G7" s="8">
        <v>100120878</v>
      </c>
      <c r="H7"/>
    </row>
    <row r="8" spans="1:8" ht="0.75" customHeight="1" x14ac:dyDescent="0.25">
      <c r="A8"/>
      <c r="B8"/>
      <c r="C8"/>
      <c r="D8"/>
      <c r="E8"/>
      <c r="F8"/>
      <c r="G8"/>
      <c r="H8"/>
    </row>
    <row r="9" spans="1:8" ht="19.5" customHeight="1" x14ac:dyDescent="0.25">
      <c r="A9"/>
      <c r="B9" s="224" t="s">
        <v>0</v>
      </c>
      <c r="C9" s="211">
        <v>49910</v>
      </c>
      <c r="D9" s="213"/>
      <c r="E9" s="213"/>
      <c r="F9" s="211">
        <v>18064715330</v>
      </c>
      <c r="G9" s="226">
        <v>1625824380</v>
      </c>
      <c r="H9"/>
    </row>
    <row r="10" spans="1:8" ht="15.75" thickBot="1" x14ac:dyDescent="0.3">
      <c r="A10"/>
      <c r="B10" s="225"/>
      <c r="C10" s="212"/>
      <c r="D10" s="214"/>
      <c r="E10" s="214"/>
      <c r="F10" s="214"/>
      <c r="G10" s="227"/>
      <c r="H10"/>
    </row>
    <row r="11" spans="1:8" ht="15.75" thickBot="1" x14ac:dyDescent="0.3">
      <c r="A11"/>
      <c r="B11"/>
      <c r="C11"/>
      <c r="D11"/>
      <c r="E11"/>
      <c r="F11"/>
      <c r="G11"/>
      <c r="H11"/>
    </row>
    <row r="12" spans="1:8" x14ac:dyDescent="0.25">
      <c r="A12"/>
      <c r="B12" s="215" t="s">
        <v>9</v>
      </c>
      <c r="C12" s="216"/>
      <c r="D12" s="217"/>
      <c r="E12"/>
      <c r="F12"/>
      <c r="G12"/>
      <c r="H12"/>
    </row>
    <row r="13" spans="1:8" x14ac:dyDescent="0.25">
      <c r="A13"/>
      <c r="B13" s="218"/>
      <c r="C13" s="219"/>
      <c r="D13" s="220"/>
      <c r="E13"/>
      <c r="F13"/>
      <c r="G13"/>
      <c r="H13"/>
    </row>
    <row r="14" spans="1:8" ht="15.75" thickBot="1" x14ac:dyDescent="0.3">
      <c r="A14"/>
      <c r="B14" s="221"/>
      <c r="C14" s="222"/>
      <c r="D14" s="223"/>
      <c r="E14"/>
      <c r="F14"/>
      <c r="G14"/>
      <c r="H14"/>
    </row>
    <row r="15" spans="1:8" x14ac:dyDescent="0.25">
      <c r="A15"/>
      <c r="B15"/>
      <c r="C15"/>
      <c r="D15"/>
      <c r="E15"/>
      <c r="F15"/>
      <c r="G15"/>
      <c r="H15"/>
    </row>
    <row r="16" spans="1:8" x14ac:dyDescent="0.25">
      <c r="A16"/>
      <c r="B16"/>
      <c r="C16"/>
      <c r="D16"/>
      <c r="E16"/>
      <c r="F16"/>
      <c r="G16"/>
      <c r="H16"/>
    </row>
    <row r="17" customFormat="1" x14ac:dyDescent="0.25"/>
    <row r="18" customFormat="1" ht="15" customHeight="1" x14ac:dyDescent="0.25"/>
    <row r="19" customFormat="1" ht="15" customHeigh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spans="1:8" x14ac:dyDescent="0.25">
      <c r="A33"/>
      <c r="B33"/>
      <c r="C33"/>
      <c r="D33"/>
      <c r="E33"/>
      <c r="F33"/>
      <c r="G33"/>
      <c r="H33"/>
    </row>
    <row r="34" spans="1:8" x14ac:dyDescent="0.25">
      <c r="A34"/>
      <c r="B34"/>
      <c r="C34"/>
      <c r="D34"/>
      <c r="E34"/>
      <c r="F34"/>
      <c r="G34"/>
      <c r="H34"/>
    </row>
    <row r="35" spans="1:8" x14ac:dyDescent="0.25">
      <c r="A35"/>
      <c r="B35"/>
      <c r="C35"/>
      <c r="D35"/>
      <c r="E35"/>
      <c r="F35"/>
      <c r="G35"/>
      <c r="H35"/>
    </row>
    <row r="36" spans="1:8" x14ac:dyDescent="0.25">
      <c r="A36"/>
      <c r="B36"/>
      <c r="C36"/>
      <c r="D36"/>
      <c r="E36"/>
      <c r="F36"/>
      <c r="G36"/>
      <c r="H36"/>
    </row>
    <row r="37" spans="1:8" x14ac:dyDescent="0.25">
      <c r="A37"/>
      <c r="B37"/>
      <c r="C37"/>
      <c r="D37"/>
      <c r="E37"/>
      <c r="F37"/>
      <c r="G37"/>
      <c r="H37"/>
    </row>
    <row r="38" spans="1:8" x14ac:dyDescent="0.25">
      <c r="A38"/>
      <c r="B38"/>
      <c r="D38"/>
      <c r="E38"/>
      <c r="F38"/>
      <c r="G38"/>
      <c r="H38"/>
    </row>
    <row r="39" spans="1:8" x14ac:dyDescent="0.25">
      <c r="E39"/>
      <c r="F39"/>
      <c r="G39"/>
      <c r="H39"/>
    </row>
    <row r="40" spans="1:8" x14ac:dyDescent="0.25">
      <c r="F40"/>
      <c r="G40"/>
      <c r="H40"/>
    </row>
  </sheetData>
  <mergeCells count="8">
    <mergeCell ref="B2:G3"/>
    <mergeCell ref="C9:C10"/>
    <mergeCell ref="E9:E10"/>
    <mergeCell ref="B12:D14"/>
    <mergeCell ref="B9:B10"/>
    <mergeCell ref="D9:D10"/>
    <mergeCell ref="F9:F10"/>
    <mergeCell ref="G9:G10"/>
  </mergeCells>
  <printOptions horizontalCentered="1"/>
  <pageMargins left="0" right="0" top="0.25" bottom="0.2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CA1FC-1F81-47C0-BA6F-FA9798BED464}">
  <dimension ref="A1:AE131"/>
  <sheetViews>
    <sheetView rightToLeft="1" tabSelected="1" view="pageBreakPreview" topLeftCell="A16" zoomScaleNormal="100" zoomScaleSheetLayoutView="100" workbookViewId="0">
      <selection activeCell="Q110" sqref="Q110"/>
    </sheetView>
  </sheetViews>
  <sheetFormatPr defaultColWidth="9.140625" defaultRowHeight="19.5" x14ac:dyDescent="0.25"/>
  <cols>
    <col min="1" max="1" width="2.7109375" style="46" customWidth="1"/>
    <col min="2" max="2" width="5.7109375" style="46" customWidth="1"/>
    <col min="3" max="3" width="12.85546875" style="46" customWidth="1"/>
    <col min="4" max="4" width="53.85546875" style="47" customWidth="1"/>
    <col min="5" max="5" width="7.85546875" style="48" customWidth="1"/>
    <col min="6" max="6" width="9.7109375" style="46" customWidth="1"/>
    <col min="7" max="7" width="13.7109375" style="49" bestFit="1" customWidth="1"/>
    <col min="8" max="8" width="13.85546875" style="50" customWidth="1"/>
    <col min="9" max="9" width="1.7109375" style="46" customWidth="1"/>
    <col min="10" max="10" width="10.5703125" style="46" customWidth="1"/>
    <col min="11" max="11" width="15.85546875" style="46" customWidth="1"/>
    <col min="12" max="12" width="12.85546875" style="50" customWidth="1"/>
    <col min="13" max="13" width="1.5703125" style="46" customWidth="1"/>
    <col min="14" max="14" width="0" style="46" hidden="1" customWidth="1"/>
    <col min="15" max="15" width="16.42578125" style="46" hidden="1" customWidth="1"/>
    <col min="16" max="16" width="10" style="46" hidden="1" customWidth="1"/>
    <col min="17" max="17" width="12.7109375" style="46" bestFit="1" customWidth="1"/>
    <col min="18" max="18" width="11.5703125" style="46" bestFit="1" customWidth="1"/>
    <col min="19" max="16384" width="9.140625" style="46"/>
  </cols>
  <sheetData>
    <row r="1" spans="2:31" s="39" customFormat="1" ht="24" customHeight="1" x14ac:dyDescent="0.25">
      <c r="B1" s="36" t="s">
        <v>166</v>
      </c>
      <c r="C1" s="36"/>
      <c r="D1" s="37"/>
      <c r="E1" s="38"/>
      <c r="G1" s="40"/>
      <c r="H1" s="41"/>
      <c r="L1" s="42" t="s">
        <v>163</v>
      </c>
      <c r="Z1" s="16">
        <v>1</v>
      </c>
      <c r="AA1" s="16" t="s">
        <v>118</v>
      </c>
      <c r="AD1" s="16" t="s">
        <v>119</v>
      </c>
      <c r="AE1" s="43" t="s">
        <v>120</v>
      </c>
    </row>
    <row r="2" spans="2:31" s="39" customFormat="1" ht="24" customHeight="1" x14ac:dyDescent="0.25">
      <c r="B2" s="36" t="s">
        <v>121</v>
      </c>
      <c r="C2" s="36"/>
      <c r="D2" s="37"/>
      <c r="E2" s="38"/>
      <c r="G2" s="40"/>
      <c r="H2" s="41"/>
      <c r="L2" s="42" t="s">
        <v>164</v>
      </c>
      <c r="Z2" s="18">
        <v>2</v>
      </c>
      <c r="AA2" s="18" t="s">
        <v>118</v>
      </c>
      <c r="AD2" s="18" t="s">
        <v>119</v>
      </c>
      <c r="AE2" s="44" t="s">
        <v>122</v>
      </c>
    </row>
    <row r="3" spans="2:31" s="39" customFormat="1" ht="24" customHeight="1" x14ac:dyDescent="0.25">
      <c r="B3" s="36" t="s">
        <v>162</v>
      </c>
      <c r="C3" s="36"/>
      <c r="D3" s="37"/>
      <c r="E3" s="38"/>
      <c r="G3" s="45"/>
      <c r="H3" s="41"/>
      <c r="L3" s="42" t="s">
        <v>165</v>
      </c>
      <c r="Z3" s="16">
        <v>3</v>
      </c>
      <c r="AA3" s="16" t="s">
        <v>118</v>
      </c>
      <c r="AD3" s="16" t="s">
        <v>119</v>
      </c>
      <c r="AE3" s="43" t="s">
        <v>123</v>
      </c>
    </row>
    <row r="4" spans="2:31" ht="6" customHeight="1" thickBot="1" x14ac:dyDescent="0.3">
      <c r="Z4" s="18">
        <v>4</v>
      </c>
      <c r="AA4" s="18" t="s">
        <v>118</v>
      </c>
      <c r="AD4" s="18" t="s">
        <v>119</v>
      </c>
      <c r="AE4" s="44" t="s">
        <v>124</v>
      </c>
    </row>
    <row r="5" spans="2:31" s="57" customFormat="1" ht="40.5" customHeight="1" thickBot="1" x14ac:dyDescent="0.3">
      <c r="B5" s="51" t="s">
        <v>125</v>
      </c>
      <c r="C5" s="52" t="s">
        <v>126</v>
      </c>
      <c r="D5" s="52" t="s">
        <v>127</v>
      </c>
      <c r="E5" s="53" t="s">
        <v>128</v>
      </c>
      <c r="F5" s="54" t="s">
        <v>129</v>
      </c>
      <c r="G5" s="55" t="s">
        <v>130</v>
      </c>
      <c r="H5" s="56" t="s">
        <v>131</v>
      </c>
      <c r="J5" s="58" t="s">
        <v>132</v>
      </c>
      <c r="K5" s="59" t="s">
        <v>133</v>
      </c>
      <c r="L5" s="60" t="s">
        <v>134</v>
      </c>
      <c r="N5" s="57" t="s">
        <v>135</v>
      </c>
      <c r="Z5" s="16">
        <v>5</v>
      </c>
      <c r="AA5" s="16" t="s">
        <v>118</v>
      </c>
      <c r="AD5" s="16" t="s">
        <v>119</v>
      </c>
      <c r="AE5" s="43" t="s">
        <v>136</v>
      </c>
    </row>
    <row r="6" spans="2:31" s="57" customFormat="1" ht="17.25" customHeight="1" x14ac:dyDescent="0.25">
      <c r="B6" s="185">
        <f>'ریز کالا'!A2</f>
        <v>1</v>
      </c>
      <c r="C6" s="61" t="str">
        <f>'ریز کالا'!K2</f>
        <v>EJ-501-01</v>
      </c>
      <c r="D6" s="62" t="str">
        <f>'ریز کالا'!M2</f>
        <v>Hydrocarbon Closed Drain Ejector</v>
      </c>
      <c r="E6" s="61" t="str">
        <f>'ریز کالا'!T2</f>
        <v>Set</v>
      </c>
      <c r="F6" s="63">
        <f>'ریز کالا'!N2</f>
        <v>1</v>
      </c>
      <c r="G6" s="64">
        <f>'ریز کالا'!X2</f>
        <v>6500</v>
      </c>
      <c r="H6" s="65">
        <f t="shared" ref="H6:H69" si="0">F6*G6</f>
        <v>6500</v>
      </c>
      <c r="I6" s="66"/>
      <c r="J6" s="67">
        <f>'ریز کالا'!S2</f>
        <v>1</v>
      </c>
      <c r="K6" s="68">
        <f>J6/F6</f>
        <v>1</v>
      </c>
      <c r="L6" s="65">
        <f t="shared" ref="L6:L39" si="1">J6*G6</f>
        <v>6500</v>
      </c>
      <c r="N6" s="57">
        <v>36</v>
      </c>
      <c r="O6" s="69">
        <f>N6-J6</f>
        <v>35</v>
      </c>
      <c r="P6" s="70">
        <f>N6*G6</f>
        <v>234000</v>
      </c>
      <c r="Q6" s="57">
        <v>2</v>
      </c>
      <c r="R6" s="57" t="s">
        <v>137</v>
      </c>
      <c r="Z6" s="57">
        <v>6</v>
      </c>
      <c r="AA6" s="57" t="s">
        <v>118</v>
      </c>
      <c r="AD6" s="57" t="s">
        <v>119</v>
      </c>
      <c r="AE6" s="57" t="s">
        <v>138</v>
      </c>
    </row>
    <row r="7" spans="2:31" s="76" customFormat="1" ht="17.25" customHeight="1" x14ac:dyDescent="0.25">
      <c r="B7" s="186">
        <f>'ریز کالا'!A3</f>
        <v>2</v>
      </c>
      <c r="C7" s="187" t="str">
        <f>'ریز کالا'!K3</f>
        <v>EJ-502-02</v>
      </c>
      <c r="D7" s="188" t="str">
        <f>'ریز کالا'!M3</f>
        <v>Hydrocarbon Closed Drain Ejector</v>
      </c>
      <c r="E7" s="189" t="str">
        <f>'ریز کالا'!T3</f>
        <v>Set</v>
      </c>
      <c r="F7" s="71">
        <f>'ریز کالا'!N3</f>
        <v>1</v>
      </c>
      <c r="G7" s="72">
        <f>'ریز کالا'!X3</f>
        <v>6700</v>
      </c>
      <c r="H7" s="73">
        <f t="shared" si="0"/>
        <v>6700</v>
      </c>
      <c r="I7" s="66"/>
      <c r="J7" s="74">
        <f>'ریز کالا'!S3</f>
        <v>1</v>
      </c>
      <c r="K7" s="75">
        <f>J7/F7</f>
        <v>1</v>
      </c>
      <c r="L7" s="73">
        <f t="shared" si="1"/>
        <v>6700</v>
      </c>
      <c r="O7" s="77"/>
      <c r="P7" s="78"/>
    </row>
    <row r="8" spans="2:31" s="76" customFormat="1" ht="17.25" customHeight="1" x14ac:dyDescent="0.25">
      <c r="B8" s="186">
        <f>'ریز کالا'!A4</f>
        <v>3</v>
      </c>
      <c r="C8" s="187" t="str">
        <f>'ریز کالا'!K4</f>
        <v>EJ-509-01</v>
      </c>
      <c r="D8" s="188" t="str">
        <f>'ریز کالا'!M4</f>
        <v>Sour Water Closed Drain Sump Ejector</v>
      </c>
      <c r="E8" s="189" t="str">
        <f>'ریز کالا'!T4</f>
        <v>Set</v>
      </c>
      <c r="F8" s="71">
        <f>'ریز کالا'!N4</f>
        <v>1</v>
      </c>
      <c r="G8" s="72">
        <f>'ریز کالا'!X4</f>
        <v>6700</v>
      </c>
      <c r="H8" s="73">
        <f t="shared" si="0"/>
        <v>6700</v>
      </c>
      <c r="I8" s="66"/>
      <c r="J8" s="74">
        <f>'ریز کالا'!S4</f>
        <v>1</v>
      </c>
      <c r="K8" s="75">
        <f>J8/F8</f>
        <v>1</v>
      </c>
      <c r="L8" s="73">
        <f t="shared" si="1"/>
        <v>6700</v>
      </c>
      <c r="O8" s="77"/>
      <c r="P8" s="78"/>
    </row>
    <row r="9" spans="2:31" s="76" customFormat="1" ht="17.25" customHeight="1" x14ac:dyDescent="0.25">
      <c r="B9" s="186">
        <f>'ریز کالا'!A5</f>
        <v>4</v>
      </c>
      <c r="C9" s="187" t="str">
        <f>'ریز کالا'!K5</f>
        <v>EJ-517-01</v>
      </c>
      <c r="D9" s="188" t="str">
        <f>'ریز کالا'!M5</f>
        <v>Amine Closed Drain Ejector</v>
      </c>
      <c r="E9" s="189" t="str">
        <f>'ریز کالا'!T5</f>
        <v>Set</v>
      </c>
      <c r="F9" s="71">
        <f>'ریز کالا'!N5</f>
        <v>1</v>
      </c>
      <c r="G9" s="72">
        <f>'ریز کالا'!X5</f>
        <v>11500</v>
      </c>
      <c r="H9" s="73">
        <f t="shared" si="0"/>
        <v>11500</v>
      </c>
      <c r="I9" s="66"/>
      <c r="J9" s="74">
        <f>'ریز کالا'!S5</f>
        <v>1</v>
      </c>
      <c r="K9" s="75">
        <f>J9/F9</f>
        <v>1</v>
      </c>
      <c r="L9" s="73">
        <f t="shared" si="1"/>
        <v>11500</v>
      </c>
      <c r="O9" s="77"/>
      <c r="P9" s="78"/>
    </row>
    <row r="10" spans="2:31" s="76" customFormat="1" ht="17.25" customHeight="1" x14ac:dyDescent="0.25">
      <c r="B10" s="186">
        <f>'ریز کالا'!A6</f>
        <v>5</v>
      </c>
      <c r="C10" s="187" t="str">
        <f>'ریز کالا'!K6</f>
        <v>EJ-501-01</v>
      </c>
      <c r="D10" s="188" t="str">
        <f>'ریز کالا'!M6</f>
        <v>Gasket Spiral Wound 1"150#</v>
      </c>
      <c r="E10" s="189" t="str">
        <f>'ریز کالا'!T6</f>
        <v>Piece</v>
      </c>
      <c r="F10" s="71">
        <f>'ریز کالا'!N6</f>
        <v>2</v>
      </c>
      <c r="G10" s="72">
        <f>'ریز کالا'!X6</f>
        <v>7.5</v>
      </c>
      <c r="H10" s="73">
        <f t="shared" si="0"/>
        <v>15</v>
      </c>
      <c r="I10" s="66"/>
      <c r="J10" s="74">
        <f>'ریز کالا'!S6</f>
        <v>2</v>
      </c>
      <c r="K10" s="75">
        <f>J10/F10</f>
        <v>1</v>
      </c>
      <c r="L10" s="73">
        <f t="shared" si="1"/>
        <v>15</v>
      </c>
      <c r="O10" s="77"/>
      <c r="P10" s="78"/>
    </row>
    <row r="11" spans="2:31" s="76" customFormat="1" ht="17.25" customHeight="1" x14ac:dyDescent="0.25">
      <c r="B11" s="186">
        <f>'ریز کالا'!A7</f>
        <v>6</v>
      </c>
      <c r="C11" s="187" t="str">
        <f>'ریز کالا'!K7</f>
        <v>EJ-517-01</v>
      </c>
      <c r="D11" s="188" t="str">
        <f>'ریز کالا'!M7</f>
        <v>Gasket Spiral Wound 1"150#</v>
      </c>
      <c r="E11" s="189" t="str">
        <f>'ریز کالا'!T7</f>
        <v>Piece</v>
      </c>
      <c r="F11" s="71">
        <f>'ریز کالا'!N7</f>
        <v>2</v>
      </c>
      <c r="G11" s="72">
        <f>'ریز کالا'!X7</f>
        <v>7.5</v>
      </c>
      <c r="H11" s="73">
        <f t="shared" si="0"/>
        <v>15</v>
      </c>
      <c r="I11" s="66"/>
      <c r="J11" s="74">
        <f>'ریز کالا'!S7</f>
        <v>2</v>
      </c>
      <c r="K11" s="75">
        <f t="shared" ref="K11:K27" si="2">J11/F11</f>
        <v>1</v>
      </c>
      <c r="L11" s="73">
        <f t="shared" si="1"/>
        <v>15</v>
      </c>
      <c r="O11" s="77"/>
      <c r="P11" s="78"/>
    </row>
    <row r="12" spans="2:31" s="76" customFormat="1" ht="17.25" customHeight="1" x14ac:dyDescent="0.25">
      <c r="B12" s="186">
        <f>'ریز کالا'!A8</f>
        <v>7</v>
      </c>
      <c r="C12" s="187" t="str">
        <f>'ریز کالا'!K8</f>
        <v>EJ-502-02</v>
      </c>
      <c r="D12" s="188" t="str">
        <f>'ریز کالا'!M8</f>
        <v>Gasket Spiral Wound 1"150#</v>
      </c>
      <c r="E12" s="189" t="str">
        <f>'ریز کالا'!T8</f>
        <v>Piece</v>
      </c>
      <c r="F12" s="71">
        <f>'ریز کالا'!N8</f>
        <v>2</v>
      </c>
      <c r="G12" s="72">
        <f>'ریز کالا'!X8</f>
        <v>7.5</v>
      </c>
      <c r="H12" s="73">
        <f t="shared" si="0"/>
        <v>15</v>
      </c>
      <c r="I12" s="66"/>
      <c r="J12" s="74">
        <f>'ریز کالا'!S8</f>
        <v>2</v>
      </c>
      <c r="K12" s="75">
        <f t="shared" si="2"/>
        <v>1</v>
      </c>
      <c r="L12" s="73">
        <f t="shared" si="1"/>
        <v>15</v>
      </c>
      <c r="O12" s="77"/>
      <c r="P12" s="78"/>
    </row>
    <row r="13" spans="2:31" s="76" customFormat="1" ht="17.25" customHeight="1" x14ac:dyDescent="0.25">
      <c r="B13" s="186">
        <f>'ریز کالا'!A9</f>
        <v>8</v>
      </c>
      <c r="C13" s="187" t="str">
        <f>'ریز کالا'!K9</f>
        <v>EJ-509-01</v>
      </c>
      <c r="D13" s="188" t="str">
        <f>'ریز کالا'!M9</f>
        <v>Gasket Spiral Wound 1"150#</v>
      </c>
      <c r="E13" s="189" t="str">
        <f>'ریز کالا'!T9</f>
        <v>Piece</v>
      </c>
      <c r="F13" s="71">
        <f>'ریز کالا'!N9</f>
        <v>2</v>
      </c>
      <c r="G13" s="72">
        <f>'ریز کالا'!X9</f>
        <v>7.5</v>
      </c>
      <c r="H13" s="73">
        <f t="shared" si="0"/>
        <v>15</v>
      </c>
      <c r="I13" s="66"/>
      <c r="J13" s="74">
        <f>'ریز کالا'!S9</f>
        <v>2</v>
      </c>
      <c r="K13" s="75">
        <f t="shared" si="2"/>
        <v>1</v>
      </c>
      <c r="L13" s="73">
        <f t="shared" si="1"/>
        <v>15</v>
      </c>
      <c r="O13" s="77"/>
      <c r="P13" s="78"/>
    </row>
    <row r="14" spans="2:31" s="76" customFormat="1" ht="17.25" customHeight="1" x14ac:dyDescent="0.25">
      <c r="B14" s="186">
        <f>'ریز کالا'!A10</f>
        <v>9</v>
      </c>
      <c r="C14" s="187" t="str">
        <f>'ریز کالا'!K10</f>
        <v>EJ-501-01</v>
      </c>
      <c r="D14" s="188" t="str">
        <f>'ریز کالا'!M10</f>
        <v>Gasket Spiral Wound 11/2"300#</v>
      </c>
      <c r="E14" s="189" t="str">
        <f>'ریز کالا'!T10</f>
        <v>Piece</v>
      </c>
      <c r="F14" s="71">
        <f>'ریز کالا'!N10</f>
        <v>1</v>
      </c>
      <c r="G14" s="72">
        <f>'ریز کالا'!X10</f>
        <v>12.5</v>
      </c>
      <c r="H14" s="73">
        <f t="shared" si="0"/>
        <v>12.5</v>
      </c>
      <c r="I14" s="66"/>
      <c r="J14" s="74">
        <f>'ریز کالا'!S10</f>
        <v>1</v>
      </c>
      <c r="K14" s="75">
        <f t="shared" si="2"/>
        <v>1</v>
      </c>
      <c r="L14" s="73">
        <f t="shared" si="1"/>
        <v>12.5</v>
      </c>
      <c r="O14" s="77"/>
      <c r="P14" s="78"/>
    </row>
    <row r="15" spans="2:31" s="76" customFormat="1" ht="17.25" customHeight="1" x14ac:dyDescent="0.25">
      <c r="B15" s="186">
        <f>'ریز کالا'!A11</f>
        <v>10</v>
      </c>
      <c r="C15" s="187" t="str">
        <f>'ریز کالا'!K11</f>
        <v>EJ-517-01</v>
      </c>
      <c r="D15" s="188" t="str">
        <f>'ریز کالا'!M11</f>
        <v>Gasket Spiral Wound 11/2"300#</v>
      </c>
      <c r="E15" s="189" t="str">
        <f>'ریز کالا'!T11</f>
        <v>Piece</v>
      </c>
      <c r="F15" s="71">
        <f>'ریز کالا'!N11</f>
        <v>1</v>
      </c>
      <c r="G15" s="72">
        <f>'ریز کالا'!X11</f>
        <v>12.5</v>
      </c>
      <c r="H15" s="73">
        <f t="shared" si="0"/>
        <v>12.5</v>
      </c>
      <c r="I15" s="66"/>
      <c r="J15" s="74">
        <f>'ریز کالا'!S11</f>
        <v>1</v>
      </c>
      <c r="K15" s="75">
        <f t="shared" si="2"/>
        <v>1</v>
      </c>
      <c r="L15" s="73">
        <f t="shared" si="1"/>
        <v>12.5</v>
      </c>
      <c r="O15" s="77"/>
      <c r="P15" s="78"/>
    </row>
    <row r="16" spans="2:31" s="76" customFormat="1" ht="17.25" customHeight="1" x14ac:dyDescent="0.25">
      <c r="B16" s="186">
        <f>'ریز کالا'!A12</f>
        <v>11</v>
      </c>
      <c r="C16" s="187" t="str">
        <f>'ریز کالا'!K12</f>
        <v>EJ-502-02</v>
      </c>
      <c r="D16" s="188" t="str">
        <f>'ریز کالا'!M12</f>
        <v>Gasket Spiral Wound 11/2"300#</v>
      </c>
      <c r="E16" s="189" t="str">
        <f>'ریز کالا'!T12</f>
        <v>Piece</v>
      </c>
      <c r="F16" s="71">
        <f>'ریز کالا'!N12</f>
        <v>1</v>
      </c>
      <c r="G16" s="72">
        <f>'ریز کالا'!X12</f>
        <v>12.5</v>
      </c>
      <c r="H16" s="73">
        <f t="shared" si="0"/>
        <v>12.5</v>
      </c>
      <c r="I16" s="66"/>
      <c r="J16" s="74">
        <f>'ریز کالا'!S12</f>
        <v>1</v>
      </c>
      <c r="K16" s="75">
        <f t="shared" si="2"/>
        <v>1</v>
      </c>
      <c r="L16" s="73">
        <f t="shared" si="1"/>
        <v>12.5</v>
      </c>
      <c r="O16" s="77"/>
      <c r="P16" s="78"/>
    </row>
    <row r="17" spans="2:31" s="76" customFormat="1" ht="17.25" customHeight="1" x14ac:dyDescent="0.25">
      <c r="B17" s="186">
        <f>'ریز کالا'!A13</f>
        <v>12</v>
      </c>
      <c r="C17" s="187" t="str">
        <f>'ریز کالا'!K13</f>
        <v>EJ-509-01</v>
      </c>
      <c r="D17" s="188" t="str">
        <f>'ریز کالا'!M13</f>
        <v>Gasket Spiral Wound 11/2"300#</v>
      </c>
      <c r="E17" s="189" t="str">
        <f>'ریز کالا'!T13</f>
        <v>Piece</v>
      </c>
      <c r="F17" s="71">
        <f>'ریز کالا'!N13</f>
        <v>1</v>
      </c>
      <c r="G17" s="72">
        <f>'ریز کالا'!X13</f>
        <v>12.5</v>
      </c>
      <c r="H17" s="73">
        <f t="shared" si="0"/>
        <v>12.5</v>
      </c>
      <c r="I17" s="66"/>
      <c r="J17" s="74">
        <f>'ریز کالا'!S13</f>
        <v>1</v>
      </c>
      <c r="K17" s="75">
        <f t="shared" si="2"/>
        <v>1</v>
      </c>
      <c r="L17" s="73">
        <f t="shared" si="1"/>
        <v>12.5</v>
      </c>
      <c r="O17" s="77"/>
      <c r="P17" s="79"/>
    </row>
    <row r="18" spans="2:31" s="76" customFormat="1" ht="17.25" customHeight="1" x14ac:dyDescent="0.25">
      <c r="B18" s="186">
        <f>'ریز کالا'!A14</f>
        <v>13</v>
      </c>
      <c r="C18" s="187" t="str">
        <f>'ریز کالا'!K14</f>
        <v>EJ-501-01</v>
      </c>
      <c r="D18" s="188" t="str">
        <f>'ریز کالا'!M14</f>
        <v>Bolt &amp; Nuts 1/2"(M14) x70</v>
      </c>
      <c r="E18" s="189" t="str">
        <f>'ریز کالا'!T14</f>
        <v>Set</v>
      </c>
      <c r="F18" s="71">
        <f>'ریز کالا'!N14</f>
        <v>2</v>
      </c>
      <c r="G18" s="72">
        <f>'ریز کالا'!X14</f>
        <v>27.5</v>
      </c>
      <c r="H18" s="73">
        <f t="shared" si="0"/>
        <v>55</v>
      </c>
      <c r="I18" s="66"/>
      <c r="J18" s="74">
        <f>'ریز کالا'!S14</f>
        <v>2</v>
      </c>
      <c r="K18" s="75">
        <f t="shared" si="2"/>
        <v>1</v>
      </c>
      <c r="L18" s="73">
        <f t="shared" si="1"/>
        <v>55</v>
      </c>
      <c r="O18" s="77"/>
      <c r="P18" s="79"/>
    </row>
    <row r="19" spans="2:31" s="76" customFormat="1" ht="17.25" customHeight="1" x14ac:dyDescent="0.25">
      <c r="B19" s="186">
        <f>'ریز کالا'!A15</f>
        <v>14</v>
      </c>
      <c r="C19" s="187" t="str">
        <f>'ریز کالا'!K15</f>
        <v>EJ-501-01</v>
      </c>
      <c r="D19" s="188" t="str">
        <f>'ریز کالا'!M15</f>
        <v>Bolt &amp; Nuts 1/2"(M14) x70</v>
      </c>
      <c r="E19" s="189" t="str">
        <f>'ریز کالا'!T15</f>
        <v>Set</v>
      </c>
      <c r="F19" s="71">
        <f>'ریز کالا'!N15</f>
        <v>2</v>
      </c>
      <c r="G19" s="72">
        <f>'ریز کالا'!X15</f>
        <v>27.5</v>
      </c>
      <c r="H19" s="73">
        <f t="shared" si="0"/>
        <v>55</v>
      </c>
      <c r="I19" s="66"/>
      <c r="J19" s="74">
        <f>'ریز کالا'!S15</f>
        <v>2</v>
      </c>
      <c r="K19" s="75">
        <f t="shared" si="2"/>
        <v>1</v>
      </c>
      <c r="L19" s="73">
        <f t="shared" si="1"/>
        <v>55</v>
      </c>
      <c r="O19" s="77"/>
      <c r="P19" s="79"/>
    </row>
    <row r="20" spans="2:31" s="76" customFormat="1" ht="17.25" customHeight="1" x14ac:dyDescent="0.25">
      <c r="B20" s="186">
        <f>'ریز کالا'!A16</f>
        <v>15</v>
      </c>
      <c r="C20" s="187" t="str">
        <f>'ریز کالا'!K16</f>
        <v>EJ-517-01</v>
      </c>
      <c r="D20" s="188" t="str">
        <f>'ریز کالا'!M16</f>
        <v>Bolt &amp; Nuts 1/2"(M14) x70</v>
      </c>
      <c r="E20" s="189" t="str">
        <f>'ریز کالا'!T16</f>
        <v>Set</v>
      </c>
      <c r="F20" s="71">
        <f>'ریز کالا'!N16</f>
        <v>2</v>
      </c>
      <c r="G20" s="72">
        <f>'ریز کالا'!X16</f>
        <v>27.5</v>
      </c>
      <c r="H20" s="73">
        <f t="shared" si="0"/>
        <v>55</v>
      </c>
      <c r="I20" s="66"/>
      <c r="J20" s="74">
        <f>'ریز کالا'!S16</f>
        <v>2</v>
      </c>
      <c r="K20" s="75">
        <f t="shared" si="2"/>
        <v>1</v>
      </c>
      <c r="L20" s="73">
        <f t="shared" si="1"/>
        <v>55</v>
      </c>
      <c r="O20" s="77"/>
      <c r="P20" s="78"/>
    </row>
    <row r="21" spans="2:31" s="76" customFormat="1" ht="17.25" customHeight="1" x14ac:dyDescent="0.25">
      <c r="B21" s="186">
        <f>'ریز کالا'!A17</f>
        <v>16</v>
      </c>
      <c r="C21" s="187" t="str">
        <f>'ریز کالا'!K17</f>
        <v>EJ-517-01</v>
      </c>
      <c r="D21" s="188" t="str">
        <f>'ریز کالا'!M17</f>
        <v>Bolt &amp; Nuts 1/2"(M14) x70</v>
      </c>
      <c r="E21" s="189" t="str">
        <f>'ریز کالا'!T17</f>
        <v>Set</v>
      </c>
      <c r="F21" s="71">
        <f>'ریز کالا'!N17</f>
        <v>2</v>
      </c>
      <c r="G21" s="72">
        <f>'ریز کالا'!X17</f>
        <v>27.5</v>
      </c>
      <c r="H21" s="73">
        <f t="shared" si="0"/>
        <v>55</v>
      </c>
      <c r="I21" s="66"/>
      <c r="J21" s="74">
        <f>'ریز کالا'!S17</f>
        <v>2</v>
      </c>
      <c r="K21" s="75">
        <f t="shared" si="2"/>
        <v>1</v>
      </c>
      <c r="L21" s="73">
        <f t="shared" si="1"/>
        <v>55</v>
      </c>
      <c r="O21" s="77"/>
      <c r="P21" s="78"/>
    </row>
    <row r="22" spans="2:31" s="76" customFormat="1" ht="17.25" customHeight="1" x14ac:dyDescent="0.25">
      <c r="B22" s="186">
        <f>'ریز کالا'!A18</f>
        <v>17</v>
      </c>
      <c r="C22" s="187" t="str">
        <f>'ریز کالا'!K18</f>
        <v>EJ-502-02</v>
      </c>
      <c r="D22" s="188" t="str">
        <f>'ریز کالا'!M18</f>
        <v>Bolt &amp; Nuts 1/2"(M14) x70</v>
      </c>
      <c r="E22" s="189" t="str">
        <f>'ریز کالا'!T18</f>
        <v>Set</v>
      </c>
      <c r="F22" s="71">
        <f>'ریز کالا'!N18</f>
        <v>2</v>
      </c>
      <c r="G22" s="72">
        <f>'ریز کالا'!X18</f>
        <v>27.5</v>
      </c>
      <c r="H22" s="73">
        <f t="shared" si="0"/>
        <v>55</v>
      </c>
      <c r="I22" s="66"/>
      <c r="J22" s="74">
        <f>'ریز کالا'!S18</f>
        <v>2</v>
      </c>
      <c r="K22" s="75">
        <f t="shared" si="2"/>
        <v>1</v>
      </c>
      <c r="L22" s="73">
        <f t="shared" si="1"/>
        <v>55</v>
      </c>
      <c r="O22" s="77"/>
      <c r="P22" s="78"/>
    </row>
    <row r="23" spans="2:31" s="76" customFormat="1" ht="17.25" customHeight="1" x14ac:dyDescent="0.25">
      <c r="B23" s="186">
        <f>'ریز کالا'!A19</f>
        <v>18</v>
      </c>
      <c r="C23" s="187" t="str">
        <f>'ریز کالا'!K19</f>
        <v>EJ-502-02</v>
      </c>
      <c r="D23" s="188" t="str">
        <f>'ریز کالا'!M19</f>
        <v>Bolt &amp; Nuts 1/2"(M14) x70</v>
      </c>
      <c r="E23" s="189" t="str">
        <f>'ریز کالا'!T19</f>
        <v>Set</v>
      </c>
      <c r="F23" s="71">
        <f>'ریز کالا'!N19</f>
        <v>2</v>
      </c>
      <c r="G23" s="72">
        <f>'ریز کالا'!X19</f>
        <v>27.5</v>
      </c>
      <c r="H23" s="73">
        <f t="shared" si="0"/>
        <v>55</v>
      </c>
      <c r="I23" s="66"/>
      <c r="J23" s="74">
        <f>'ریز کالا'!S19</f>
        <v>2</v>
      </c>
      <c r="K23" s="75">
        <f t="shared" si="2"/>
        <v>1</v>
      </c>
      <c r="L23" s="73">
        <f t="shared" si="1"/>
        <v>55</v>
      </c>
      <c r="O23" s="77"/>
      <c r="P23" s="78"/>
    </row>
    <row r="24" spans="2:31" s="76" customFormat="1" ht="17.25" customHeight="1" x14ac:dyDescent="0.25">
      <c r="B24" s="186">
        <f>'ریز کالا'!A20</f>
        <v>19</v>
      </c>
      <c r="C24" s="187" t="str">
        <f>'ریز کالا'!K20</f>
        <v>EJ-509-01</v>
      </c>
      <c r="D24" s="188" t="str">
        <f>'ریز کالا'!M20</f>
        <v>Bolt &amp; Nuts 1/2"(M14) x70</v>
      </c>
      <c r="E24" s="189" t="str">
        <f>'ریز کالا'!T20</f>
        <v>Set</v>
      </c>
      <c r="F24" s="71">
        <f>'ریز کالا'!N20</f>
        <v>2</v>
      </c>
      <c r="G24" s="72">
        <f>'ریز کالا'!X20</f>
        <v>27.5</v>
      </c>
      <c r="H24" s="73">
        <f t="shared" si="0"/>
        <v>55</v>
      </c>
      <c r="I24" s="66"/>
      <c r="J24" s="74">
        <f>'ریز کالا'!S20</f>
        <v>2</v>
      </c>
      <c r="K24" s="75">
        <f t="shared" si="2"/>
        <v>1</v>
      </c>
      <c r="L24" s="73">
        <f t="shared" si="1"/>
        <v>55</v>
      </c>
      <c r="O24" s="77"/>
      <c r="P24" s="78"/>
    </row>
    <row r="25" spans="2:31" s="76" customFormat="1" ht="17.25" customHeight="1" x14ac:dyDescent="0.25">
      <c r="B25" s="186">
        <f>'ریز کالا'!A21</f>
        <v>20</v>
      </c>
      <c r="C25" s="187" t="str">
        <f>'ریز کالا'!K21</f>
        <v>EJ-509-01</v>
      </c>
      <c r="D25" s="188" t="str">
        <f>'ریز کالا'!M21</f>
        <v>Bolt &amp; Nuts 1/2"(M14) x70</v>
      </c>
      <c r="E25" s="189" t="str">
        <f>'ریز کالا'!T21</f>
        <v>Set</v>
      </c>
      <c r="F25" s="71">
        <f>'ریز کالا'!N21</f>
        <v>2</v>
      </c>
      <c r="G25" s="72">
        <f>'ریز کالا'!X21</f>
        <v>27.5</v>
      </c>
      <c r="H25" s="73">
        <f t="shared" si="0"/>
        <v>55</v>
      </c>
      <c r="I25" s="66"/>
      <c r="J25" s="74">
        <f>'ریز کالا'!S21</f>
        <v>2</v>
      </c>
      <c r="K25" s="75">
        <f t="shared" si="2"/>
        <v>1</v>
      </c>
      <c r="L25" s="73">
        <f t="shared" si="1"/>
        <v>55</v>
      </c>
      <c r="O25" s="77"/>
      <c r="P25" s="78"/>
    </row>
    <row r="26" spans="2:31" s="76" customFormat="1" ht="17.25" customHeight="1" x14ac:dyDescent="0.25">
      <c r="B26" s="186">
        <f>'ریز کالا'!A22</f>
        <v>21</v>
      </c>
      <c r="C26" s="187" t="str">
        <f>'ریز کالا'!K22</f>
        <v>EJ-501-01</v>
      </c>
      <c r="D26" s="188" t="str">
        <f>'ریز کالا'!M22</f>
        <v>Bolt &amp; Nuts 1/2"(M14) x80</v>
      </c>
      <c r="E26" s="189" t="str">
        <f>'ریز کالا'!T22</f>
        <v>Set</v>
      </c>
      <c r="F26" s="71">
        <f>'ریز کالا'!N22</f>
        <v>2</v>
      </c>
      <c r="G26" s="72">
        <f>'ریز کالا'!X22</f>
        <v>27.5</v>
      </c>
      <c r="H26" s="73">
        <f t="shared" si="0"/>
        <v>55</v>
      </c>
      <c r="I26" s="66"/>
      <c r="J26" s="74">
        <f>'ریز کالا'!S22</f>
        <v>2</v>
      </c>
      <c r="K26" s="75">
        <f t="shared" si="2"/>
        <v>1</v>
      </c>
      <c r="L26" s="73">
        <f t="shared" si="1"/>
        <v>55</v>
      </c>
      <c r="O26" s="77"/>
      <c r="P26" s="78"/>
    </row>
    <row r="27" spans="2:31" s="76" customFormat="1" ht="17.25" customHeight="1" x14ac:dyDescent="0.25">
      <c r="B27" s="186">
        <f>'ریز کالا'!A23</f>
        <v>22</v>
      </c>
      <c r="C27" s="187" t="str">
        <f>'ریز کالا'!K23</f>
        <v>EJ-502-02</v>
      </c>
      <c r="D27" s="188" t="str">
        <f>'ریز کالا'!M23</f>
        <v>Bolt &amp; Nuts 1/2"(M14) x80</v>
      </c>
      <c r="E27" s="189" t="str">
        <f>'ریز کالا'!T23</f>
        <v>Set</v>
      </c>
      <c r="F27" s="71">
        <f>'ریز کالا'!N23</f>
        <v>2</v>
      </c>
      <c r="G27" s="72">
        <f>'ریز کالا'!X23</f>
        <v>27.5</v>
      </c>
      <c r="H27" s="73">
        <f t="shared" si="0"/>
        <v>55</v>
      </c>
      <c r="I27" s="66"/>
      <c r="J27" s="74">
        <f>'ریز کالا'!S23</f>
        <v>2</v>
      </c>
      <c r="K27" s="75">
        <f t="shared" si="2"/>
        <v>1</v>
      </c>
      <c r="L27" s="73">
        <f t="shared" si="1"/>
        <v>55</v>
      </c>
      <c r="O27" s="77"/>
      <c r="P27" s="78"/>
    </row>
    <row r="28" spans="2:31" s="76" customFormat="1" ht="17.25" customHeight="1" x14ac:dyDescent="0.25">
      <c r="B28" s="186">
        <f>'ریز کالا'!A24</f>
        <v>23</v>
      </c>
      <c r="C28" s="187" t="str">
        <f>'ریز کالا'!K24</f>
        <v>EJ-509-01</v>
      </c>
      <c r="D28" s="188" t="str">
        <f>'ریز کالا'!M24</f>
        <v>Bolt &amp; Nuts 1/2"(M14) x80</v>
      </c>
      <c r="E28" s="189" t="str">
        <f>'ریز کالا'!T24</f>
        <v>Set</v>
      </c>
      <c r="F28" s="71">
        <f>'ریز کالا'!N24</f>
        <v>2</v>
      </c>
      <c r="G28" s="72">
        <f>'ریز کالا'!X24</f>
        <v>27.5</v>
      </c>
      <c r="H28" s="73">
        <f t="shared" si="0"/>
        <v>55</v>
      </c>
      <c r="I28" s="66"/>
      <c r="J28" s="74">
        <f>'ریز کالا'!S24</f>
        <v>2</v>
      </c>
      <c r="K28" s="75">
        <f>J28/F28</f>
        <v>1</v>
      </c>
      <c r="L28" s="73">
        <f t="shared" si="1"/>
        <v>55</v>
      </c>
      <c r="N28" s="76">
        <v>4</v>
      </c>
      <c r="O28" s="77">
        <f t="shared" ref="O28" si="3">N28-J28</f>
        <v>2</v>
      </c>
      <c r="P28" s="78">
        <f t="shared" ref="P28" si="4">N28*G28</f>
        <v>110</v>
      </c>
      <c r="Q28" s="76">
        <v>2</v>
      </c>
      <c r="R28" s="76" t="s">
        <v>137</v>
      </c>
      <c r="Z28" s="76">
        <v>7</v>
      </c>
      <c r="AA28" s="76" t="s">
        <v>118</v>
      </c>
      <c r="AD28" s="76" t="s">
        <v>119</v>
      </c>
      <c r="AE28" s="76" t="s">
        <v>139</v>
      </c>
    </row>
    <row r="29" spans="2:31" s="76" customFormat="1" ht="17.25" customHeight="1" x14ac:dyDescent="0.25">
      <c r="B29" s="186">
        <f>'ریز کالا'!A25</f>
        <v>24</v>
      </c>
      <c r="C29" s="187" t="str">
        <f>'ریز کالا'!K25</f>
        <v>EJ-517-01</v>
      </c>
      <c r="D29" s="188" t="str">
        <f>'ریز کالا'!M25</f>
        <v>Bolt &amp; Nuts 1/2"(M14) x80</v>
      </c>
      <c r="E29" s="189" t="str">
        <f>'ریز کالا'!T25</f>
        <v>Set</v>
      </c>
      <c r="F29" s="71">
        <f>'ریز کالا'!N25</f>
        <v>2</v>
      </c>
      <c r="G29" s="72">
        <f>'ریز کالا'!X25</f>
        <v>27.5</v>
      </c>
      <c r="H29" s="73">
        <f t="shared" si="0"/>
        <v>55</v>
      </c>
      <c r="I29" s="66"/>
      <c r="J29" s="74">
        <f>'ریز کالا'!S25</f>
        <v>2</v>
      </c>
      <c r="K29" s="75">
        <f t="shared" ref="K29:K39" si="5">J29/F29</f>
        <v>1</v>
      </c>
      <c r="L29" s="73">
        <f t="shared" si="1"/>
        <v>55</v>
      </c>
      <c r="O29" s="77"/>
      <c r="P29" s="78"/>
    </row>
    <row r="30" spans="2:31" s="76" customFormat="1" ht="17.25" customHeight="1" x14ac:dyDescent="0.25">
      <c r="B30" s="186">
        <f>'ریز کالا'!A26</f>
        <v>25</v>
      </c>
      <c r="C30" s="187" t="str">
        <f>'ریز کالا'!K26</f>
        <v>EJ-501-01</v>
      </c>
      <c r="D30" s="188" t="str">
        <f>'ریز کالا'!M26</f>
        <v>Bolt &amp; Nuts 3/4"(M20) x110</v>
      </c>
      <c r="E30" s="189" t="str">
        <f>'ریز کالا'!T26</f>
        <v>Set</v>
      </c>
      <c r="F30" s="71">
        <f>'ریز کالا'!N26</f>
        <v>2</v>
      </c>
      <c r="G30" s="72">
        <f>'ریز کالا'!X26</f>
        <v>85</v>
      </c>
      <c r="H30" s="73">
        <f t="shared" si="0"/>
        <v>170</v>
      </c>
      <c r="I30" s="66"/>
      <c r="J30" s="74">
        <f>'ریز کالا'!S26</f>
        <v>2</v>
      </c>
      <c r="K30" s="75">
        <f t="shared" si="5"/>
        <v>1</v>
      </c>
      <c r="L30" s="73">
        <f t="shared" si="1"/>
        <v>170</v>
      </c>
      <c r="O30" s="77"/>
      <c r="P30" s="78"/>
    </row>
    <row r="31" spans="2:31" s="76" customFormat="1" ht="17.25" customHeight="1" x14ac:dyDescent="0.25">
      <c r="B31" s="186">
        <f>'ریز کالا'!A27</f>
        <v>26</v>
      </c>
      <c r="C31" s="187" t="str">
        <f>'ریز کالا'!K27</f>
        <v>EJ-502-02</v>
      </c>
      <c r="D31" s="188" t="str">
        <f>'ریز کالا'!M27</f>
        <v>Bolt &amp; Nuts 3/4"(M20) x110</v>
      </c>
      <c r="E31" s="189" t="str">
        <f>'ریز کالا'!T27</f>
        <v>Set</v>
      </c>
      <c r="F31" s="71">
        <f>'ریز کالا'!N27</f>
        <v>2</v>
      </c>
      <c r="G31" s="72">
        <f>'ریز کالا'!X27</f>
        <v>85</v>
      </c>
      <c r="H31" s="73">
        <f t="shared" si="0"/>
        <v>170</v>
      </c>
      <c r="I31" s="66"/>
      <c r="J31" s="74">
        <f>'ریز کالا'!S27</f>
        <v>2</v>
      </c>
      <c r="K31" s="75">
        <f t="shared" si="5"/>
        <v>1</v>
      </c>
      <c r="L31" s="73">
        <f t="shared" si="1"/>
        <v>170</v>
      </c>
      <c r="O31" s="77"/>
      <c r="P31" s="78"/>
    </row>
    <row r="32" spans="2:31" s="76" customFormat="1" ht="17.25" customHeight="1" x14ac:dyDescent="0.25">
      <c r="B32" s="186">
        <f>'ریز کالا'!A28</f>
        <v>27</v>
      </c>
      <c r="C32" s="187" t="str">
        <f>'ریز کالا'!K28</f>
        <v>EJ-509-01</v>
      </c>
      <c r="D32" s="188" t="str">
        <f>'ریز کالا'!M28</f>
        <v>Bolt &amp; Nuts 3/4"(M20) x110</v>
      </c>
      <c r="E32" s="189" t="str">
        <f>'ریز کالا'!T28</f>
        <v>Set</v>
      </c>
      <c r="F32" s="71">
        <f>'ریز کالا'!N28</f>
        <v>2</v>
      </c>
      <c r="G32" s="72">
        <f>'ریز کالا'!X28</f>
        <v>85</v>
      </c>
      <c r="H32" s="73">
        <f t="shared" si="0"/>
        <v>170</v>
      </c>
      <c r="I32" s="66"/>
      <c r="J32" s="74">
        <f>'ریز کالا'!S28</f>
        <v>2</v>
      </c>
      <c r="K32" s="75">
        <f t="shared" si="5"/>
        <v>1</v>
      </c>
      <c r="L32" s="73">
        <f t="shared" si="1"/>
        <v>170</v>
      </c>
      <c r="O32" s="77"/>
      <c r="P32" s="78"/>
    </row>
    <row r="33" spans="2:16" s="76" customFormat="1" ht="17.25" customHeight="1" x14ac:dyDescent="0.25">
      <c r="B33" s="186">
        <f>'ریز کالا'!A29</f>
        <v>28</v>
      </c>
      <c r="C33" s="187" t="str">
        <f>'ریز کالا'!K29</f>
        <v>EJ-517-01</v>
      </c>
      <c r="D33" s="188" t="str">
        <f>'ریز کالا'!M29</f>
        <v>Bolt &amp; Nuts 3/4"(M20) x110</v>
      </c>
      <c r="E33" s="189" t="str">
        <f>'ریز کالا'!T29</f>
        <v>Set</v>
      </c>
      <c r="F33" s="71">
        <f>'ریز کالا'!N29</f>
        <v>2</v>
      </c>
      <c r="G33" s="72">
        <f>'ریز کالا'!X29</f>
        <v>85</v>
      </c>
      <c r="H33" s="73">
        <f t="shared" si="0"/>
        <v>170</v>
      </c>
      <c r="I33" s="66"/>
      <c r="J33" s="74">
        <f>'ریز کالا'!S29</f>
        <v>2</v>
      </c>
      <c r="K33" s="75">
        <f t="shared" si="5"/>
        <v>1</v>
      </c>
      <c r="L33" s="73">
        <f t="shared" si="1"/>
        <v>170</v>
      </c>
      <c r="O33" s="77"/>
      <c r="P33" s="78"/>
    </row>
    <row r="34" spans="2:16" s="76" customFormat="1" ht="17.25" customHeight="1" x14ac:dyDescent="0.25">
      <c r="B34" s="231">
        <f>'ریز کالا'!A30</f>
        <v>29</v>
      </c>
      <c r="C34" s="232" t="str">
        <f>'ریز کالا'!K30</f>
        <v>EJ-501-01</v>
      </c>
      <c r="D34" s="233" t="str">
        <f>'ریز کالا'!M30</f>
        <v>KLINGRITE C-4400</v>
      </c>
      <c r="E34" s="234" t="str">
        <f>'ریز کالا'!T30</f>
        <v>Piece</v>
      </c>
      <c r="F34" s="235">
        <f>'ریز کالا'!N30</f>
        <v>2</v>
      </c>
      <c r="G34" s="236">
        <f>'ریز کالا'!X30</f>
        <v>30</v>
      </c>
      <c r="H34" s="237">
        <f t="shared" si="0"/>
        <v>60</v>
      </c>
      <c r="I34" s="238"/>
      <c r="J34" s="239">
        <f>'ریز کالا'!S30</f>
        <v>0</v>
      </c>
      <c r="K34" s="240">
        <f t="shared" si="5"/>
        <v>0</v>
      </c>
      <c r="L34" s="237">
        <f t="shared" si="1"/>
        <v>0</v>
      </c>
      <c r="O34" s="77"/>
      <c r="P34" s="78"/>
    </row>
    <row r="35" spans="2:16" s="76" customFormat="1" ht="17.25" customHeight="1" x14ac:dyDescent="0.25">
      <c r="B35" s="231">
        <f>'ریز کالا'!A31</f>
        <v>30</v>
      </c>
      <c r="C35" s="232" t="str">
        <f>'ریز کالا'!K31</f>
        <v>EJ-502-02</v>
      </c>
      <c r="D35" s="233" t="str">
        <f>'ریز کالا'!M31</f>
        <v>KLINGRITE C-4400</v>
      </c>
      <c r="E35" s="234" t="str">
        <f>'ریز کالا'!T31</f>
        <v>Piece</v>
      </c>
      <c r="F35" s="235">
        <f>'ریز کالا'!N31</f>
        <v>2</v>
      </c>
      <c r="G35" s="236">
        <f>'ریز کالا'!X31</f>
        <v>30</v>
      </c>
      <c r="H35" s="237">
        <f t="shared" si="0"/>
        <v>60</v>
      </c>
      <c r="I35" s="238"/>
      <c r="J35" s="239">
        <f>'ریز کالا'!S31</f>
        <v>0</v>
      </c>
      <c r="K35" s="240">
        <f t="shared" si="5"/>
        <v>0</v>
      </c>
      <c r="L35" s="237">
        <f t="shared" si="1"/>
        <v>0</v>
      </c>
      <c r="O35" s="77"/>
      <c r="P35" s="78"/>
    </row>
    <row r="36" spans="2:16" s="76" customFormat="1" ht="17.25" customHeight="1" x14ac:dyDescent="0.25">
      <c r="B36" s="231">
        <f>'ریز کالا'!A32</f>
        <v>31</v>
      </c>
      <c r="C36" s="232" t="str">
        <f>'ریز کالا'!K32</f>
        <v>EJ-509-01</v>
      </c>
      <c r="D36" s="233" t="str">
        <f>'ریز کالا'!M32</f>
        <v>KLINGRITE C-4400</v>
      </c>
      <c r="E36" s="234" t="str">
        <f>'ریز کالا'!T32</f>
        <v>Piece</v>
      </c>
      <c r="F36" s="235">
        <f>'ریز کالا'!N32</f>
        <v>2</v>
      </c>
      <c r="G36" s="236">
        <f>'ریز کالا'!X32</f>
        <v>30</v>
      </c>
      <c r="H36" s="237">
        <f t="shared" si="0"/>
        <v>60</v>
      </c>
      <c r="I36" s="238"/>
      <c r="J36" s="239">
        <f>'ریز کالا'!S32</f>
        <v>0</v>
      </c>
      <c r="K36" s="240">
        <f t="shared" si="5"/>
        <v>0</v>
      </c>
      <c r="L36" s="237">
        <f t="shared" si="1"/>
        <v>0</v>
      </c>
      <c r="O36" s="77"/>
      <c r="P36" s="78"/>
    </row>
    <row r="37" spans="2:16" s="76" customFormat="1" ht="17.25" customHeight="1" x14ac:dyDescent="0.25">
      <c r="B37" s="231">
        <f>'ریز کالا'!A33</f>
        <v>32</v>
      </c>
      <c r="C37" s="232" t="str">
        <f>'ریز کالا'!K33</f>
        <v>EJ-517-01</v>
      </c>
      <c r="D37" s="233" t="str">
        <f>'ریز کالا'!M33</f>
        <v>KLINGRITE C-4400</v>
      </c>
      <c r="E37" s="234" t="str">
        <f>'ریز کالا'!T33</f>
        <v>Piece</v>
      </c>
      <c r="F37" s="235">
        <f>'ریز کالا'!N33</f>
        <v>2</v>
      </c>
      <c r="G37" s="236">
        <f>'ریز کالا'!X33</f>
        <v>30</v>
      </c>
      <c r="H37" s="237">
        <f t="shared" si="0"/>
        <v>60</v>
      </c>
      <c r="I37" s="238"/>
      <c r="J37" s="239">
        <f>'ریز کالا'!S33</f>
        <v>0</v>
      </c>
      <c r="K37" s="240">
        <f t="shared" si="5"/>
        <v>0</v>
      </c>
      <c r="L37" s="237">
        <f t="shared" si="1"/>
        <v>0</v>
      </c>
      <c r="O37" s="77"/>
      <c r="P37" s="78"/>
    </row>
    <row r="38" spans="2:16" s="76" customFormat="1" ht="17.25" customHeight="1" x14ac:dyDescent="0.25">
      <c r="B38" s="186">
        <f>'ریز کالا'!A34</f>
        <v>33</v>
      </c>
      <c r="C38" s="187" t="str">
        <f>'ریز کالا'!K34</f>
        <v>EJ-501-01</v>
      </c>
      <c r="D38" s="188" t="str">
        <f>'ریز کالا'!M34</f>
        <v>Gasket Spiral Wound 1"150#</v>
      </c>
      <c r="E38" s="189" t="str">
        <f>'ریز کالا'!T34</f>
        <v>Piece</v>
      </c>
      <c r="F38" s="71">
        <f>'ریز کالا'!N34</f>
        <v>4</v>
      </c>
      <c r="G38" s="72">
        <f>'ریز کالا'!X34</f>
        <v>7.5</v>
      </c>
      <c r="H38" s="73">
        <f t="shared" si="0"/>
        <v>30</v>
      </c>
      <c r="I38" s="66"/>
      <c r="J38" s="74">
        <f>'ریز کالا'!S34</f>
        <v>4</v>
      </c>
      <c r="K38" s="75">
        <f t="shared" si="5"/>
        <v>1</v>
      </c>
      <c r="L38" s="73">
        <f t="shared" si="1"/>
        <v>30</v>
      </c>
      <c r="O38" s="77"/>
      <c r="P38" s="78"/>
    </row>
    <row r="39" spans="2:16" s="76" customFormat="1" ht="17.25" customHeight="1" x14ac:dyDescent="0.25">
      <c r="B39" s="186">
        <f>'ریز کالا'!A35</f>
        <v>34</v>
      </c>
      <c r="C39" s="187" t="str">
        <f>'ریز کالا'!K35</f>
        <v>EJ-502-02</v>
      </c>
      <c r="D39" s="188" t="str">
        <f>'ریز کالا'!M35</f>
        <v>Gasket Spiral Wound 1"150#</v>
      </c>
      <c r="E39" s="189" t="str">
        <f>'ریز کالا'!T35</f>
        <v>Piece</v>
      </c>
      <c r="F39" s="71">
        <f>'ریز کالا'!N35</f>
        <v>4</v>
      </c>
      <c r="G39" s="72">
        <f>'ریز کالا'!X35</f>
        <v>7.5</v>
      </c>
      <c r="H39" s="73">
        <f t="shared" si="0"/>
        <v>30</v>
      </c>
      <c r="I39" s="66"/>
      <c r="J39" s="74">
        <f>'ریز کالا'!S35</f>
        <v>4</v>
      </c>
      <c r="K39" s="75">
        <f t="shared" si="5"/>
        <v>1</v>
      </c>
      <c r="L39" s="73">
        <f t="shared" si="1"/>
        <v>30</v>
      </c>
      <c r="O39" s="77"/>
      <c r="P39" s="78"/>
    </row>
    <row r="40" spans="2:16" s="76" customFormat="1" ht="17.25" customHeight="1" x14ac:dyDescent="0.25">
      <c r="B40" s="186">
        <f>'ریز کالا'!A36</f>
        <v>35</v>
      </c>
      <c r="C40" s="187" t="str">
        <f>'ریز کالا'!K36</f>
        <v>EJ-509-01</v>
      </c>
      <c r="D40" s="188" t="str">
        <f>'ریز کالا'!M36</f>
        <v>Gasket Spiral Wound 1"150#</v>
      </c>
      <c r="E40" s="189" t="str">
        <f>'ریز کالا'!T36</f>
        <v>Piece</v>
      </c>
      <c r="F40" s="71">
        <f>'ریز کالا'!N36</f>
        <v>4</v>
      </c>
      <c r="G40" s="72">
        <f>'ریز کالا'!X36</f>
        <v>7.5</v>
      </c>
      <c r="H40" s="73">
        <f t="shared" si="0"/>
        <v>30</v>
      </c>
      <c r="I40" s="66"/>
      <c r="J40" s="74">
        <f>'ریز کالا'!S36</f>
        <v>4</v>
      </c>
      <c r="K40" s="75">
        <f t="shared" ref="K40:K76" si="6">J40/F40</f>
        <v>1</v>
      </c>
      <c r="L40" s="73">
        <f t="shared" ref="L40:L76" si="7">J40*G40</f>
        <v>30</v>
      </c>
      <c r="O40" s="77"/>
      <c r="P40" s="78"/>
    </row>
    <row r="41" spans="2:16" s="76" customFormat="1" ht="17.25" customHeight="1" x14ac:dyDescent="0.25">
      <c r="B41" s="186">
        <f>'ریز کالا'!A37</f>
        <v>36</v>
      </c>
      <c r="C41" s="187" t="str">
        <f>'ریز کالا'!K37</f>
        <v>EJ-517-01</v>
      </c>
      <c r="D41" s="188" t="str">
        <f>'ریز کالا'!M37</f>
        <v>Gasket Spiral Wound 1"150#</v>
      </c>
      <c r="E41" s="189" t="str">
        <f>'ریز کالا'!T37</f>
        <v>Piece</v>
      </c>
      <c r="F41" s="71">
        <f>'ریز کالا'!N37</f>
        <v>4</v>
      </c>
      <c r="G41" s="72">
        <f>'ریز کالا'!X37</f>
        <v>7.5</v>
      </c>
      <c r="H41" s="73">
        <f t="shared" si="0"/>
        <v>30</v>
      </c>
      <c r="I41" s="66"/>
      <c r="J41" s="74">
        <f>'ریز کالا'!S37</f>
        <v>4</v>
      </c>
      <c r="K41" s="75">
        <f t="shared" si="6"/>
        <v>1</v>
      </c>
      <c r="L41" s="73">
        <f t="shared" si="7"/>
        <v>30</v>
      </c>
      <c r="O41" s="77"/>
      <c r="P41" s="78"/>
    </row>
    <row r="42" spans="2:16" s="76" customFormat="1" ht="17.25" customHeight="1" x14ac:dyDescent="0.25">
      <c r="B42" s="186">
        <f>'ریز کالا'!A38</f>
        <v>37</v>
      </c>
      <c r="C42" s="187" t="str">
        <f>'ریز کالا'!K38</f>
        <v>EJ-501-01</v>
      </c>
      <c r="D42" s="188" t="str">
        <f>'ریز کالا'!M38</f>
        <v>Gasket Spiral Wound 11/2"300#</v>
      </c>
      <c r="E42" s="189" t="str">
        <f>'ریز کالا'!T38</f>
        <v>Piece</v>
      </c>
      <c r="F42" s="71">
        <f>'ریز کالا'!N38</f>
        <v>2</v>
      </c>
      <c r="G42" s="72">
        <f>'ریز کالا'!X38</f>
        <v>12.5</v>
      </c>
      <c r="H42" s="73">
        <f t="shared" si="0"/>
        <v>25</v>
      </c>
      <c r="I42" s="66"/>
      <c r="J42" s="74">
        <f>'ریز کالا'!S38</f>
        <v>2</v>
      </c>
      <c r="K42" s="75">
        <f t="shared" si="6"/>
        <v>1</v>
      </c>
      <c r="L42" s="73">
        <f t="shared" si="7"/>
        <v>25</v>
      </c>
      <c r="O42" s="77"/>
      <c r="P42" s="78"/>
    </row>
    <row r="43" spans="2:16" s="76" customFormat="1" ht="17.25" customHeight="1" x14ac:dyDescent="0.25">
      <c r="B43" s="186">
        <f>'ریز کالا'!A39</f>
        <v>38</v>
      </c>
      <c r="C43" s="187" t="str">
        <f>'ریز کالا'!K39</f>
        <v>EJ-502-02</v>
      </c>
      <c r="D43" s="188" t="str">
        <f>'ریز کالا'!M39</f>
        <v>Gasket Spiral Wound 11/2"300#</v>
      </c>
      <c r="E43" s="189" t="str">
        <f>'ریز کالا'!T39</f>
        <v>Piece</v>
      </c>
      <c r="F43" s="71">
        <f>'ریز کالا'!N39</f>
        <v>2</v>
      </c>
      <c r="G43" s="72">
        <f>'ریز کالا'!X39</f>
        <v>12.5</v>
      </c>
      <c r="H43" s="73">
        <f t="shared" si="0"/>
        <v>25</v>
      </c>
      <c r="I43" s="66"/>
      <c r="J43" s="74">
        <f>'ریز کالا'!S39</f>
        <v>2</v>
      </c>
      <c r="K43" s="75">
        <f t="shared" si="6"/>
        <v>1</v>
      </c>
      <c r="L43" s="73">
        <f t="shared" si="7"/>
        <v>25</v>
      </c>
      <c r="O43" s="77"/>
      <c r="P43" s="78"/>
    </row>
    <row r="44" spans="2:16" s="76" customFormat="1" ht="17.25" customHeight="1" x14ac:dyDescent="0.25">
      <c r="B44" s="186">
        <f>'ریز کالا'!A40</f>
        <v>39</v>
      </c>
      <c r="C44" s="187" t="str">
        <f>'ریز کالا'!K40</f>
        <v>EJ-509-01</v>
      </c>
      <c r="D44" s="188" t="str">
        <f>'ریز کالا'!M40</f>
        <v>Gasket Spiral Wound 11/2"300#</v>
      </c>
      <c r="E44" s="189" t="str">
        <f>'ریز کالا'!T40</f>
        <v>Piece</v>
      </c>
      <c r="F44" s="71">
        <f>'ریز کالا'!N40</f>
        <v>2</v>
      </c>
      <c r="G44" s="72">
        <f>'ریز کالا'!X40</f>
        <v>12.5</v>
      </c>
      <c r="H44" s="73">
        <f t="shared" si="0"/>
        <v>25</v>
      </c>
      <c r="I44" s="66"/>
      <c r="J44" s="74">
        <f>'ریز کالا'!S40</f>
        <v>2</v>
      </c>
      <c r="K44" s="75">
        <f t="shared" si="6"/>
        <v>1</v>
      </c>
      <c r="L44" s="73">
        <f t="shared" si="7"/>
        <v>25</v>
      </c>
      <c r="O44" s="77"/>
      <c r="P44" s="78"/>
    </row>
    <row r="45" spans="2:16" s="76" customFormat="1" ht="17.25" customHeight="1" x14ac:dyDescent="0.25">
      <c r="B45" s="186">
        <f>'ریز کالا'!A41</f>
        <v>40</v>
      </c>
      <c r="C45" s="187" t="str">
        <f>'ریز کالا'!K41</f>
        <v>EJ-517-01</v>
      </c>
      <c r="D45" s="188" t="str">
        <f>'ریز کالا'!M41</f>
        <v>Gasket Spiral Wound 11/2"300#</v>
      </c>
      <c r="E45" s="189" t="str">
        <f>'ریز کالا'!T41</f>
        <v>Piece</v>
      </c>
      <c r="F45" s="71">
        <f>'ریز کالا'!N41</f>
        <v>2</v>
      </c>
      <c r="G45" s="72">
        <f>'ریز کالا'!X41</f>
        <v>12.5</v>
      </c>
      <c r="H45" s="73">
        <f t="shared" si="0"/>
        <v>25</v>
      </c>
      <c r="I45" s="66"/>
      <c r="J45" s="74">
        <f>'ریز کالا'!S41</f>
        <v>2</v>
      </c>
      <c r="K45" s="75">
        <f t="shared" si="6"/>
        <v>1</v>
      </c>
      <c r="L45" s="73">
        <f t="shared" si="7"/>
        <v>25</v>
      </c>
      <c r="O45" s="77"/>
      <c r="P45" s="78"/>
    </row>
    <row r="46" spans="2:16" s="76" customFormat="1" ht="17.25" customHeight="1" x14ac:dyDescent="0.25">
      <c r="B46" s="186">
        <f>'ریز کالا'!A42</f>
        <v>41</v>
      </c>
      <c r="C46" s="187" t="str">
        <f>'ریز کالا'!K42</f>
        <v>EJ-501-01</v>
      </c>
      <c r="D46" s="188" t="str">
        <f>'ریز کالا'!M42</f>
        <v>Bolt &amp; Nuts 1/2"(M14) x70</v>
      </c>
      <c r="E46" s="189" t="str">
        <f>'ریز کالا'!T42</f>
        <v>Set</v>
      </c>
      <c r="F46" s="71">
        <f>'ریز کالا'!N42</f>
        <v>4</v>
      </c>
      <c r="G46" s="72">
        <f>'ریز کالا'!X42</f>
        <v>27.5</v>
      </c>
      <c r="H46" s="73">
        <f t="shared" si="0"/>
        <v>110</v>
      </c>
      <c r="I46" s="66"/>
      <c r="J46" s="74">
        <f>'ریز کالا'!S42</f>
        <v>4</v>
      </c>
      <c r="K46" s="75">
        <f t="shared" si="6"/>
        <v>1</v>
      </c>
      <c r="L46" s="73">
        <f t="shared" si="7"/>
        <v>110</v>
      </c>
      <c r="O46" s="77"/>
      <c r="P46" s="78"/>
    </row>
    <row r="47" spans="2:16" s="76" customFormat="1" ht="17.25" customHeight="1" x14ac:dyDescent="0.25">
      <c r="B47" s="186">
        <f>'ریز کالا'!A43</f>
        <v>42</v>
      </c>
      <c r="C47" s="187" t="str">
        <f>'ریز کالا'!K43</f>
        <v>EJ-502-02</v>
      </c>
      <c r="D47" s="188" t="str">
        <f>'ریز کالا'!M43</f>
        <v>Bolt &amp; Nuts 1/2"(M14) x70</v>
      </c>
      <c r="E47" s="189" t="str">
        <f>'ریز کالا'!T43</f>
        <v>Set</v>
      </c>
      <c r="F47" s="71">
        <f>'ریز کالا'!N43</f>
        <v>4</v>
      </c>
      <c r="G47" s="72">
        <f>'ریز کالا'!X43</f>
        <v>27.5</v>
      </c>
      <c r="H47" s="73">
        <f t="shared" si="0"/>
        <v>110</v>
      </c>
      <c r="I47" s="66"/>
      <c r="J47" s="74">
        <f>'ریز کالا'!S43</f>
        <v>4</v>
      </c>
      <c r="K47" s="75">
        <f t="shared" si="6"/>
        <v>1</v>
      </c>
      <c r="L47" s="73">
        <f t="shared" si="7"/>
        <v>110</v>
      </c>
      <c r="O47" s="77"/>
      <c r="P47" s="78"/>
    </row>
    <row r="48" spans="2:16" s="76" customFormat="1" ht="17.25" customHeight="1" x14ac:dyDescent="0.25">
      <c r="B48" s="186">
        <f>'ریز کالا'!A44</f>
        <v>43</v>
      </c>
      <c r="C48" s="187" t="str">
        <f>'ریز کالا'!K44</f>
        <v>EJ-509-01</v>
      </c>
      <c r="D48" s="188" t="str">
        <f>'ریز کالا'!M44</f>
        <v>Bolt &amp; Nuts 1/2"(M14) x70</v>
      </c>
      <c r="E48" s="189" t="str">
        <f>'ریز کالا'!T44</f>
        <v>Set</v>
      </c>
      <c r="F48" s="71">
        <f>'ریز کالا'!N44</f>
        <v>4</v>
      </c>
      <c r="G48" s="72">
        <f>'ریز کالا'!X44</f>
        <v>27.5</v>
      </c>
      <c r="H48" s="73">
        <f t="shared" si="0"/>
        <v>110</v>
      </c>
      <c r="I48" s="66"/>
      <c r="J48" s="74">
        <f>'ریز کالا'!S44</f>
        <v>4</v>
      </c>
      <c r="K48" s="75">
        <f t="shared" si="6"/>
        <v>1</v>
      </c>
      <c r="L48" s="73">
        <f t="shared" si="7"/>
        <v>110</v>
      </c>
      <c r="O48" s="77"/>
      <c r="P48" s="78"/>
    </row>
    <row r="49" spans="2:16" s="76" customFormat="1" ht="17.25" customHeight="1" x14ac:dyDescent="0.25">
      <c r="B49" s="186">
        <f>'ریز کالا'!A45</f>
        <v>44</v>
      </c>
      <c r="C49" s="187" t="str">
        <f>'ریز کالا'!K45</f>
        <v>EJ-517-01</v>
      </c>
      <c r="D49" s="188" t="str">
        <f>'ریز کالا'!M45</f>
        <v>Bolt &amp; Nuts 1/2"(M14) x70</v>
      </c>
      <c r="E49" s="189" t="str">
        <f>'ریز کالا'!T45</f>
        <v>Set</v>
      </c>
      <c r="F49" s="71">
        <f>'ریز کالا'!N45</f>
        <v>4</v>
      </c>
      <c r="G49" s="72">
        <f>'ریز کالا'!X45</f>
        <v>27.5</v>
      </c>
      <c r="H49" s="73">
        <f t="shared" si="0"/>
        <v>110</v>
      </c>
      <c r="I49" s="66"/>
      <c r="J49" s="74">
        <f>'ریز کالا'!S45</f>
        <v>4</v>
      </c>
      <c r="K49" s="75">
        <f t="shared" si="6"/>
        <v>1</v>
      </c>
      <c r="L49" s="73">
        <f t="shared" si="7"/>
        <v>110</v>
      </c>
      <c r="O49" s="77"/>
      <c r="P49" s="78"/>
    </row>
    <row r="50" spans="2:16" s="76" customFormat="1" ht="17.25" customHeight="1" x14ac:dyDescent="0.25">
      <c r="B50" s="186">
        <f>'ریز کالا'!A46</f>
        <v>45</v>
      </c>
      <c r="C50" s="187" t="str">
        <f>'ریز کالا'!K46</f>
        <v>EJ-501-01</v>
      </c>
      <c r="D50" s="188" t="str">
        <f>'ریز کالا'!M46</f>
        <v>Bolt &amp; Nuts 1/2"(M14) x80</v>
      </c>
      <c r="E50" s="189" t="str">
        <f>'ریز کالا'!T46</f>
        <v>Set</v>
      </c>
      <c r="F50" s="71">
        <f>'ریز کالا'!N46</f>
        <v>2</v>
      </c>
      <c r="G50" s="72">
        <f>'ریز کالا'!X46</f>
        <v>27.5</v>
      </c>
      <c r="H50" s="73">
        <f t="shared" si="0"/>
        <v>55</v>
      </c>
      <c r="I50" s="66"/>
      <c r="J50" s="74">
        <f>'ریز کالا'!S46</f>
        <v>2</v>
      </c>
      <c r="K50" s="75">
        <f t="shared" si="6"/>
        <v>1</v>
      </c>
      <c r="L50" s="73">
        <f t="shared" si="7"/>
        <v>55</v>
      </c>
      <c r="O50" s="77"/>
      <c r="P50" s="78"/>
    </row>
    <row r="51" spans="2:16" s="76" customFormat="1" ht="17.25" customHeight="1" x14ac:dyDescent="0.25">
      <c r="B51" s="186">
        <f>'ریز کالا'!A47</f>
        <v>46</v>
      </c>
      <c r="C51" s="187" t="str">
        <f>'ریز کالا'!K47</f>
        <v>EJ-502-02</v>
      </c>
      <c r="D51" s="188" t="str">
        <f>'ریز کالا'!M47</f>
        <v>Bolt &amp; Nuts 1/2"(M14) x80</v>
      </c>
      <c r="E51" s="189" t="str">
        <f>'ریز کالا'!T47</f>
        <v>Set</v>
      </c>
      <c r="F51" s="71">
        <f>'ریز کالا'!N47</f>
        <v>2</v>
      </c>
      <c r="G51" s="72">
        <f>'ریز کالا'!X47</f>
        <v>27.5</v>
      </c>
      <c r="H51" s="73">
        <f t="shared" si="0"/>
        <v>55</v>
      </c>
      <c r="I51" s="66"/>
      <c r="J51" s="74">
        <f>'ریز کالا'!S47</f>
        <v>2</v>
      </c>
      <c r="K51" s="75">
        <f t="shared" si="6"/>
        <v>1</v>
      </c>
      <c r="L51" s="73">
        <f t="shared" si="7"/>
        <v>55</v>
      </c>
      <c r="O51" s="77"/>
      <c r="P51" s="78"/>
    </row>
    <row r="52" spans="2:16" s="76" customFormat="1" ht="17.25" customHeight="1" x14ac:dyDescent="0.25">
      <c r="B52" s="186">
        <f>'ریز کالا'!A48</f>
        <v>47</v>
      </c>
      <c r="C52" s="187" t="str">
        <f>'ریز کالا'!K48</f>
        <v>EJ-509-01</v>
      </c>
      <c r="D52" s="188" t="str">
        <f>'ریز کالا'!M48</f>
        <v>Bolt &amp; Nuts 1/2"(M14) x80</v>
      </c>
      <c r="E52" s="189" t="str">
        <f>'ریز کالا'!T48</f>
        <v>Set</v>
      </c>
      <c r="F52" s="71">
        <f>'ریز کالا'!N48</f>
        <v>2</v>
      </c>
      <c r="G52" s="72">
        <f>'ریز کالا'!X48</f>
        <v>27.5</v>
      </c>
      <c r="H52" s="73">
        <f t="shared" si="0"/>
        <v>55</v>
      </c>
      <c r="I52" s="66"/>
      <c r="J52" s="74">
        <f>'ریز کالا'!S48</f>
        <v>2</v>
      </c>
      <c r="K52" s="75">
        <f t="shared" si="6"/>
        <v>1</v>
      </c>
      <c r="L52" s="73">
        <f t="shared" si="7"/>
        <v>55</v>
      </c>
      <c r="O52" s="77"/>
      <c r="P52" s="78"/>
    </row>
    <row r="53" spans="2:16" s="76" customFormat="1" ht="17.25" customHeight="1" x14ac:dyDescent="0.25">
      <c r="B53" s="186">
        <f>'ریز کالا'!A49</f>
        <v>48</v>
      </c>
      <c r="C53" s="187" t="str">
        <f>'ریز کالا'!K49</f>
        <v>EJ-517-01</v>
      </c>
      <c r="D53" s="188" t="str">
        <f>'ریز کالا'!M49</f>
        <v>Bolt &amp; Nuts 1/2"(M14) x80</v>
      </c>
      <c r="E53" s="189" t="str">
        <f>'ریز کالا'!T49</f>
        <v>Set</v>
      </c>
      <c r="F53" s="71">
        <f>'ریز کالا'!N49</f>
        <v>2</v>
      </c>
      <c r="G53" s="72">
        <f>'ریز کالا'!X49</f>
        <v>27.5</v>
      </c>
      <c r="H53" s="73">
        <f t="shared" si="0"/>
        <v>55</v>
      </c>
      <c r="I53" s="66"/>
      <c r="J53" s="74">
        <f>'ریز کالا'!S49</f>
        <v>2</v>
      </c>
      <c r="K53" s="75">
        <f t="shared" si="6"/>
        <v>1</v>
      </c>
      <c r="L53" s="73">
        <f t="shared" si="7"/>
        <v>55</v>
      </c>
      <c r="O53" s="77"/>
      <c r="P53" s="78"/>
    </row>
    <row r="54" spans="2:16" s="76" customFormat="1" ht="17.25" customHeight="1" x14ac:dyDescent="0.25">
      <c r="B54" s="186">
        <f>'ریز کالا'!A50</f>
        <v>49</v>
      </c>
      <c r="C54" s="187" t="str">
        <f>'ریز کالا'!K50</f>
        <v>EJ-501-01</v>
      </c>
      <c r="D54" s="188" t="str">
        <f>'ریز کالا'!M50</f>
        <v>Bolt &amp; Nuts 3/4"(M20) x110</v>
      </c>
      <c r="E54" s="189" t="str">
        <f>'ریز کالا'!T50</f>
        <v>Set</v>
      </c>
      <c r="F54" s="71">
        <f>'ریز کالا'!N50</f>
        <v>2</v>
      </c>
      <c r="G54" s="72">
        <f>'ریز کالا'!X50</f>
        <v>85</v>
      </c>
      <c r="H54" s="73">
        <f t="shared" si="0"/>
        <v>170</v>
      </c>
      <c r="I54" s="66"/>
      <c r="J54" s="74">
        <f>'ریز کالا'!S50</f>
        <v>2</v>
      </c>
      <c r="K54" s="75">
        <f t="shared" si="6"/>
        <v>1</v>
      </c>
      <c r="L54" s="73">
        <f t="shared" si="7"/>
        <v>170</v>
      </c>
      <c r="O54" s="77"/>
      <c r="P54" s="78"/>
    </row>
    <row r="55" spans="2:16" s="76" customFormat="1" ht="17.25" customHeight="1" x14ac:dyDescent="0.25">
      <c r="B55" s="186">
        <f>'ریز کالا'!A51</f>
        <v>50</v>
      </c>
      <c r="C55" s="187" t="str">
        <f>'ریز کالا'!K51</f>
        <v>EJ-502-02</v>
      </c>
      <c r="D55" s="188" t="str">
        <f>'ریز کالا'!M51</f>
        <v>Bolt &amp; Nuts 3/4"(M20) x110</v>
      </c>
      <c r="E55" s="189" t="str">
        <f>'ریز کالا'!T51</f>
        <v>Set</v>
      </c>
      <c r="F55" s="71">
        <f>'ریز کالا'!N51</f>
        <v>2</v>
      </c>
      <c r="G55" s="72">
        <f>'ریز کالا'!X51</f>
        <v>85</v>
      </c>
      <c r="H55" s="73">
        <f t="shared" si="0"/>
        <v>170</v>
      </c>
      <c r="I55" s="66"/>
      <c r="J55" s="74">
        <f>'ریز کالا'!S51</f>
        <v>2</v>
      </c>
      <c r="K55" s="75">
        <f t="shared" si="6"/>
        <v>1</v>
      </c>
      <c r="L55" s="73">
        <f t="shared" si="7"/>
        <v>170</v>
      </c>
      <c r="O55" s="77"/>
      <c r="P55" s="78"/>
    </row>
    <row r="56" spans="2:16" s="76" customFormat="1" ht="17.25" customHeight="1" x14ac:dyDescent="0.25">
      <c r="B56" s="186">
        <f>'ریز کالا'!A52</f>
        <v>51</v>
      </c>
      <c r="C56" s="187" t="str">
        <f>'ریز کالا'!K52</f>
        <v>EJ-509-01</v>
      </c>
      <c r="D56" s="188" t="str">
        <f>'ریز کالا'!M52</f>
        <v>Bolt &amp; Nuts 3/4"(M20) x110</v>
      </c>
      <c r="E56" s="189" t="str">
        <f>'ریز کالا'!T52</f>
        <v>Set</v>
      </c>
      <c r="F56" s="71">
        <f>'ریز کالا'!N52</f>
        <v>2</v>
      </c>
      <c r="G56" s="72">
        <f>'ریز کالا'!X52</f>
        <v>85</v>
      </c>
      <c r="H56" s="73">
        <f t="shared" si="0"/>
        <v>170</v>
      </c>
      <c r="I56" s="66"/>
      <c r="J56" s="74">
        <f>'ریز کالا'!S52</f>
        <v>2</v>
      </c>
      <c r="K56" s="75">
        <f t="shared" si="6"/>
        <v>1</v>
      </c>
      <c r="L56" s="73">
        <f t="shared" si="7"/>
        <v>170</v>
      </c>
      <c r="O56" s="77"/>
      <c r="P56" s="78"/>
    </row>
    <row r="57" spans="2:16" s="76" customFormat="1" ht="17.25" customHeight="1" x14ac:dyDescent="0.25">
      <c r="B57" s="186">
        <f>'ریز کالا'!A53</f>
        <v>52</v>
      </c>
      <c r="C57" s="187" t="str">
        <f>'ریز کالا'!K53</f>
        <v>EJ-517-01</v>
      </c>
      <c r="D57" s="188" t="str">
        <f>'ریز کالا'!M53</f>
        <v>Bolt &amp; Nuts 3/4"(M20) x110</v>
      </c>
      <c r="E57" s="189" t="str">
        <f>'ریز کالا'!T53</f>
        <v>Set</v>
      </c>
      <c r="F57" s="71">
        <f>'ریز کالا'!N53</f>
        <v>2</v>
      </c>
      <c r="G57" s="72">
        <f>'ریز کالا'!X53</f>
        <v>85</v>
      </c>
      <c r="H57" s="73">
        <f t="shared" si="0"/>
        <v>170</v>
      </c>
      <c r="I57" s="66"/>
      <c r="J57" s="74">
        <f>'ریز کالا'!S53</f>
        <v>2</v>
      </c>
      <c r="K57" s="75">
        <f t="shared" si="6"/>
        <v>1</v>
      </c>
      <c r="L57" s="73">
        <f t="shared" si="7"/>
        <v>170</v>
      </c>
      <c r="O57" s="77"/>
      <c r="P57" s="78"/>
    </row>
    <row r="58" spans="2:16" s="76" customFormat="1" ht="17.25" customHeight="1" x14ac:dyDescent="0.25">
      <c r="B58" s="186">
        <f>'ریز کالا'!A54</f>
        <v>53</v>
      </c>
      <c r="C58" s="187" t="str">
        <f>'ریز کالا'!K54</f>
        <v>EJ-502-01</v>
      </c>
      <c r="D58" s="188" t="str">
        <f>'ریز کالا'!M54</f>
        <v>Evacuation Ejector</v>
      </c>
      <c r="E58" s="189" t="str">
        <f>'ریز کالا'!T54</f>
        <v>Set</v>
      </c>
      <c r="F58" s="71">
        <f>'ریز کالا'!N54</f>
        <v>1</v>
      </c>
      <c r="G58" s="72">
        <f>'ریز کالا'!X54</f>
        <v>6500</v>
      </c>
      <c r="H58" s="73">
        <f t="shared" si="0"/>
        <v>6500</v>
      </c>
      <c r="I58" s="66"/>
      <c r="J58" s="74">
        <f>'ریز کالا'!S54</f>
        <v>1</v>
      </c>
      <c r="K58" s="75">
        <f t="shared" si="6"/>
        <v>1</v>
      </c>
      <c r="L58" s="73">
        <f t="shared" si="7"/>
        <v>6500</v>
      </c>
      <c r="O58" s="77"/>
      <c r="P58" s="78"/>
    </row>
    <row r="59" spans="2:16" s="76" customFormat="1" ht="17.25" customHeight="1" x14ac:dyDescent="0.25">
      <c r="B59" s="186">
        <f>'ریز کالا'!A55</f>
        <v>54</v>
      </c>
      <c r="C59" s="187" t="str">
        <f>'ریز کالا'!K55</f>
        <v>EJ-502-01</v>
      </c>
      <c r="D59" s="188" t="str">
        <f>'ریز کالا'!M55</f>
        <v>Gasket Spiral Wound 2"300#</v>
      </c>
      <c r="E59" s="189" t="str">
        <f>'ریز کالا'!T55</f>
        <v>Piece</v>
      </c>
      <c r="F59" s="71">
        <f>'ریز کالا'!N55</f>
        <v>1</v>
      </c>
      <c r="G59" s="72">
        <f>'ریز کالا'!X55</f>
        <v>15</v>
      </c>
      <c r="H59" s="73">
        <f t="shared" si="0"/>
        <v>15</v>
      </c>
      <c r="I59" s="66"/>
      <c r="J59" s="74">
        <f>'ریز کالا'!S55</f>
        <v>1</v>
      </c>
      <c r="K59" s="75">
        <f t="shared" si="6"/>
        <v>1</v>
      </c>
      <c r="L59" s="73">
        <f t="shared" si="7"/>
        <v>15</v>
      </c>
      <c r="O59" s="77"/>
      <c r="P59" s="78"/>
    </row>
    <row r="60" spans="2:16" s="76" customFormat="1" ht="17.25" customHeight="1" x14ac:dyDescent="0.25">
      <c r="B60" s="186">
        <f>'ریز کالا'!A56</f>
        <v>55</v>
      </c>
      <c r="C60" s="187" t="str">
        <f>'ریز کالا'!K56</f>
        <v>EJ-502-01</v>
      </c>
      <c r="D60" s="188" t="str">
        <f>'ریز کالا'!M56</f>
        <v>Gasket Spiral Wound 4"300#</v>
      </c>
      <c r="E60" s="189" t="str">
        <f>'ریز کالا'!T56</f>
        <v>Piece</v>
      </c>
      <c r="F60" s="71">
        <f>'ریز کالا'!N56</f>
        <v>2</v>
      </c>
      <c r="G60" s="72">
        <f>'ریز کالا'!X56</f>
        <v>40</v>
      </c>
      <c r="H60" s="73">
        <f t="shared" si="0"/>
        <v>80</v>
      </c>
      <c r="I60" s="66"/>
      <c r="J60" s="74">
        <f>'ریز کالا'!S56</f>
        <v>2</v>
      </c>
      <c r="K60" s="75">
        <f t="shared" si="6"/>
        <v>1</v>
      </c>
      <c r="L60" s="73">
        <f t="shared" si="7"/>
        <v>80</v>
      </c>
      <c r="O60" s="77"/>
      <c r="P60" s="78"/>
    </row>
    <row r="61" spans="2:16" s="76" customFormat="1" ht="17.25" customHeight="1" x14ac:dyDescent="0.25">
      <c r="B61" s="186">
        <f>'ریز کالا'!A57</f>
        <v>56</v>
      </c>
      <c r="C61" s="187" t="str">
        <f>'ریز کالا'!K57</f>
        <v>EJ-502-01</v>
      </c>
      <c r="D61" s="188" t="str">
        <f>'ریز کالا'!M57</f>
        <v>Bolt &amp; Nuts 5/8"(M16) x80</v>
      </c>
      <c r="E61" s="189" t="str">
        <f>'ریز کالا'!T57</f>
        <v>Set</v>
      </c>
      <c r="F61" s="71">
        <f>'ریز کالا'!N57</f>
        <v>4</v>
      </c>
      <c r="G61" s="72">
        <f>'ریز کالا'!X57</f>
        <v>30</v>
      </c>
      <c r="H61" s="73">
        <f t="shared" si="0"/>
        <v>120</v>
      </c>
      <c r="I61" s="66"/>
      <c r="J61" s="74">
        <f>'ریز کالا'!S57</f>
        <v>4</v>
      </c>
      <c r="K61" s="75">
        <f t="shared" si="6"/>
        <v>1</v>
      </c>
      <c r="L61" s="73">
        <f t="shared" si="7"/>
        <v>120</v>
      </c>
      <c r="O61" s="77"/>
      <c r="P61" s="78"/>
    </row>
    <row r="62" spans="2:16" s="76" customFormat="1" ht="17.25" customHeight="1" x14ac:dyDescent="0.25">
      <c r="B62" s="186">
        <f>'ریز کالا'!A58</f>
        <v>57</v>
      </c>
      <c r="C62" s="187" t="str">
        <f>'ریز کالا'!K58</f>
        <v>EJ-502-01</v>
      </c>
      <c r="D62" s="188" t="str">
        <f>'ریز کالا'!M58</f>
        <v>Bolt &amp; Nuts 3/4"(M20) x130</v>
      </c>
      <c r="E62" s="189" t="str">
        <f>'ریز کالا'!T58</f>
        <v>Set</v>
      </c>
      <c r="F62" s="71">
        <f>'ریز کالا'!N58</f>
        <v>2</v>
      </c>
      <c r="G62" s="72">
        <f>'ریز کالا'!X58</f>
        <v>85</v>
      </c>
      <c r="H62" s="73">
        <f t="shared" si="0"/>
        <v>170</v>
      </c>
      <c r="I62" s="66"/>
      <c r="J62" s="74">
        <f>'ریز کالا'!S58</f>
        <v>2</v>
      </c>
      <c r="K62" s="75">
        <f t="shared" si="6"/>
        <v>1</v>
      </c>
      <c r="L62" s="73">
        <f t="shared" si="7"/>
        <v>170</v>
      </c>
      <c r="O62" s="77"/>
      <c r="P62" s="78"/>
    </row>
    <row r="63" spans="2:16" s="241" customFormat="1" ht="17.25" customHeight="1" x14ac:dyDescent="0.25">
      <c r="B63" s="231">
        <f>'ریز کالا'!A59</f>
        <v>58</v>
      </c>
      <c r="C63" s="232" t="str">
        <f>'ریز کالا'!K59</f>
        <v>EJ-502-01</v>
      </c>
      <c r="D63" s="233" t="str">
        <f>'ریز کالا'!M59</f>
        <v>Gasket KLINGRITE C-4400</v>
      </c>
      <c r="E63" s="234" t="str">
        <f>'ریز کالا'!T59</f>
        <v>Piece</v>
      </c>
      <c r="F63" s="235">
        <f>'ریز کالا'!N59</f>
        <v>2</v>
      </c>
      <c r="G63" s="236">
        <f>'ریز کالا'!X59</f>
        <v>35</v>
      </c>
      <c r="H63" s="237">
        <f t="shared" si="0"/>
        <v>70</v>
      </c>
      <c r="I63" s="238"/>
      <c r="J63" s="239">
        <f>'ریز کالا'!S59</f>
        <v>0</v>
      </c>
      <c r="K63" s="240">
        <f t="shared" si="6"/>
        <v>0</v>
      </c>
      <c r="L63" s="237">
        <f t="shared" si="7"/>
        <v>0</v>
      </c>
      <c r="O63" s="242"/>
      <c r="P63" s="243"/>
    </row>
    <row r="64" spans="2:16" s="76" customFormat="1" ht="17.25" customHeight="1" x14ac:dyDescent="0.25">
      <c r="B64" s="186">
        <f>'ریز کالا'!A60</f>
        <v>59</v>
      </c>
      <c r="C64" s="187" t="str">
        <f>'ریز کالا'!K60</f>
        <v>EJ-502-01</v>
      </c>
      <c r="D64" s="188" t="str">
        <f>'ریز کالا'!M60</f>
        <v>Gasket Spiral Wound 2"300#</v>
      </c>
      <c r="E64" s="189" t="str">
        <f>'ریز کالا'!T60</f>
        <v>Piece</v>
      </c>
      <c r="F64" s="71">
        <f>'ریز کالا'!N60</f>
        <v>2</v>
      </c>
      <c r="G64" s="72">
        <f>'ریز کالا'!X60</f>
        <v>15</v>
      </c>
      <c r="H64" s="73">
        <f t="shared" si="0"/>
        <v>30</v>
      </c>
      <c r="I64" s="66"/>
      <c r="J64" s="74">
        <f>'ریز کالا'!S60</f>
        <v>2</v>
      </c>
      <c r="K64" s="75">
        <f t="shared" si="6"/>
        <v>1</v>
      </c>
      <c r="L64" s="73">
        <f t="shared" si="7"/>
        <v>30</v>
      </c>
      <c r="O64" s="77"/>
      <c r="P64" s="78"/>
    </row>
    <row r="65" spans="2:16" s="76" customFormat="1" ht="17.25" customHeight="1" x14ac:dyDescent="0.25">
      <c r="B65" s="186">
        <f>'ریز کالا'!A61</f>
        <v>60</v>
      </c>
      <c r="C65" s="187" t="str">
        <f>'ریز کالا'!K61</f>
        <v>EJ-502-01</v>
      </c>
      <c r="D65" s="188" t="str">
        <f>'ریز کالا'!M61</f>
        <v>Gasket Spiral Wound 4"300#</v>
      </c>
      <c r="E65" s="189" t="str">
        <f>'ریز کالا'!T61</f>
        <v>Piece</v>
      </c>
      <c r="F65" s="71">
        <f>'ریز کالا'!N61</f>
        <v>2</v>
      </c>
      <c r="G65" s="72">
        <f>'ریز کالا'!X61</f>
        <v>20</v>
      </c>
      <c r="H65" s="73">
        <f t="shared" si="0"/>
        <v>40</v>
      </c>
      <c r="I65" s="66"/>
      <c r="J65" s="74">
        <f>'ریز کالا'!S61</f>
        <v>2</v>
      </c>
      <c r="K65" s="75">
        <f t="shared" si="6"/>
        <v>1</v>
      </c>
      <c r="L65" s="73">
        <f t="shared" si="7"/>
        <v>40</v>
      </c>
      <c r="O65" s="77"/>
      <c r="P65" s="78"/>
    </row>
    <row r="66" spans="2:16" s="76" customFormat="1" ht="17.25" customHeight="1" x14ac:dyDescent="0.25">
      <c r="B66" s="186">
        <f>'ریز کالا'!A62</f>
        <v>61</v>
      </c>
      <c r="C66" s="187" t="str">
        <f>'ریز کالا'!K62</f>
        <v>EJ-502-01</v>
      </c>
      <c r="D66" s="188" t="str">
        <f>'ریز کالا'!M62</f>
        <v>Bolt &amp; Nuts 5/8"(M16) x80</v>
      </c>
      <c r="E66" s="189" t="str">
        <f>'ریز کالا'!T62</f>
        <v>Set</v>
      </c>
      <c r="F66" s="71">
        <f>'ریز کالا'!N62</f>
        <v>4</v>
      </c>
      <c r="G66" s="72">
        <f>'ریز کالا'!X62</f>
        <v>30</v>
      </c>
      <c r="H66" s="73">
        <f t="shared" si="0"/>
        <v>120</v>
      </c>
      <c r="I66" s="66"/>
      <c r="J66" s="74">
        <f>'ریز کالا'!S62</f>
        <v>4</v>
      </c>
      <c r="K66" s="75">
        <f t="shared" si="6"/>
        <v>1</v>
      </c>
      <c r="L66" s="73">
        <f t="shared" si="7"/>
        <v>120</v>
      </c>
      <c r="O66" s="77"/>
      <c r="P66" s="78"/>
    </row>
    <row r="67" spans="2:16" s="76" customFormat="1" ht="17.25" customHeight="1" x14ac:dyDescent="0.25">
      <c r="B67" s="186">
        <f>'ریز کالا'!A63</f>
        <v>62</v>
      </c>
      <c r="C67" s="187" t="str">
        <f>'ریز کالا'!K63</f>
        <v>EJ-502-01</v>
      </c>
      <c r="D67" s="188" t="str">
        <f>'ریز کالا'!M63</f>
        <v>Bolt &amp; Nuts 3/4"(M20) x130</v>
      </c>
      <c r="E67" s="189" t="str">
        <f>'ریز کالا'!T63</f>
        <v>Set</v>
      </c>
      <c r="F67" s="71">
        <f>'ریز کالا'!N63</f>
        <v>2</v>
      </c>
      <c r="G67" s="72">
        <f>'ریز کالا'!X63</f>
        <v>85</v>
      </c>
      <c r="H67" s="73">
        <f t="shared" si="0"/>
        <v>170</v>
      </c>
      <c r="I67" s="66"/>
      <c r="J67" s="74">
        <f>'ریز کالا'!S63</f>
        <v>2</v>
      </c>
      <c r="K67" s="75">
        <f t="shared" si="6"/>
        <v>1</v>
      </c>
      <c r="L67" s="73">
        <f t="shared" si="7"/>
        <v>170</v>
      </c>
      <c r="O67" s="77"/>
      <c r="P67" s="78"/>
    </row>
    <row r="68" spans="2:16" s="76" customFormat="1" ht="17.25" customHeight="1" x14ac:dyDescent="0.25">
      <c r="B68" s="186">
        <f>'ریز کالا'!A64</f>
        <v>63</v>
      </c>
      <c r="C68" s="187" t="str">
        <f>'ریز کالا'!K64</f>
        <v>EJ-502-01</v>
      </c>
      <c r="D68" s="188" t="str">
        <f>'ریز کالا'!M64</f>
        <v>SI-502-01</v>
      </c>
      <c r="E68" s="189" t="str">
        <f>'ریز کالا'!T64</f>
        <v>Set</v>
      </c>
      <c r="F68" s="71">
        <f>'ریز کالا'!N64</f>
        <v>1</v>
      </c>
      <c r="G68" s="72">
        <f>'ریز کالا'!X64</f>
        <v>5395</v>
      </c>
      <c r="H68" s="73">
        <f t="shared" si="0"/>
        <v>5395</v>
      </c>
      <c r="I68" s="66"/>
      <c r="J68" s="74">
        <f>'ریز کالا'!S64</f>
        <v>1</v>
      </c>
      <c r="K68" s="75">
        <f t="shared" si="6"/>
        <v>1</v>
      </c>
      <c r="L68" s="73">
        <f t="shared" si="7"/>
        <v>5395</v>
      </c>
      <c r="O68" s="77"/>
      <c r="P68" s="78"/>
    </row>
    <row r="69" spans="2:16" s="76" customFormat="1" ht="17.25" customHeight="1" x14ac:dyDescent="0.25">
      <c r="B69" s="186">
        <f>'ریز کالا'!A65</f>
        <v>64</v>
      </c>
      <c r="C69" s="187" t="str">
        <f>'ریز کالا'!K65</f>
        <v>EJ-502-01</v>
      </c>
      <c r="D69" s="188" t="str">
        <f>'ریز کالا'!M65</f>
        <v>Gasket Spiral Wound 1"300#</v>
      </c>
      <c r="E69" s="189" t="str">
        <f>'ریز کالا'!T65</f>
        <v>Piece</v>
      </c>
      <c r="F69" s="71">
        <f>'ریز کالا'!N65</f>
        <v>1</v>
      </c>
      <c r="G69" s="72">
        <f>'ریز کالا'!X65</f>
        <v>10</v>
      </c>
      <c r="H69" s="73">
        <f t="shared" si="0"/>
        <v>10</v>
      </c>
      <c r="I69" s="66"/>
      <c r="J69" s="74">
        <f>'ریز کالا'!S65</f>
        <v>1</v>
      </c>
      <c r="K69" s="75">
        <f t="shared" si="6"/>
        <v>1</v>
      </c>
      <c r="L69" s="73">
        <f t="shared" si="7"/>
        <v>10</v>
      </c>
      <c r="O69" s="77"/>
      <c r="P69" s="78"/>
    </row>
    <row r="70" spans="2:16" s="76" customFormat="1" ht="17.25" customHeight="1" x14ac:dyDescent="0.25">
      <c r="B70" s="186">
        <f>'ریز کالا'!A66</f>
        <v>65</v>
      </c>
      <c r="C70" s="187" t="str">
        <f>'ریز کالا'!K66</f>
        <v>EJ-502-01</v>
      </c>
      <c r="D70" s="188" t="str">
        <f>'ریز کالا'!M66</f>
        <v>Gasket Spiral Wound 4"300#</v>
      </c>
      <c r="E70" s="189" t="str">
        <f>'ریز کالا'!T66</f>
        <v>Piece</v>
      </c>
      <c r="F70" s="71">
        <f>'ریز کالا'!N66</f>
        <v>2</v>
      </c>
      <c r="G70" s="72">
        <f>'ریز کالا'!X66</f>
        <v>40</v>
      </c>
      <c r="H70" s="73">
        <f t="shared" ref="H70:H78" si="8">F70*G70</f>
        <v>80</v>
      </c>
      <c r="I70" s="66"/>
      <c r="J70" s="74">
        <f>'ریز کالا'!S66</f>
        <v>2</v>
      </c>
      <c r="K70" s="75">
        <f t="shared" si="6"/>
        <v>1</v>
      </c>
      <c r="L70" s="73">
        <f t="shared" si="7"/>
        <v>80</v>
      </c>
      <c r="O70" s="77"/>
      <c r="P70" s="78"/>
    </row>
    <row r="71" spans="2:16" s="76" customFormat="1" ht="17.25" customHeight="1" x14ac:dyDescent="0.25">
      <c r="B71" s="186">
        <f>'ریز کالا'!A67</f>
        <v>66</v>
      </c>
      <c r="C71" s="187" t="str">
        <f>'ریز کالا'!K67</f>
        <v>EJ-502-01</v>
      </c>
      <c r="D71" s="188" t="str">
        <f>'ریز کالا'!M67</f>
        <v>Bolt &amp; Nuts 5/8"(M16) x90</v>
      </c>
      <c r="E71" s="189" t="str">
        <f>'ریز کالا'!T67</f>
        <v>Set</v>
      </c>
      <c r="F71" s="71">
        <f>'ریز کالا'!N67</f>
        <v>2</v>
      </c>
      <c r="G71" s="72">
        <f>'ریز کالا'!X67</f>
        <v>30</v>
      </c>
      <c r="H71" s="73">
        <f t="shared" si="8"/>
        <v>60</v>
      </c>
      <c r="I71" s="66"/>
      <c r="J71" s="74">
        <f>'ریز کالا'!S67</f>
        <v>2</v>
      </c>
      <c r="K71" s="75">
        <f t="shared" si="6"/>
        <v>1</v>
      </c>
      <c r="L71" s="73">
        <f t="shared" si="7"/>
        <v>60</v>
      </c>
      <c r="O71" s="77"/>
      <c r="P71" s="78"/>
    </row>
    <row r="72" spans="2:16" s="76" customFormat="1" ht="17.25" customHeight="1" x14ac:dyDescent="0.25">
      <c r="B72" s="186">
        <f>'ریز کالا'!A68</f>
        <v>67</v>
      </c>
      <c r="C72" s="187" t="str">
        <f>'ریز کالا'!K68</f>
        <v>EJ-502-01</v>
      </c>
      <c r="D72" s="188" t="str">
        <f>'ریز کالا'!M68</f>
        <v>Bolt &amp; Nuts 3/4"(M20) x130</v>
      </c>
      <c r="E72" s="189" t="str">
        <f>'ریز کالا'!T68</f>
        <v>Set</v>
      </c>
      <c r="F72" s="71">
        <f>'ریز کالا'!N68</f>
        <v>2</v>
      </c>
      <c r="G72" s="72">
        <f>'ریز کالا'!X68</f>
        <v>85</v>
      </c>
      <c r="H72" s="73">
        <f t="shared" si="8"/>
        <v>170</v>
      </c>
      <c r="I72" s="66"/>
      <c r="J72" s="74">
        <f>'ریز کالا'!S68</f>
        <v>2</v>
      </c>
      <c r="K72" s="75">
        <f t="shared" si="6"/>
        <v>1</v>
      </c>
      <c r="L72" s="73">
        <f t="shared" si="7"/>
        <v>170</v>
      </c>
      <c r="O72" s="77"/>
      <c r="P72" s="78"/>
    </row>
    <row r="73" spans="2:16" s="76" customFormat="1" ht="17.25" customHeight="1" x14ac:dyDescent="0.25">
      <c r="B73" s="186">
        <f>'ریز کالا'!A69</f>
        <v>68</v>
      </c>
      <c r="C73" s="187" t="str">
        <f>'ریز کالا'!K69</f>
        <v>EJ-502-01</v>
      </c>
      <c r="D73" s="188" t="str">
        <f>'ریز کالا'!M69</f>
        <v>Gasket Spiral Wound 1"300#</v>
      </c>
      <c r="E73" s="189" t="str">
        <f>'ریز کالا'!T69</f>
        <v>Piece</v>
      </c>
      <c r="F73" s="71">
        <f>'ریز کالا'!N69</f>
        <v>2</v>
      </c>
      <c r="G73" s="72">
        <f>'ریز کالا'!X69</f>
        <v>10</v>
      </c>
      <c r="H73" s="73">
        <f t="shared" si="8"/>
        <v>20</v>
      </c>
      <c r="I73" s="66"/>
      <c r="J73" s="74">
        <f>'ریز کالا'!S69</f>
        <v>2</v>
      </c>
      <c r="K73" s="75">
        <f t="shared" si="6"/>
        <v>1</v>
      </c>
      <c r="L73" s="73">
        <f t="shared" si="7"/>
        <v>20</v>
      </c>
      <c r="O73" s="77"/>
      <c r="P73" s="78"/>
    </row>
    <row r="74" spans="2:16" s="76" customFormat="1" ht="17.25" customHeight="1" x14ac:dyDescent="0.25">
      <c r="B74" s="186">
        <f>'ریز کالا'!A70</f>
        <v>69</v>
      </c>
      <c r="C74" s="187" t="str">
        <f>'ریز کالا'!K70</f>
        <v>EJ-502-01</v>
      </c>
      <c r="D74" s="188" t="str">
        <f>'ریز کالا'!M70</f>
        <v>Gasket Spiral Wound 4"300#</v>
      </c>
      <c r="E74" s="189" t="str">
        <f>'ریز کالا'!T70</f>
        <v>Piece</v>
      </c>
      <c r="F74" s="71">
        <f>'ریز کالا'!N70</f>
        <v>4</v>
      </c>
      <c r="G74" s="72">
        <f>'ریز کالا'!X70</f>
        <v>20</v>
      </c>
      <c r="H74" s="73">
        <f t="shared" si="8"/>
        <v>80</v>
      </c>
      <c r="I74" s="66"/>
      <c r="J74" s="74">
        <f>'ریز کالا'!S70</f>
        <v>4</v>
      </c>
      <c r="K74" s="75">
        <f t="shared" si="6"/>
        <v>1</v>
      </c>
      <c r="L74" s="73">
        <f t="shared" si="7"/>
        <v>80</v>
      </c>
      <c r="O74" s="77"/>
      <c r="P74" s="78"/>
    </row>
    <row r="75" spans="2:16" s="76" customFormat="1" ht="17.25" customHeight="1" x14ac:dyDescent="0.25">
      <c r="B75" s="186">
        <f>'ریز کالا'!A71</f>
        <v>70</v>
      </c>
      <c r="C75" s="187" t="str">
        <f>'ریز کالا'!K71</f>
        <v>EJ-502-01</v>
      </c>
      <c r="D75" s="188" t="str">
        <f>'ریز کالا'!M71</f>
        <v>Bolt &amp; Nuts 5/8"(M16) x90</v>
      </c>
      <c r="E75" s="189" t="str">
        <f>'ریز کالا'!T71</f>
        <v>Set</v>
      </c>
      <c r="F75" s="71">
        <f>'ریز کالا'!N71</f>
        <v>2</v>
      </c>
      <c r="G75" s="72">
        <f>'ریز کالا'!X71</f>
        <v>30</v>
      </c>
      <c r="H75" s="73">
        <f t="shared" si="8"/>
        <v>60</v>
      </c>
      <c r="I75" s="66"/>
      <c r="J75" s="74">
        <f>'ریز کالا'!S71</f>
        <v>2</v>
      </c>
      <c r="K75" s="75">
        <f t="shared" si="6"/>
        <v>1</v>
      </c>
      <c r="L75" s="73">
        <f t="shared" si="7"/>
        <v>60</v>
      </c>
      <c r="O75" s="77"/>
      <c r="P75" s="78"/>
    </row>
    <row r="76" spans="2:16" s="76" customFormat="1" ht="17.25" customHeight="1" x14ac:dyDescent="0.25">
      <c r="B76" s="186">
        <f>'ریز کالا'!A72</f>
        <v>71</v>
      </c>
      <c r="C76" s="187" t="str">
        <f>'ریز کالا'!K72</f>
        <v>EJ-502-01</v>
      </c>
      <c r="D76" s="188" t="str">
        <f>'ریز کالا'!M72</f>
        <v>Bolt &amp; Nuts 3/4"(M20) x130</v>
      </c>
      <c r="E76" s="189" t="str">
        <f>'ریز کالا'!T72</f>
        <v>Set</v>
      </c>
      <c r="F76" s="71">
        <f>'ریز کالا'!N72</f>
        <v>2</v>
      </c>
      <c r="G76" s="72">
        <f>'ریز کالا'!X72</f>
        <v>85</v>
      </c>
      <c r="H76" s="73">
        <f t="shared" si="8"/>
        <v>170</v>
      </c>
      <c r="I76" s="66"/>
      <c r="J76" s="74">
        <f>'ریز کالا'!S72</f>
        <v>2</v>
      </c>
      <c r="K76" s="75">
        <f t="shared" si="6"/>
        <v>1</v>
      </c>
      <c r="L76" s="73">
        <f t="shared" si="7"/>
        <v>170</v>
      </c>
      <c r="O76" s="77"/>
      <c r="P76" s="78"/>
    </row>
    <row r="77" spans="2:16" s="76" customFormat="1" ht="17.25" customHeight="1" x14ac:dyDescent="0.25">
      <c r="B77" s="186">
        <v>72</v>
      </c>
      <c r="C77" s="187"/>
      <c r="D77" s="188" t="s">
        <v>171</v>
      </c>
      <c r="E77" s="189"/>
      <c r="F77" s="71">
        <v>1</v>
      </c>
      <c r="G77" s="72">
        <v>900</v>
      </c>
      <c r="H77" s="73">
        <f t="shared" si="8"/>
        <v>900</v>
      </c>
      <c r="I77" s="66"/>
      <c r="J77" s="74">
        <v>1</v>
      </c>
      <c r="K77" s="75">
        <f t="shared" ref="K77:K78" si="9">J77/F77</f>
        <v>1</v>
      </c>
      <c r="L77" s="73">
        <f t="shared" ref="L77:L78" si="10">J77*G77</f>
        <v>900</v>
      </c>
      <c r="O77" s="77"/>
      <c r="P77" s="78"/>
    </row>
    <row r="78" spans="2:16" s="76" customFormat="1" ht="17.25" customHeight="1" thickBot="1" x14ac:dyDescent="0.3">
      <c r="B78" s="190">
        <v>73</v>
      </c>
      <c r="C78" s="191"/>
      <c r="D78" s="192" t="s">
        <v>172</v>
      </c>
      <c r="E78" s="193"/>
      <c r="F78" s="80">
        <v>1</v>
      </c>
      <c r="G78" s="81">
        <v>1000</v>
      </c>
      <c r="H78" s="82">
        <f t="shared" si="8"/>
        <v>1000</v>
      </c>
      <c r="I78" s="66"/>
      <c r="J78" s="83">
        <v>1</v>
      </c>
      <c r="K78" s="84">
        <f t="shared" si="9"/>
        <v>1</v>
      </c>
      <c r="L78" s="82">
        <f t="shared" si="10"/>
        <v>1000</v>
      </c>
      <c r="O78" s="77"/>
      <c r="P78" s="78"/>
    </row>
    <row r="79" spans="2:16" ht="5.0999999999999996" customHeight="1" x14ac:dyDescent="0.25">
      <c r="D79" s="85"/>
      <c r="F79" s="86"/>
      <c r="G79" s="87"/>
      <c r="H79" s="88"/>
      <c r="I79" s="89"/>
      <c r="J79" s="90"/>
      <c r="K79" s="90"/>
      <c r="L79" s="91"/>
    </row>
    <row r="80" spans="2:16" s="92" customFormat="1" ht="24" thickBot="1" x14ac:dyDescent="0.3">
      <c r="D80" s="93"/>
      <c r="E80" s="38"/>
      <c r="F80" s="94"/>
      <c r="G80" s="95"/>
      <c r="H80" s="96">
        <f>SUM(H6:H79)</f>
        <v>49910</v>
      </c>
      <c r="I80" s="97"/>
      <c r="J80" s="98"/>
      <c r="K80" s="98"/>
      <c r="L80" s="96">
        <f>SUM(L6:L79)</f>
        <v>49600</v>
      </c>
    </row>
    <row r="81" spans="2:31" ht="20.100000000000001" customHeight="1" thickTop="1" x14ac:dyDescent="0.25">
      <c r="D81" s="93"/>
      <c r="F81" s="99"/>
      <c r="G81" s="100"/>
      <c r="H81" s="101"/>
      <c r="I81" s="86"/>
      <c r="J81" s="86"/>
      <c r="K81" s="86"/>
      <c r="L81" s="101"/>
      <c r="S81" s="26" t="s">
        <v>140</v>
      </c>
    </row>
    <row r="82" spans="2:31" ht="20.100000000000001" customHeight="1" x14ac:dyDescent="0.25">
      <c r="D82" s="93"/>
      <c r="F82" s="99"/>
      <c r="G82" s="100"/>
      <c r="H82" s="101"/>
      <c r="I82" s="86"/>
      <c r="J82" s="86"/>
      <c r="K82" s="86"/>
      <c r="L82" s="101"/>
      <c r="S82" s="26"/>
    </row>
    <row r="83" spans="2:31" ht="20.100000000000001" customHeight="1" x14ac:dyDescent="0.25">
      <c r="D83" s="93"/>
      <c r="F83" s="99"/>
      <c r="G83" s="100"/>
      <c r="H83" s="101"/>
      <c r="I83" s="86"/>
      <c r="J83" s="86"/>
      <c r="K83" s="86"/>
      <c r="L83" s="101"/>
      <c r="S83" s="26"/>
    </row>
    <row r="84" spans="2:31" ht="20.100000000000001" customHeight="1" x14ac:dyDescent="0.25">
      <c r="D84" s="93"/>
      <c r="F84" s="99"/>
      <c r="G84" s="100"/>
      <c r="H84" s="101"/>
      <c r="I84" s="86"/>
      <c r="J84" s="86"/>
      <c r="K84" s="86"/>
      <c r="L84" s="101"/>
      <c r="S84" s="26"/>
    </row>
    <row r="85" spans="2:31" ht="20.100000000000001" customHeight="1" x14ac:dyDescent="0.25">
      <c r="D85" s="93"/>
      <c r="F85" s="99"/>
      <c r="G85" s="100"/>
      <c r="H85" s="101"/>
      <c r="I85" s="86"/>
      <c r="J85" s="86"/>
      <c r="K85" s="86"/>
      <c r="L85" s="101"/>
      <c r="S85" s="26"/>
    </row>
    <row r="86" spans="2:31" s="39" customFormat="1" ht="24" customHeight="1" x14ac:dyDescent="0.25">
      <c r="B86" s="36" t="s">
        <v>166</v>
      </c>
      <c r="C86" s="36"/>
      <c r="D86" s="37"/>
      <c r="E86" s="38"/>
      <c r="G86" s="40"/>
      <c r="H86" s="41"/>
      <c r="L86" s="42" t="s">
        <v>163</v>
      </c>
      <c r="Z86" s="16">
        <v>1</v>
      </c>
      <c r="AA86" s="16" t="s">
        <v>118</v>
      </c>
      <c r="AD86" s="16" t="s">
        <v>119</v>
      </c>
      <c r="AE86" s="43" t="s">
        <v>120</v>
      </c>
    </row>
    <row r="87" spans="2:31" s="39" customFormat="1" ht="24" customHeight="1" x14ac:dyDescent="0.25">
      <c r="B87" s="36" t="s">
        <v>121</v>
      </c>
      <c r="C87" s="36"/>
      <c r="D87" s="37"/>
      <c r="E87" s="38"/>
      <c r="G87" s="40"/>
      <c r="H87" s="41"/>
      <c r="L87" s="42" t="s">
        <v>164</v>
      </c>
      <c r="Z87" s="18">
        <v>2</v>
      </c>
      <c r="AA87" s="18" t="s">
        <v>118</v>
      </c>
      <c r="AD87" s="18" t="s">
        <v>119</v>
      </c>
      <c r="AE87" s="44" t="s">
        <v>122</v>
      </c>
    </row>
    <row r="88" spans="2:31" s="39" customFormat="1" ht="24" customHeight="1" x14ac:dyDescent="0.25">
      <c r="B88" s="36" t="s">
        <v>162</v>
      </c>
      <c r="C88" s="36"/>
      <c r="D88" s="37"/>
      <c r="E88" s="38"/>
      <c r="G88" s="45"/>
      <c r="H88" s="41"/>
      <c r="L88" s="42" t="s">
        <v>165</v>
      </c>
      <c r="Z88" s="16">
        <v>3</v>
      </c>
      <c r="AA88" s="16" t="s">
        <v>118</v>
      </c>
      <c r="AD88" s="16" t="s">
        <v>119</v>
      </c>
      <c r="AE88" s="43" t="s">
        <v>123</v>
      </c>
    </row>
    <row r="89" spans="2:31" ht="6" customHeight="1" thickBot="1" x14ac:dyDescent="0.3">
      <c r="Z89" s="18">
        <v>4</v>
      </c>
      <c r="AA89" s="18" t="s">
        <v>118</v>
      </c>
      <c r="AD89" s="18" t="s">
        <v>119</v>
      </c>
      <c r="AE89" s="44" t="s">
        <v>124</v>
      </c>
    </row>
    <row r="90" spans="2:31" s="57" customFormat="1" ht="40.5" customHeight="1" thickBot="1" x14ac:dyDescent="0.3">
      <c r="B90" s="198" t="s">
        <v>125</v>
      </c>
      <c r="C90" s="199" t="s">
        <v>126</v>
      </c>
      <c r="D90" s="199" t="s">
        <v>127</v>
      </c>
      <c r="E90" s="200" t="s">
        <v>128</v>
      </c>
      <c r="F90" s="201" t="s">
        <v>129</v>
      </c>
      <c r="G90" s="202" t="s">
        <v>130</v>
      </c>
      <c r="H90" s="203" t="s">
        <v>131</v>
      </c>
      <c r="J90" s="195" t="s">
        <v>132</v>
      </c>
      <c r="K90" s="196" t="s">
        <v>133</v>
      </c>
      <c r="L90" s="197" t="s">
        <v>134</v>
      </c>
      <c r="N90" s="57" t="s">
        <v>135</v>
      </c>
      <c r="Z90" s="16">
        <v>5</v>
      </c>
      <c r="AA90" s="16" t="s">
        <v>118</v>
      </c>
      <c r="AD90" s="16" t="s">
        <v>119</v>
      </c>
      <c r="AE90" s="43" t="s">
        <v>136</v>
      </c>
    </row>
    <row r="91" spans="2:31" ht="30" customHeight="1" x14ac:dyDescent="0.25">
      <c r="B91" s="102" t="s">
        <v>141</v>
      </c>
      <c r="C91" s="102"/>
      <c r="D91" s="103"/>
      <c r="E91" s="104"/>
      <c r="F91" s="105"/>
      <c r="G91" s="106"/>
      <c r="H91" s="105" t="s">
        <v>142</v>
      </c>
      <c r="I91" s="107"/>
      <c r="J91" s="102" t="s">
        <v>143</v>
      </c>
      <c r="K91" s="102"/>
      <c r="L91" s="108"/>
      <c r="S91" s="26" t="s">
        <v>140</v>
      </c>
    </row>
    <row r="92" spans="2:31" ht="6" customHeight="1" x14ac:dyDescent="0.25">
      <c r="F92" s="109"/>
      <c r="G92" s="110"/>
      <c r="H92" s="109"/>
      <c r="I92" s="107"/>
      <c r="S92" s="26" t="s">
        <v>140</v>
      </c>
    </row>
    <row r="93" spans="2:31" s="112" customFormat="1" ht="21.75" customHeight="1" x14ac:dyDescent="0.6">
      <c r="B93" s="111" t="s">
        <v>144</v>
      </c>
      <c r="D93" s="113"/>
      <c r="E93" s="48"/>
      <c r="F93" s="114"/>
      <c r="G93" s="115"/>
      <c r="H93" s="116">
        <f>H80</f>
        <v>49910</v>
      </c>
      <c r="I93" s="117"/>
      <c r="J93" s="229" t="s">
        <v>174</v>
      </c>
      <c r="K93" s="229"/>
      <c r="L93" s="229"/>
    </row>
    <row r="94" spans="2:31" ht="21.75" customHeight="1" x14ac:dyDescent="0.7">
      <c r="B94" s="111" t="s">
        <v>145</v>
      </c>
      <c r="C94" s="118"/>
      <c r="D94" s="113"/>
      <c r="E94" s="119"/>
      <c r="F94" s="120"/>
      <c r="G94" s="121"/>
      <c r="H94" s="122">
        <f>H93*9%</f>
        <v>4491.8999999999996</v>
      </c>
      <c r="I94" s="123"/>
      <c r="J94" s="229"/>
      <c r="K94" s="229"/>
      <c r="L94" s="229"/>
    </row>
    <row r="95" spans="2:31" ht="21.75" customHeight="1" x14ac:dyDescent="0.7">
      <c r="B95" s="124" t="s">
        <v>146</v>
      </c>
      <c r="C95" s="125"/>
      <c r="D95" s="126"/>
      <c r="E95" s="127"/>
      <c r="F95" s="120"/>
      <c r="G95" s="121"/>
      <c r="H95" s="128">
        <f>SUM(H93:H94)</f>
        <v>54401.9</v>
      </c>
      <c r="J95" s="229"/>
      <c r="K95" s="229"/>
      <c r="L95" s="229"/>
    </row>
    <row r="96" spans="2:31" ht="21.75" customHeight="1" x14ac:dyDescent="0.25">
      <c r="B96" s="111"/>
      <c r="C96" s="112"/>
      <c r="D96" s="113"/>
      <c r="F96" s="120"/>
      <c r="G96" s="121"/>
      <c r="H96" s="129"/>
      <c r="J96" s="229"/>
      <c r="K96" s="229"/>
      <c r="L96" s="229"/>
    </row>
    <row r="97" spans="1:17" ht="21.75" customHeight="1" x14ac:dyDescent="0.25">
      <c r="B97" s="124" t="s">
        <v>147</v>
      </c>
      <c r="C97" s="130"/>
      <c r="D97" s="113"/>
      <c r="F97" s="120"/>
      <c r="G97" s="121"/>
      <c r="H97" s="129"/>
      <c r="J97" s="229"/>
      <c r="K97" s="229"/>
      <c r="L97" s="229"/>
    </row>
    <row r="98" spans="1:17" ht="21.75" customHeight="1" x14ac:dyDescent="0.25">
      <c r="B98" s="111" t="s">
        <v>148</v>
      </c>
      <c r="C98" s="112"/>
      <c r="D98" s="113"/>
      <c r="F98" s="120"/>
      <c r="G98" s="121"/>
      <c r="H98" s="129">
        <v>-23655</v>
      </c>
      <c r="J98" s="229"/>
      <c r="K98" s="229"/>
      <c r="L98" s="229"/>
    </row>
    <row r="99" spans="1:17" ht="21.75" customHeight="1" x14ac:dyDescent="0.25">
      <c r="B99" s="111" t="s">
        <v>149</v>
      </c>
      <c r="C99" s="112"/>
      <c r="D99" s="113"/>
      <c r="F99" s="120"/>
      <c r="G99" s="121"/>
      <c r="H99" s="129">
        <v>0</v>
      </c>
      <c r="J99" s="229"/>
      <c r="K99" s="229"/>
      <c r="L99" s="229"/>
    </row>
    <row r="100" spans="1:17" ht="21.75" customHeight="1" x14ac:dyDescent="0.25">
      <c r="B100" s="111" t="s">
        <v>150</v>
      </c>
      <c r="C100" s="112"/>
      <c r="D100" s="113"/>
      <c r="F100" s="120"/>
      <c r="G100" s="121"/>
      <c r="H100" s="122">
        <f>-H93*10/100</f>
        <v>-4991</v>
      </c>
      <c r="J100" s="229"/>
      <c r="K100" s="229"/>
      <c r="L100" s="229"/>
    </row>
    <row r="101" spans="1:17" ht="21.75" customHeight="1" x14ac:dyDescent="0.7">
      <c r="B101" s="124" t="s">
        <v>151</v>
      </c>
      <c r="C101" s="125"/>
      <c r="D101" s="126"/>
      <c r="E101" s="127"/>
      <c r="F101" s="120"/>
      <c r="G101" s="121"/>
      <c r="H101" s="128">
        <f>SUM(H98:H100)</f>
        <v>-28646</v>
      </c>
      <c r="I101" s="131"/>
      <c r="J101" s="229"/>
      <c r="K101" s="229"/>
      <c r="L101" s="229"/>
      <c r="M101" s="132"/>
    </row>
    <row r="102" spans="1:17" ht="21.75" customHeight="1" x14ac:dyDescent="0.25">
      <c r="B102" s="111"/>
      <c r="C102" s="112"/>
      <c r="D102" s="113"/>
      <c r="F102" s="120"/>
      <c r="G102" s="121"/>
      <c r="H102" s="133"/>
      <c r="J102" s="229"/>
      <c r="K102" s="229"/>
      <c r="L102" s="229"/>
    </row>
    <row r="103" spans="1:17" ht="21.75" customHeight="1" thickBot="1" x14ac:dyDescent="0.75">
      <c r="B103" s="124" t="s">
        <v>152</v>
      </c>
      <c r="C103" s="125"/>
      <c r="D103" s="126"/>
      <c r="E103" s="127"/>
      <c r="F103" s="120"/>
      <c r="G103" s="134"/>
      <c r="H103" s="135">
        <f>H95+H101</f>
        <v>25755.9</v>
      </c>
      <c r="J103" s="229"/>
      <c r="K103" s="229"/>
      <c r="L103" s="229"/>
    </row>
    <row r="104" spans="1:17" ht="18.75" customHeight="1" thickTop="1" x14ac:dyDescent="0.25">
      <c r="B104" s="111"/>
      <c r="F104" s="120"/>
      <c r="H104" s="136"/>
      <c r="J104" s="229"/>
      <c r="K104" s="229"/>
      <c r="L104" s="229"/>
    </row>
    <row r="105" spans="1:17" ht="18.75" customHeight="1" x14ac:dyDescent="0.25">
      <c r="B105" s="111"/>
      <c r="H105" s="136"/>
      <c r="J105" s="137"/>
      <c r="K105" s="137"/>
      <c r="L105" s="137"/>
    </row>
    <row r="106" spans="1:17" ht="18.75" customHeight="1" x14ac:dyDescent="0.25">
      <c r="B106" s="138" t="s">
        <v>153</v>
      </c>
      <c r="C106" s="102"/>
      <c r="D106" s="103"/>
      <c r="E106" s="104"/>
      <c r="F106" s="105"/>
      <c r="G106" s="106"/>
      <c r="H106" s="139" t="s">
        <v>142</v>
      </c>
      <c r="J106" s="140"/>
      <c r="K106" s="141" t="s">
        <v>154</v>
      </c>
      <c r="L106" s="137"/>
    </row>
    <row r="107" spans="1:17" ht="18.75" customHeight="1" x14ac:dyDescent="0.25">
      <c r="B107" s="111"/>
      <c r="F107" s="109"/>
      <c r="G107" s="110"/>
      <c r="H107" s="142"/>
      <c r="J107" s="143"/>
      <c r="K107" s="143"/>
      <c r="L107" s="137"/>
    </row>
    <row r="108" spans="1:17" ht="18.75" customHeight="1" x14ac:dyDescent="0.25">
      <c r="A108" s="112"/>
      <c r="B108" s="111" t="s">
        <v>144</v>
      </c>
      <c r="C108" s="112"/>
      <c r="D108" s="113"/>
      <c r="F108" s="114"/>
      <c r="G108" s="115"/>
      <c r="H108" s="116">
        <f>L80</f>
        <v>49600</v>
      </c>
      <c r="I108" s="50"/>
      <c r="J108" s="144"/>
      <c r="K108" s="145">
        <f>K110/1.09</f>
        <v>18273152465.137615</v>
      </c>
      <c r="L108" s="137"/>
    </row>
    <row r="109" spans="1:17" ht="18.75" customHeight="1" x14ac:dyDescent="0.6">
      <c r="B109" s="111" t="s">
        <v>145</v>
      </c>
      <c r="C109" s="118"/>
      <c r="D109" s="113"/>
      <c r="E109" s="119"/>
      <c r="F109" s="120"/>
      <c r="G109" s="121"/>
      <c r="H109" s="122">
        <f>H108*9%</f>
        <v>4464</v>
      </c>
      <c r="I109" s="50"/>
      <c r="J109" s="144"/>
      <c r="K109" s="146">
        <f>K108*9/100</f>
        <v>1644583721.8623853</v>
      </c>
      <c r="L109" s="137"/>
    </row>
    <row r="110" spans="1:17" s="92" customFormat="1" ht="18.75" customHeight="1" x14ac:dyDescent="0.7">
      <c r="B110" s="124" t="s">
        <v>146</v>
      </c>
      <c r="C110" s="125"/>
      <c r="D110" s="126"/>
      <c r="E110" s="127"/>
      <c r="F110" s="147"/>
      <c r="G110" s="148"/>
      <c r="H110" s="128">
        <f>SUM(H108:H109)</f>
        <v>54064</v>
      </c>
      <c r="I110" s="149"/>
      <c r="J110" s="144"/>
      <c r="K110" s="150">
        <f>K118-K116</f>
        <v>19917736187</v>
      </c>
      <c r="L110" s="137"/>
    </row>
    <row r="111" spans="1:17" ht="18.75" customHeight="1" x14ac:dyDescent="0.25">
      <c r="B111" s="111"/>
      <c r="C111" s="112"/>
      <c r="D111" s="113"/>
      <c r="F111" s="120"/>
      <c r="G111" s="121"/>
      <c r="H111" s="129"/>
      <c r="I111" s="50"/>
      <c r="J111" s="144"/>
      <c r="K111" s="144"/>
      <c r="L111" s="137"/>
    </row>
    <row r="112" spans="1:17" ht="18.75" customHeight="1" x14ac:dyDescent="0.25">
      <c r="B112" s="124" t="s">
        <v>147</v>
      </c>
      <c r="C112" s="130"/>
      <c r="D112" s="113"/>
      <c r="F112" s="120"/>
      <c r="G112" s="121"/>
      <c r="H112" s="129"/>
      <c r="I112" s="50"/>
      <c r="J112" s="151"/>
      <c r="K112" s="151"/>
      <c r="Q112" s="46">
        <v>6788599210</v>
      </c>
    </row>
    <row r="113" spans="1:17" ht="18.75" customHeight="1" x14ac:dyDescent="0.15">
      <c r="B113" s="111" t="s">
        <v>169</v>
      </c>
      <c r="C113" s="112"/>
      <c r="D113" s="113"/>
      <c r="F113" s="120"/>
      <c r="G113" s="121"/>
      <c r="H113" s="129">
        <f>H98</f>
        <v>-23655</v>
      </c>
      <c r="I113" s="50"/>
      <c r="J113" s="151">
        <f>K113/H113</f>
        <v>286982</v>
      </c>
      <c r="K113" s="151">
        <v>-6788559210</v>
      </c>
      <c r="Q113" s="194">
        <f>Q112+K113</f>
        <v>40000</v>
      </c>
    </row>
    <row r="114" spans="1:17" ht="18.75" customHeight="1" x14ac:dyDescent="0.25">
      <c r="B114" s="111" t="s">
        <v>155</v>
      </c>
      <c r="C114" s="112"/>
      <c r="D114" s="113"/>
      <c r="F114" s="120"/>
      <c r="G114" s="121"/>
      <c r="H114" s="129">
        <v>0</v>
      </c>
      <c r="I114" s="50"/>
      <c r="J114" s="151">
        <v>0</v>
      </c>
      <c r="K114" s="151">
        <f>H114*J114</f>
        <v>0</v>
      </c>
      <c r="Q114" s="46">
        <f>Q112/H113</f>
        <v>-286983.69097442401</v>
      </c>
    </row>
    <row r="115" spans="1:17" ht="18.75" customHeight="1" x14ac:dyDescent="0.25">
      <c r="B115" s="111" t="s">
        <v>173</v>
      </c>
      <c r="C115" s="112"/>
      <c r="D115" s="113"/>
      <c r="F115" s="120"/>
      <c r="G115" s="121"/>
      <c r="H115" s="122">
        <f>-H93*10/100</f>
        <v>-4991</v>
      </c>
      <c r="I115" s="50"/>
      <c r="J115" s="151">
        <v>431753</v>
      </c>
      <c r="K115" s="152">
        <f>H115*J115</f>
        <v>-2154879223</v>
      </c>
      <c r="Q115" s="46">
        <f>Q113/H113</f>
        <v>-1.6909744240118367</v>
      </c>
    </row>
    <row r="116" spans="1:17" s="92" customFormat="1" ht="18.75" customHeight="1" x14ac:dyDescent="0.7">
      <c r="B116" s="124" t="s">
        <v>151</v>
      </c>
      <c r="C116" s="125"/>
      <c r="D116" s="126"/>
      <c r="E116" s="127"/>
      <c r="F116" s="147"/>
      <c r="G116" s="148"/>
      <c r="H116" s="128">
        <f>SUM(H113:H115)</f>
        <v>-28646</v>
      </c>
      <c r="I116" s="149"/>
      <c r="J116" s="153"/>
      <c r="K116" s="153">
        <f>SUM(K113:K115)</f>
        <v>-8943438433</v>
      </c>
      <c r="L116" s="149"/>
    </row>
    <row r="117" spans="1:17" ht="18.75" customHeight="1" x14ac:dyDescent="0.25">
      <c r="B117" s="111"/>
      <c r="C117" s="112"/>
      <c r="D117" s="113"/>
      <c r="F117" s="120"/>
      <c r="G117" s="121"/>
      <c r="H117" s="133"/>
      <c r="I117" s="50"/>
      <c r="J117" s="151"/>
      <c r="K117" s="151"/>
    </row>
    <row r="118" spans="1:17" s="92" customFormat="1" ht="18.75" customHeight="1" thickBot="1" x14ac:dyDescent="0.75">
      <c r="B118" s="124" t="s">
        <v>152</v>
      </c>
      <c r="C118" s="125"/>
      <c r="D118" s="126"/>
      <c r="E118" s="127"/>
      <c r="F118" s="147"/>
      <c r="G118" s="134"/>
      <c r="H118" s="135">
        <f>H110+H116</f>
        <v>25418</v>
      </c>
      <c r="I118" s="149"/>
      <c r="J118" s="153">
        <v>431753</v>
      </c>
      <c r="K118" s="154">
        <f>H118*J118</f>
        <v>10974297754</v>
      </c>
      <c r="L118" s="149"/>
    </row>
    <row r="119" spans="1:17" ht="22.5" thickTop="1" x14ac:dyDescent="0.25">
      <c r="F119" s="120"/>
      <c r="H119" s="155"/>
    </row>
    <row r="120" spans="1:17" s="156" customFormat="1" ht="23.25" x14ac:dyDescent="0.7">
      <c r="B120" s="156" t="s">
        <v>156</v>
      </c>
      <c r="D120" s="157"/>
      <c r="G120" s="158"/>
      <c r="H120" s="158">
        <f>H118-H115</f>
        <v>30409</v>
      </c>
      <c r="J120" s="159"/>
      <c r="L120" s="160"/>
      <c r="Q120" s="161"/>
    </row>
    <row r="121" spans="1:17" s="166" customFormat="1" ht="24.95" customHeight="1" x14ac:dyDescent="0.6">
      <c r="A121" s="162"/>
      <c r="B121" s="163" t="s">
        <v>167</v>
      </c>
      <c r="C121" s="164"/>
      <c r="D121" s="165"/>
      <c r="E121" s="164"/>
      <c r="F121" s="164"/>
      <c r="G121" s="164"/>
      <c r="H121" s="164"/>
      <c r="I121" s="164"/>
      <c r="J121" s="164"/>
      <c r="K121" s="164"/>
      <c r="L121" s="160"/>
      <c r="Q121" s="167"/>
    </row>
    <row r="122" spans="1:17" s="166" customFormat="1" ht="24.95" customHeight="1" x14ac:dyDescent="0.6">
      <c r="A122" s="162"/>
      <c r="B122" s="228" t="s">
        <v>157</v>
      </c>
      <c r="C122" s="228"/>
      <c r="D122" s="228"/>
      <c r="E122" s="228"/>
      <c r="F122" s="228"/>
      <c r="G122" s="228"/>
      <c r="H122" s="228"/>
      <c r="I122" s="228"/>
      <c r="J122" s="228"/>
      <c r="K122" s="228"/>
      <c r="L122" s="228"/>
      <c r="Q122" s="167"/>
    </row>
    <row r="123" spans="1:17" s="168" customFormat="1" ht="21" x14ac:dyDescent="0.6">
      <c r="D123" s="169"/>
      <c r="G123" s="168" t="s">
        <v>158</v>
      </c>
      <c r="H123" s="168" t="s">
        <v>159</v>
      </c>
      <c r="J123" s="168" t="s">
        <v>160</v>
      </c>
      <c r="K123" s="168" t="s">
        <v>161</v>
      </c>
      <c r="Q123" s="170"/>
    </row>
    <row r="124" spans="1:17" s="166" customFormat="1" ht="21" x14ac:dyDescent="0.6">
      <c r="B124" s="166" t="s">
        <v>170</v>
      </c>
      <c r="D124" s="169"/>
      <c r="G124" s="168" t="s">
        <v>168</v>
      </c>
      <c r="H124" s="171">
        <f>-H98</f>
        <v>23655</v>
      </c>
      <c r="I124" s="172"/>
      <c r="J124" s="173">
        <f>J113</f>
        <v>286982</v>
      </c>
      <c r="K124" s="174">
        <f>H124*J124</f>
        <v>6788559210</v>
      </c>
      <c r="Q124" s="167"/>
    </row>
    <row r="125" spans="1:17" s="166" customFormat="1" ht="21" x14ac:dyDescent="0.6">
      <c r="B125" s="111" t="s">
        <v>169</v>
      </c>
      <c r="D125" s="169"/>
      <c r="G125" s="168" t="s">
        <v>8</v>
      </c>
      <c r="H125" s="171">
        <f>H113</f>
        <v>-23655</v>
      </c>
      <c r="I125" s="172"/>
      <c r="J125" s="173">
        <f>J113</f>
        <v>286982</v>
      </c>
      <c r="K125" s="175">
        <f>H125*J125</f>
        <v>-6788559210</v>
      </c>
      <c r="Q125" s="167"/>
    </row>
    <row r="126" spans="1:17" s="176" customFormat="1" ht="24" thickBot="1" x14ac:dyDescent="0.75">
      <c r="D126" s="177"/>
      <c r="E126" s="178"/>
      <c r="G126" s="179"/>
      <c r="H126" s="180">
        <f>SUM(H124:H125)</f>
        <v>0</v>
      </c>
      <c r="I126" s="181"/>
      <c r="J126" s="182"/>
      <c r="K126" s="183">
        <f>SUM(K124:K125)</f>
        <v>0</v>
      </c>
      <c r="Q126" s="178"/>
    </row>
    <row r="127" spans="1:17" ht="20.25" thickTop="1" x14ac:dyDescent="0.25"/>
    <row r="128" spans="1:17" x14ac:dyDescent="0.25">
      <c r="H128" s="184"/>
    </row>
    <row r="131" spans="8:8" x14ac:dyDescent="0.25">
      <c r="H131" s="184"/>
    </row>
  </sheetData>
  <mergeCells count="2">
    <mergeCell ref="B122:L122"/>
    <mergeCell ref="J93:L104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025E5-50C0-4001-A098-E55663C453EB}">
  <dimension ref="A1:AA83"/>
  <sheetViews>
    <sheetView topLeftCell="E1" workbookViewId="0">
      <selection activeCell="I10" sqref="I10"/>
    </sheetView>
  </sheetViews>
  <sheetFormatPr defaultRowHeight="15" x14ac:dyDescent="0.25"/>
  <cols>
    <col min="1" max="1" width="4" bestFit="1" customWidth="1"/>
    <col min="2" max="2" width="18" bestFit="1" customWidth="1"/>
    <col min="3" max="3" width="12" bestFit="1" customWidth="1"/>
    <col min="4" max="4" width="23" bestFit="1" customWidth="1"/>
    <col min="5" max="5" width="19" bestFit="1" customWidth="1"/>
    <col min="6" max="6" width="26" bestFit="1" customWidth="1"/>
    <col min="7" max="7" width="16" bestFit="1" customWidth="1"/>
    <col min="8" max="8" width="8" customWidth="1"/>
    <col min="9" max="9" width="3.7109375" customWidth="1"/>
    <col min="10" max="10" width="24.85546875" customWidth="1"/>
    <col min="11" max="11" width="12" customWidth="1"/>
    <col min="12" max="12" width="9.28515625" customWidth="1"/>
    <col min="13" max="13" width="31.28515625" customWidth="1"/>
    <col min="14" max="22" width="6.7109375" customWidth="1"/>
    <col min="23" max="23" width="10" bestFit="1" customWidth="1"/>
    <col min="24" max="24" width="9.140625" style="24"/>
  </cols>
  <sheetData>
    <row r="1" spans="1:25" x14ac:dyDescent="0.25">
      <c r="A1" s="20" t="s">
        <v>27</v>
      </c>
      <c r="B1" s="21" t="s">
        <v>74</v>
      </c>
      <c r="C1" s="22" t="s">
        <v>75</v>
      </c>
      <c r="D1" s="21" t="s">
        <v>76</v>
      </c>
      <c r="E1" s="21" t="s">
        <v>77</v>
      </c>
      <c r="F1" s="21" t="s">
        <v>78</v>
      </c>
      <c r="G1" s="21" t="s">
        <v>79</v>
      </c>
      <c r="H1" s="21" t="s">
        <v>80</v>
      </c>
      <c r="I1" s="21" t="s">
        <v>81</v>
      </c>
      <c r="J1" s="21" t="s">
        <v>82</v>
      </c>
      <c r="K1" s="21" t="s">
        <v>83</v>
      </c>
      <c r="L1" s="21" t="s">
        <v>29</v>
      </c>
      <c r="M1" s="21" t="s">
        <v>30</v>
      </c>
      <c r="N1" s="23" t="s">
        <v>84</v>
      </c>
      <c r="O1" s="23" t="s">
        <v>34</v>
      </c>
      <c r="P1" s="23" t="s">
        <v>35</v>
      </c>
      <c r="Q1" s="23" t="s">
        <v>36</v>
      </c>
      <c r="R1" s="23" t="s">
        <v>37</v>
      </c>
      <c r="S1" s="23" t="s">
        <v>38</v>
      </c>
      <c r="T1" s="21" t="s">
        <v>33</v>
      </c>
      <c r="U1" s="23" t="s">
        <v>85</v>
      </c>
      <c r="V1" s="21" t="s">
        <v>39</v>
      </c>
      <c r="W1" s="21" t="s">
        <v>40</v>
      </c>
    </row>
    <row r="2" spans="1:25" x14ac:dyDescent="0.25">
      <c r="A2" s="25">
        <v>1</v>
      </c>
      <c r="B2" s="26" t="s">
        <v>24</v>
      </c>
      <c r="C2" s="27">
        <v>44999</v>
      </c>
      <c r="D2" s="26" t="s">
        <v>25</v>
      </c>
      <c r="E2" s="26" t="s">
        <v>86</v>
      </c>
      <c r="F2" s="26" t="s">
        <v>87</v>
      </c>
      <c r="G2" s="26" t="s">
        <v>88</v>
      </c>
      <c r="H2" s="26" t="s">
        <v>89</v>
      </c>
      <c r="I2" s="26"/>
      <c r="J2" s="28" t="s">
        <v>13</v>
      </c>
      <c r="K2" s="26" t="s">
        <v>14</v>
      </c>
      <c r="L2" s="26" t="s">
        <v>14</v>
      </c>
      <c r="M2" s="26" t="s">
        <v>15</v>
      </c>
      <c r="N2" s="24">
        <v>1</v>
      </c>
      <c r="O2" s="24"/>
      <c r="P2" s="24"/>
      <c r="Q2" s="24"/>
      <c r="R2" s="24"/>
      <c r="S2" s="24">
        <v>1</v>
      </c>
      <c r="T2" s="26" t="s">
        <v>16</v>
      </c>
      <c r="U2" s="24">
        <v>10.8</v>
      </c>
      <c r="V2" s="26"/>
      <c r="W2" s="26"/>
      <c r="X2" s="24">
        <v>6500</v>
      </c>
      <c r="Y2" s="29">
        <f>(S2)*X2</f>
        <v>6500</v>
      </c>
    </row>
    <row r="3" spans="1:25" x14ac:dyDescent="0.25">
      <c r="A3" s="25">
        <v>2</v>
      </c>
      <c r="B3" s="26" t="s">
        <v>24</v>
      </c>
      <c r="C3" s="27">
        <v>44999</v>
      </c>
      <c r="D3" s="26" t="s">
        <v>25</v>
      </c>
      <c r="E3" s="26" t="s">
        <v>86</v>
      </c>
      <c r="F3" s="26" t="s">
        <v>87</v>
      </c>
      <c r="G3" s="26" t="s">
        <v>88</v>
      </c>
      <c r="H3" s="26" t="s">
        <v>89</v>
      </c>
      <c r="I3" s="26"/>
      <c r="J3" s="28" t="s">
        <v>13</v>
      </c>
      <c r="K3" s="26" t="s">
        <v>21</v>
      </c>
      <c r="L3" s="26" t="s">
        <v>21</v>
      </c>
      <c r="M3" s="26" t="s">
        <v>15</v>
      </c>
      <c r="N3" s="24">
        <v>1</v>
      </c>
      <c r="O3" s="24"/>
      <c r="P3" s="24"/>
      <c r="Q3" s="24"/>
      <c r="R3" s="24"/>
      <c r="S3" s="24">
        <v>1</v>
      </c>
      <c r="T3" s="26" t="s">
        <v>16</v>
      </c>
      <c r="U3" s="24">
        <v>10.8</v>
      </c>
      <c r="V3" s="26"/>
      <c r="W3" s="26"/>
      <c r="X3" s="24">
        <v>6700</v>
      </c>
      <c r="Y3" s="29">
        <f t="shared" ref="Y3:Y66" si="0">(S3)*X3</f>
        <v>6700</v>
      </c>
    </row>
    <row r="4" spans="1:25" x14ac:dyDescent="0.25">
      <c r="A4" s="25">
        <v>3</v>
      </c>
      <c r="B4" s="26" t="s">
        <v>24</v>
      </c>
      <c r="C4" s="27">
        <v>44999</v>
      </c>
      <c r="D4" s="26" t="s">
        <v>25</v>
      </c>
      <c r="E4" s="26" t="s">
        <v>86</v>
      </c>
      <c r="F4" s="26" t="s">
        <v>87</v>
      </c>
      <c r="G4" s="26" t="s">
        <v>88</v>
      </c>
      <c r="H4" s="26" t="s">
        <v>89</v>
      </c>
      <c r="I4" s="26"/>
      <c r="J4" s="28" t="s">
        <v>13</v>
      </c>
      <c r="K4" s="26" t="s">
        <v>22</v>
      </c>
      <c r="L4" s="26" t="s">
        <v>22</v>
      </c>
      <c r="M4" s="26" t="s">
        <v>23</v>
      </c>
      <c r="N4" s="24">
        <v>1</v>
      </c>
      <c r="O4" s="24"/>
      <c r="P4" s="24"/>
      <c r="Q4" s="24"/>
      <c r="R4" s="24"/>
      <c r="S4" s="24">
        <v>1</v>
      </c>
      <c r="T4" s="26" t="s">
        <v>16</v>
      </c>
      <c r="U4" s="24">
        <v>10.8</v>
      </c>
      <c r="V4" s="26"/>
      <c r="W4" s="26"/>
      <c r="X4" s="24">
        <v>6700</v>
      </c>
      <c r="Y4" s="29">
        <f t="shared" si="0"/>
        <v>6700</v>
      </c>
    </row>
    <row r="5" spans="1:25" x14ac:dyDescent="0.25">
      <c r="A5" s="25">
        <v>4</v>
      </c>
      <c r="B5" s="26" t="s">
        <v>24</v>
      </c>
      <c r="C5" s="27">
        <v>44999</v>
      </c>
      <c r="D5" s="26" t="s">
        <v>25</v>
      </c>
      <c r="E5" s="26" t="s">
        <v>86</v>
      </c>
      <c r="F5" s="26" t="s">
        <v>87</v>
      </c>
      <c r="G5" s="26" t="s">
        <v>88</v>
      </c>
      <c r="H5" s="26" t="s">
        <v>89</v>
      </c>
      <c r="I5" s="26"/>
      <c r="J5" s="28" t="s">
        <v>13</v>
      </c>
      <c r="K5" s="26" t="s">
        <v>17</v>
      </c>
      <c r="L5" s="26" t="s">
        <v>17</v>
      </c>
      <c r="M5" s="26" t="s">
        <v>18</v>
      </c>
      <c r="N5" s="24">
        <v>1</v>
      </c>
      <c r="O5" s="24"/>
      <c r="P5" s="24"/>
      <c r="Q5" s="24"/>
      <c r="R5" s="24"/>
      <c r="S5" s="24">
        <v>1</v>
      </c>
      <c r="T5" s="26" t="s">
        <v>16</v>
      </c>
      <c r="U5" s="24">
        <v>10.8</v>
      </c>
      <c r="V5" s="26"/>
      <c r="W5" s="26"/>
      <c r="X5" s="24">
        <v>11500</v>
      </c>
      <c r="Y5" s="29">
        <f t="shared" si="0"/>
        <v>11500</v>
      </c>
    </row>
    <row r="6" spans="1:25" x14ac:dyDescent="0.25">
      <c r="A6" s="25">
        <v>5</v>
      </c>
      <c r="B6" s="26" t="s">
        <v>24</v>
      </c>
      <c r="C6" s="27">
        <v>44999</v>
      </c>
      <c r="D6" s="26" t="s">
        <v>25</v>
      </c>
      <c r="E6" s="26" t="s">
        <v>86</v>
      </c>
      <c r="F6" s="26" t="s">
        <v>87</v>
      </c>
      <c r="G6" s="26" t="s">
        <v>88</v>
      </c>
      <c r="H6" s="26" t="s">
        <v>89</v>
      </c>
      <c r="I6" s="26"/>
      <c r="J6" s="26" t="s">
        <v>90</v>
      </c>
      <c r="K6" s="26" t="s">
        <v>14</v>
      </c>
      <c r="L6" s="26" t="s">
        <v>91</v>
      </c>
      <c r="M6" s="30" t="s">
        <v>43</v>
      </c>
      <c r="N6" s="24">
        <v>2</v>
      </c>
      <c r="O6" s="24"/>
      <c r="P6" s="24"/>
      <c r="Q6" s="24"/>
      <c r="R6" s="24"/>
      <c r="S6" s="24">
        <v>2</v>
      </c>
      <c r="T6" s="26" t="s">
        <v>44</v>
      </c>
      <c r="U6" s="24">
        <v>0.1</v>
      </c>
      <c r="V6" s="26"/>
      <c r="W6" s="26"/>
      <c r="X6" s="24">
        <v>7.5</v>
      </c>
      <c r="Y6">
        <f t="shared" si="0"/>
        <v>15</v>
      </c>
    </row>
    <row r="7" spans="1:25" x14ac:dyDescent="0.25">
      <c r="A7" s="25">
        <v>6</v>
      </c>
      <c r="B7" s="26" t="s">
        <v>24</v>
      </c>
      <c r="C7" s="27">
        <v>44999</v>
      </c>
      <c r="D7" s="26" t="s">
        <v>25</v>
      </c>
      <c r="E7" s="26" t="s">
        <v>86</v>
      </c>
      <c r="F7" s="26" t="s">
        <v>87</v>
      </c>
      <c r="G7" s="26" t="s">
        <v>88</v>
      </c>
      <c r="H7" s="26" t="s">
        <v>89</v>
      </c>
      <c r="I7" s="26"/>
      <c r="J7" s="26" t="s">
        <v>90</v>
      </c>
      <c r="K7" s="26" t="s">
        <v>17</v>
      </c>
      <c r="L7" s="26" t="s">
        <v>91</v>
      </c>
      <c r="M7" s="26" t="s">
        <v>43</v>
      </c>
      <c r="N7" s="24">
        <v>2</v>
      </c>
      <c r="O7" s="24"/>
      <c r="P7" s="24"/>
      <c r="Q7" s="24"/>
      <c r="R7" s="24"/>
      <c r="S7" s="24">
        <v>2</v>
      </c>
      <c r="T7" s="26" t="s">
        <v>44</v>
      </c>
      <c r="U7" s="24">
        <v>0.1</v>
      </c>
      <c r="V7" s="26"/>
      <c r="W7" s="26"/>
      <c r="X7" s="24">
        <v>7.5</v>
      </c>
      <c r="Y7">
        <f t="shared" si="0"/>
        <v>15</v>
      </c>
    </row>
    <row r="8" spans="1:25" x14ac:dyDescent="0.25">
      <c r="A8" s="25">
        <v>7</v>
      </c>
      <c r="B8" s="26" t="s">
        <v>24</v>
      </c>
      <c r="C8" s="27">
        <v>44999</v>
      </c>
      <c r="D8" s="26" t="s">
        <v>25</v>
      </c>
      <c r="E8" s="26" t="s">
        <v>86</v>
      </c>
      <c r="F8" s="26" t="s">
        <v>87</v>
      </c>
      <c r="G8" s="26" t="s">
        <v>88</v>
      </c>
      <c r="H8" s="26" t="s">
        <v>89</v>
      </c>
      <c r="I8" s="26"/>
      <c r="J8" s="26" t="s">
        <v>90</v>
      </c>
      <c r="K8" s="26" t="s">
        <v>21</v>
      </c>
      <c r="L8" s="26" t="s">
        <v>91</v>
      </c>
      <c r="M8" s="26" t="s">
        <v>43</v>
      </c>
      <c r="N8" s="24">
        <v>2</v>
      </c>
      <c r="O8" s="24"/>
      <c r="P8" s="24"/>
      <c r="Q8" s="24"/>
      <c r="R8" s="24"/>
      <c r="S8" s="24">
        <v>2</v>
      </c>
      <c r="T8" s="26" t="s">
        <v>44</v>
      </c>
      <c r="U8" s="24">
        <v>0.1</v>
      </c>
      <c r="V8" s="26"/>
      <c r="W8" s="26"/>
      <c r="X8" s="24">
        <v>7.5</v>
      </c>
      <c r="Y8">
        <f t="shared" si="0"/>
        <v>15</v>
      </c>
    </row>
    <row r="9" spans="1:25" x14ac:dyDescent="0.25">
      <c r="A9" s="25">
        <v>8</v>
      </c>
      <c r="B9" s="26" t="s">
        <v>24</v>
      </c>
      <c r="C9" s="27">
        <v>44999</v>
      </c>
      <c r="D9" s="26" t="s">
        <v>25</v>
      </c>
      <c r="E9" s="26" t="s">
        <v>86</v>
      </c>
      <c r="F9" s="26" t="s">
        <v>87</v>
      </c>
      <c r="G9" s="26" t="s">
        <v>88</v>
      </c>
      <c r="H9" s="26" t="s">
        <v>89</v>
      </c>
      <c r="I9" s="26"/>
      <c r="J9" s="26" t="s">
        <v>90</v>
      </c>
      <c r="K9" s="26" t="s">
        <v>22</v>
      </c>
      <c r="L9" s="26" t="s">
        <v>91</v>
      </c>
      <c r="M9" s="26" t="s">
        <v>43</v>
      </c>
      <c r="N9" s="24">
        <v>2</v>
      </c>
      <c r="O9" s="24"/>
      <c r="P9" s="24"/>
      <c r="Q9" s="24"/>
      <c r="R9" s="24"/>
      <c r="S9" s="24">
        <v>2</v>
      </c>
      <c r="T9" s="26" t="s">
        <v>44</v>
      </c>
      <c r="U9" s="24">
        <v>0.1</v>
      </c>
      <c r="V9" s="26"/>
      <c r="W9" s="26"/>
      <c r="X9" s="24">
        <v>7.5</v>
      </c>
      <c r="Y9">
        <f t="shared" si="0"/>
        <v>15</v>
      </c>
    </row>
    <row r="10" spans="1:25" x14ac:dyDescent="0.25">
      <c r="A10" s="25">
        <v>9</v>
      </c>
      <c r="B10" s="26" t="s">
        <v>24</v>
      </c>
      <c r="C10" s="27">
        <v>44999</v>
      </c>
      <c r="D10" s="26" t="s">
        <v>25</v>
      </c>
      <c r="E10" s="26" t="s">
        <v>86</v>
      </c>
      <c r="F10" s="26" t="s">
        <v>87</v>
      </c>
      <c r="G10" s="26" t="s">
        <v>88</v>
      </c>
      <c r="H10" s="26" t="s">
        <v>89</v>
      </c>
      <c r="I10" s="26"/>
      <c r="J10" s="26" t="s">
        <v>90</v>
      </c>
      <c r="K10" s="26" t="s">
        <v>14</v>
      </c>
      <c r="L10" s="26" t="s">
        <v>92</v>
      </c>
      <c r="M10" s="30" t="s">
        <v>48</v>
      </c>
      <c r="N10" s="24">
        <v>1</v>
      </c>
      <c r="O10" s="24"/>
      <c r="P10" s="24"/>
      <c r="Q10" s="24"/>
      <c r="R10" s="24"/>
      <c r="S10" s="24">
        <v>1</v>
      </c>
      <c r="T10" s="26" t="s">
        <v>44</v>
      </c>
      <c r="U10" s="24">
        <v>0.09</v>
      </c>
      <c r="V10" s="26"/>
      <c r="W10" s="26"/>
      <c r="X10" s="24">
        <v>12.5</v>
      </c>
      <c r="Y10">
        <f t="shared" si="0"/>
        <v>12.5</v>
      </c>
    </row>
    <row r="11" spans="1:25" x14ac:dyDescent="0.25">
      <c r="A11" s="25">
        <v>10</v>
      </c>
      <c r="B11" s="26" t="s">
        <v>24</v>
      </c>
      <c r="C11" s="27">
        <v>44999</v>
      </c>
      <c r="D11" s="26" t="s">
        <v>25</v>
      </c>
      <c r="E11" s="26" t="s">
        <v>86</v>
      </c>
      <c r="F11" s="26" t="s">
        <v>87</v>
      </c>
      <c r="G11" s="26" t="s">
        <v>88</v>
      </c>
      <c r="H11" s="26" t="s">
        <v>89</v>
      </c>
      <c r="I11" s="26"/>
      <c r="J11" s="26" t="s">
        <v>90</v>
      </c>
      <c r="K11" s="26" t="s">
        <v>17</v>
      </c>
      <c r="L11" s="26" t="s">
        <v>92</v>
      </c>
      <c r="M11" s="26" t="s">
        <v>48</v>
      </c>
      <c r="N11" s="24">
        <v>1</v>
      </c>
      <c r="O11" s="24"/>
      <c r="P11" s="24"/>
      <c r="Q11" s="24"/>
      <c r="R11" s="24"/>
      <c r="S11" s="24">
        <v>1</v>
      </c>
      <c r="T11" s="26" t="s">
        <v>44</v>
      </c>
      <c r="U11" s="24">
        <v>0.09</v>
      </c>
      <c r="V11" s="26"/>
      <c r="W11" s="26"/>
      <c r="X11" s="24">
        <v>12.5</v>
      </c>
      <c r="Y11">
        <f t="shared" si="0"/>
        <v>12.5</v>
      </c>
    </row>
    <row r="12" spans="1:25" x14ac:dyDescent="0.25">
      <c r="A12" s="25">
        <v>11</v>
      </c>
      <c r="B12" s="26" t="s">
        <v>24</v>
      </c>
      <c r="C12" s="27">
        <v>44999</v>
      </c>
      <c r="D12" s="26" t="s">
        <v>25</v>
      </c>
      <c r="E12" s="26" t="s">
        <v>86</v>
      </c>
      <c r="F12" s="26" t="s">
        <v>87</v>
      </c>
      <c r="G12" s="26" t="s">
        <v>88</v>
      </c>
      <c r="H12" s="26" t="s">
        <v>89</v>
      </c>
      <c r="I12" s="26"/>
      <c r="J12" s="26" t="s">
        <v>90</v>
      </c>
      <c r="K12" s="26" t="s">
        <v>21</v>
      </c>
      <c r="L12" s="26" t="s">
        <v>92</v>
      </c>
      <c r="M12" s="26" t="s">
        <v>48</v>
      </c>
      <c r="N12" s="24">
        <v>1</v>
      </c>
      <c r="O12" s="24"/>
      <c r="P12" s="24"/>
      <c r="Q12" s="24"/>
      <c r="R12" s="24"/>
      <c r="S12" s="24">
        <v>1</v>
      </c>
      <c r="T12" s="26" t="s">
        <v>44</v>
      </c>
      <c r="U12" s="24">
        <v>0.09</v>
      </c>
      <c r="V12" s="26"/>
      <c r="W12" s="26"/>
      <c r="X12" s="24">
        <v>12.5</v>
      </c>
      <c r="Y12">
        <f t="shared" si="0"/>
        <v>12.5</v>
      </c>
    </row>
    <row r="13" spans="1:25" x14ac:dyDescent="0.25">
      <c r="A13" s="25">
        <v>12</v>
      </c>
      <c r="B13" s="26" t="s">
        <v>24</v>
      </c>
      <c r="C13" s="27">
        <v>44999</v>
      </c>
      <c r="D13" s="26" t="s">
        <v>25</v>
      </c>
      <c r="E13" s="26" t="s">
        <v>86</v>
      </c>
      <c r="F13" s="26" t="s">
        <v>87</v>
      </c>
      <c r="G13" s="26" t="s">
        <v>88</v>
      </c>
      <c r="H13" s="26" t="s">
        <v>89</v>
      </c>
      <c r="I13" s="26"/>
      <c r="J13" s="26" t="s">
        <v>90</v>
      </c>
      <c r="K13" s="26" t="s">
        <v>22</v>
      </c>
      <c r="L13" s="26" t="s">
        <v>92</v>
      </c>
      <c r="M13" s="26" t="s">
        <v>48</v>
      </c>
      <c r="N13" s="24">
        <v>1</v>
      </c>
      <c r="O13" s="24"/>
      <c r="P13" s="24"/>
      <c r="Q13" s="24"/>
      <c r="R13" s="24"/>
      <c r="S13" s="24">
        <v>1</v>
      </c>
      <c r="T13" s="26" t="s">
        <v>44</v>
      </c>
      <c r="U13" s="24">
        <v>0.09</v>
      </c>
      <c r="V13" s="26"/>
      <c r="W13" s="26"/>
      <c r="X13" s="24">
        <v>12.5</v>
      </c>
      <c r="Y13">
        <f t="shared" si="0"/>
        <v>12.5</v>
      </c>
    </row>
    <row r="14" spans="1:25" s="35" customFormat="1" x14ac:dyDescent="0.25">
      <c r="A14" s="31">
        <v>13</v>
      </c>
      <c r="B14" s="32" t="s">
        <v>24</v>
      </c>
      <c r="C14" s="33">
        <v>44999</v>
      </c>
      <c r="D14" s="32" t="s">
        <v>25</v>
      </c>
      <c r="E14" s="32" t="s">
        <v>86</v>
      </c>
      <c r="F14" s="32" t="s">
        <v>87</v>
      </c>
      <c r="G14" s="32" t="s">
        <v>88</v>
      </c>
      <c r="H14" s="32" t="s">
        <v>89</v>
      </c>
      <c r="I14" s="32"/>
      <c r="J14" s="32" t="s">
        <v>90</v>
      </c>
      <c r="K14" s="32" t="s">
        <v>14</v>
      </c>
      <c r="L14" s="32" t="s">
        <v>93</v>
      </c>
      <c r="M14" s="32" t="s">
        <v>49</v>
      </c>
      <c r="N14" s="34">
        <v>2</v>
      </c>
      <c r="O14" s="34"/>
      <c r="P14" s="34"/>
      <c r="Q14" s="34"/>
      <c r="R14" s="34"/>
      <c r="S14" s="34">
        <v>2</v>
      </c>
      <c r="T14" s="32" t="s">
        <v>16</v>
      </c>
      <c r="U14" s="34">
        <v>0.24</v>
      </c>
      <c r="V14" s="32"/>
      <c r="W14" s="32"/>
      <c r="X14" s="34">
        <v>27.5</v>
      </c>
      <c r="Y14" s="35">
        <f t="shared" si="0"/>
        <v>55</v>
      </c>
    </row>
    <row r="15" spans="1:25" s="35" customFormat="1" x14ac:dyDescent="0.25">
      <c r="A15" s="31">
        <v>14</v>
      </c>
      <c r="B15" s="32" t="s">
        <v>24</v>
      </c>
      <c r="C15" s="33">
        <v>44999</v>
      </c>
      <c r="D15" s="32" t="s">
        <v>25</v>
      </c>
      <c r="E15" s="32" t="s">
        <v>86</v>
      </c>
      <c r="F15" s="32" t="s">
        <v>87</v>
      </c>
      <c r="G15" s="32" t="s">
        <v>88</v>
      </c>
      <c r="H15" s="32" t="s">
        <v>89</v>
      </c>
      <c r="I15" s="32"/>
      <c r="J15" s="32" t="s">
        <v>90</v>
      </c>
      <c r="K15" s="32" t="s">
        <v>14</v>
      </c>
      <c r="L15" s="32" t="s">
        <v>93</v>
      </c>
      <c r="M15" s="32" t="s">
        <v>49</v>
      </c>
      <c r="N15" s="34">
        <v>2</v>
      </c>
      <c r="O15" s="34"/>
      <c r="P15" s="34"/>
      <c r="Q15" s="34"/>
      <c r="R15" s="34"/>
      <c r="S15" s="34">
        <v>2</v>
      </c>
      <c r="T15" s="32" t="s">
        <v>16</v>
      </c>
      <c r="U15" s="34">
        <v>0.24</v>
      </c>
      <c r="V15" s="32"/>
      <c r="W15" s="32"/>
      <c r="X15" s="34">
        <v>27.5</v>
      </c>
      <c r="Y15" s="35">
        <f t="shared" si="0"/>
        <v>55</v>
      </c>
    </row>
    <row r="16" spans="1:25" s="35" customFormat="1" x14ac:dyDescent="0.25">
      <c r="A16" s="31">
        <v>15</v>
      </c>
      <c r="B16" s="32" t="s">
        <v>24</v>
      </c>
      <c r="C16" s="33">
        <v>44999</v>
      </c>
      <c r="D16" s="32" t="s">
        <v>25</v>
      </c>
      <c r="E16" s="32" t="s">
        <v>86</v>
      </c>
      <c r="F16" s="32" t="s">
        <v>87</v>
      </c>
      <c r="G16" s="32" t="s">
        <v>88</v>
      </c>
      <c r="H16" s="32" t="s">
        <v>89</v>
      </c>
      <c r="I16" s="32"/>
      <c r="J16" s="32" t="s">
        <v>90</v>
      </c>
      <c r="K16" s="32" t="s">
        <v>17</v>
      </c>
      <c r="L16" s="32" t="s">
        <v>93</v>
      </c>
      <c r="M16" s="32" t="s">
        <v>49</v>
      </c>
      <c r="N16" s="34">
        <v>2</v>
      </c>
      <c r="O16" s="34"/>
      <c r="P16" s="34"/>
      <c r="Q16" s="34"/>
      <c r="R16" s="34"/>
      <c r="S16" s="34">
        <v>2</v>
      </c>
      <c r="T16" s="32" t="s">
        <v>16</v>
      </c>
      <c r="U16" s="34">
        <v>0.24</v>
      </c>
      <c r="V16" s="32"/>
      <c r="W16" s="32"/>
      <c r="X16" s="34">
        <v>27.5</v>
      </c>
      <c r="Y16" s="35">
        <f t="shared" si="0"/>
        <v>55</v>
      </c>
    </row>
    <row r="17" spans="1:26" s="35" customFormat="1" x14ac:dyDescent="0.25">
      <c r="A17" s="31">
        <v>16</v>
      </c>
      <c r="B17" s="32" t="s">
        <v>24</v>
      </c>
      <c r="C17" s="33">
        <v>44999</v>
      </c>
      <c r="D17" s="32" t="s">
        <v>25</v>
      </c>
      <c r="E17" s="32" t="s">
        <v>86</v>
      </c>
      <c r="F17" s="32" t="s">
        <v>87</v>
      </c>
      <c r="G17" s="32" t="s">
        <v>88</v>
      </c>
      <c r="H17" s="32" t="s">
        <v>89</v>
      </c>
      <c r="I17" s="32"/>
      <c r="J17" s="32" t="s">
        <v>90</v>
      </c>
      <c r="K17" s="32" t="s">
        <v>17</v>
      </c>
      <c r="L17" s="32" t="s">
        <v>93</v>
      </c>
      <c r="M17" s="32" t="s">
        <v>49</v>
      </c>
      <c r="N17" s="34">
        <v>2</v>
      </c>
      <c r="O17" s="34"/>
      <c r="P17" s="34"/>
      <c r="Q17" s="34"/>
      <c r="R17" s="34"/>
      <c r="S17" s="34">
        <v>2</v>
      </c>
      <c r="T17" s="32" t="s">
        <v>16</v>
      </c>
      <c r="U17" s="34">
        <v>0.24</v>
      </c>
      <c r="V17" s="32"/>
      <c r="W17" s="32"/>
      <c r="X17" s="34">
        <v>27.5</v>
      </c>
      <c r="Y17" s="35">
        <f t="shared" si="0"/>
        <v>55</v>
      </c>
    </row>
    <row r="18" spans="1:26" s="35" customFormat="1" x14ac:dyDescent="0.25">
      <c r="A18" s="31">
        <v>17</v>
      </c>
      <c r="B18" s="32" t="s">
        <v>24</v>
      </c>
      <c r="C18" s="33">
        <v>44999</v>
      </c>
      <c r="D18" s="32" t="s">
        <v>25</v>
      </c>
      <c r="E18" s="32" t="s">
        <v>86</v>
      </c>
      <c r="F18" s="32" t="s">
        <v>87</v>
      </c>
      <c r="G18" s="32" t="s">
        <v>88</v>
      </c>
      <c r="H18" s="32" t="s">
        <v>89</v>
      </c>
      <c r="I18" s="32"/>
      <c r="J18" s="32" t="s">
        <v>90</v>
      </c>
      <c r="K18" s="32" t="s">
        <v>21</v>
      </c>
      <c r="L18" s="32" t="s">
        <v>93</v>
      </c>
      <c r="M18" s="32" t="s">
        <v>49</v>
      </c>
      <c r="N18" s="34">
        <v>2</v>
      </c>
      <c r="O18" s="34"/>
      <c r="P18" s="34"/>
      <c r="Q18" s="34"/>
      <c r="R18" s="34"/>
      <c r="S18" s="34">
        <v>2</v>
      </c>
      <c r="T18" s="32" t="s">
        <v>16</v>
      </c>
      <c r="U18" s="34">
        <v>0.24</v>
      </c>
      <c r="V18" s="32"/>
      <c r="W18" s="32"/>
      <c r="X18" s="34">
        <v>27.5</v>
      </c>
      <c r="Y18" s="35">
        <f t="shared" si="0"/>
        <v>55</v>
      </c>
    </row>
    <row r="19" spans="1:26" s="35" customFormat="1" x14ac:dyDescent="0.25">
      <c r="A19" s="31">
        <v>18</v>
      </c>
      <c r="B19" s="32" t="s">
        <v>24</v>
      </c>
      <c r="C19" s="33">
        <v>44999</v>
      </c>
      <c r="D19" s="32" t="s">
        <v>25</v>
      </c>
      <c r="E19" s="32" t="s">
        <v>86</v>
      </c>
      <c r="F19" s="32" t="s">
        <v>87</v>
      </c>
      <c r="G19" s="32" t="s">
        <v>88</v>
      </c>
      <c r="H19" s="32" t="s">
        <v>89</v>
      </c>
      <c r="I19" s="32"/>
      <c r="J19" s="32" t="s">
        <v>90</v>
      </c>
      <c r="K19" s="32" t="s">
        <v>21</v>
      </c>
      <c r="L19" s="32" t="s">
        <v>93</v>
      </c>
      <c r="M19" s="32" t="s">
        <v>49</v>
      </c>
      <c r="N19" s="34">
        <v>2</v>
      </c>
      <c r="O19" s="34"/>
      <c r="P19" s="34"/>
      <c r="Q19" s="34"/>
      <c r="R19" s="34"/>
      <c r="S19" s="34">
        <v>2</v>
      </c>
      <c r="T19" s="32" t="s">
        <v>16</v>
      </c>
      <c r="U19" s="34">
        <v>0.24</v>
      </c>
      <c r="V19" s="32"/>
      <c r="W19" s="32"/>
      <c r="X19" s="34">
        <v>27.5</v>
      </c>
      <c r="Y19" s="35">
        <f t="shared" si="0"/>
        <v>55</v>
      </c>
    </row>
    <row r="20" spans="1:26" s="35" customFormat="1" x14ac:dyDescent="0.25">
      <c r="A20" s="31">
        <v>19</v>
      </c>
      <c r="B20" s="32" t="s">
        <v>24</v>
      </c>
      <c r="C20" s="33">
        <v>44999</v>
      </c>
      <c r="D20" s="32" t="s">
        <v>25</v>
      </c>
      <c r="E20" s="32" t="s">
        <v>86</v>
      </c>
      <c r="F20" s="32" t="s">
        <v>87</v>
      </c>
      <c r="G20" s="32" t="s">
        <v>88</v>
      </c>
      <c r="H20" s="32" t="s">
        <v>89</v>
      </c>
      <c r="I20" s="32"/>
      <c r="J20" s="32" t="s">
        <v>90</v>
      </c>
      <c r="K20" s="32" t="s">
        <v>22</v>
      </c>
      <c r="L20" s="32" t="s">
        <v>93</v>
      </c>
      <c r="M20" s="32" t="s">
        <v>49</v>
      </c>
      <c r="N20" s="34">
        <v>2</v>
      </c>
      <c r="O20" s="34"/>
      <c r="P20" s="34"/>
      <c r="Q20" s="34"/>
      <c r="R20" s="34"/>
      <c r="S20" s="34">
        <v>2</v>
      </c>
      <c r="T20" s="32" t="s">
        <v>16</v>
      </c>
      <c r="U20" s="34">
        <v>0.24</v>
      </c>
      <c r="V20" s="32"/>
      <c r="W20" s="32"/>
      <c r="X20" s="34">
        <v>27.5</v>
      </c>
      <c r="Y20" s="35">
        <f t="shared" si="0"/>
        <v>55</v>
      </c>
    </row>
    <row r="21" spans="1:26" s="35" customFormat="1" x14ac:dyDescent="0.25">
      <c r="A21" s="31">
        <v>20</v>
      </c>
      <c r="B21" s="32" t="s">
        <v>24</v>
      </c>
      <c r="C21" s="33">
        <v>44999</v>
      </c>
      <c r="D21" s="32" t="s">
        <v>25</v>
      </c>
      <c r="E21" s="32" t="s">
        <v>86</v>
      </c>
      <c r="F21" s="32" t="s">
        <v>87</v>
      </c>
      <c r="G21" s="32" t="s">
        <v>88</v>
      </c>
      <c r="H21" s="32" t="s">
        <v>89</v>
      </c>
      <c r="I21" s="32"/>
      <c r="J21" s="32" t="s">
        <v>90</v>
      </c>
      <c r="K21" s="32" t="s">
        <v>22</v>
      </c>
      <c r="L21" s="32" t="s">
        <v>93</v>
      </c>
      <c r="M21" s="32" t="s">
        <v>49</v>
      </c>
      <c r="N21" s="34">
        <v>2</v>
      </c>
      <c r="O21" s="34"/>
      <c r="P21" s="34"/>
      <c r="Q21" s="34"/>
      <c r="R21" s="34"/>
      <c r="S21" s="34">
        <v>2</v>
      </c>
      <c r="T21" s="32" t="s">
        <v>16</v>
      </c>
      <c r="U21" s="34">
        <v>0.24</v>
      </c>
      <c r="V21" s="32"/>
      <c r="W21" s="32"/>
      <c r="X21" s="34">
        <v>27.5</v>
      </c>
      <c r="Y21" s="35">
        <f t="shared" si="0"/>
        <v>55</v>
      </c>
    </row>
    <row r="22" spans="1:26" x14ac:dyDescent="0.25">
      <c r="A22" s="25">
        <v>21</v>
      </c>
      <c r="B22" s="26" t="s">
        <v>24</v>
      </c>
      <c r="C22" s="27">
        <v>44999</v>
      </c>
      <c r="D22" s="26" t="s">
        <v>25</v>
      </c>
      <c r="E22" s="26" t="s">
        <v>86</v>
      </c>
      <c r="F22" s="26" t="s">
        <v>87</v>
      </c>
      <c r="G22" s="26" t="s">
        <v>88</v>
      </c>
      <c r="H22" s="26" t="s">
        <v>89</v>
      </c>
      <c r="I22" s="26"/>
      <c r="J22" s="26" t="s">
        <v>90</v>
      </c>
      <c r="K22" s="26" t="s">
        <v>14</v>
      </c>
      <c r="L22" s="26" t="s">
        <v>94</v>
      </c>
      <c r="M22" s="30" t="s">
        <v>50</v>
      </c>
      <c r="N22" s="24">
        <v>2</v>
      </c>
      <c r="O22" s="24"/>
      <c r="P22" s="24"/>
      <c r="Q22" s="24"/>
      <c r="R22" s="24"/>
      <c r="S22" s="24">
        <v>2</v>
      </c>
      <c r="T22" s="26" t="s">
        <v>16</v>
      </c>
      <c r="U22" s="24">
        <v>0.28000000000000003</v>
      </c>
      <c r="V22" s="26"/>
      <c r="W22" s="26"/>
      <c r="X22" s="24">
        <v>27.5</v>
      </c>
      <c r="Y22">
        <f t="shared" si="0"/>
        <v>55</v>
      </c>
    </row>
    <row r="23" spans="1:26" x14ac:dyDescent="0.25">
      <c r="A23" s="25">
        <v>22</v>
      </c>
      <c r="B23" s="26" t="s">
        <v>24</v>
      </c>
      <c r="C23" s="27">
        <v>44999</v>
      </c>
      <c r="D23" s="26" t="s">
        <v>25</v>
      </c>
      <c r="E23" s="26" t="s">
        <v>86</v>
      </c>
      <c r="F23" s="26" t="s">
        <v>87</v>
      </c>
      <c r="G23" s="26" t="s">
        <v>88</v>
      </c>
      <c r="H23" s="26" t="s">
        <v>89</v>
      </c>
      <c r="I23" s="26"/>
      <c r="J23" s="26" t="s">
        <v>90</v>
      </c>
      <c r="K23" s="26" t="s">
        <v>21</v>
      </c>
      <c r="L23" s="26" t="s">
        <v>94</v>
      </c>
      <c r="M23" s="26" t="s">
        <v>50</v>
      </c>
      <c r="N23" s="24">
        <v>2</v>
      </c>
      <c r="O23" s="24"/>
      <c r="P23" s="24"/>
      <c r="Q23" s="24"/>
      <c r="R23" s="24"/>
      <c r="S23" s="24">
        <v>2</v>
      </c>
      <c r="T23" s="26" t="s">
        <v>16</v>
      </c>
      <c r="U23" s="24">
        <v>0.28000000000000003</v>
      </c>
      <c r="V23" s="26"/>
      <c r="W23" s="26"/>
      <c r="X23" s="24">
        <v>27.5</v>
      </c>
      <c r="Y23">
        <f t="shared" si="0"/>
        <v>55</v>
      </c>
    </row>
    <row r="24" spans="1:26" x14ac:dyDescent="0.25">
      <c r="A24" s="25">
        <v>23</v>
      </c>
      <c r="B24" s="26" t="s">
        <v>24</v>
      </c>
      <c r="C24" s="27">
        <v>44999</v>
      </c>
      <c r="D24" s="26" t="s">
        <v>25</v>
      </c>
      <c r="E24" s="26" t="s">
        <v>86</v>
      </c>
      <c r="F24" s="26" t="s">
        <v>87</v>
      </c>
      <c r="G24" s="26" t="s">
        <v>88</v>
      </c>
      <c r="H24" s="26" t="s">
        <v>89</v>
      </c>
      <c r="I24" s="26"/>
      <c r="J24" s="26" t="s">
        <v>90</v>
      </c>
      <c r="K24" s="26" t="s">
        <v>22</v>
      </c>
      <c r="L24" s="26" t="s">
        <v>94</v>
      </c>
      <c r="M24" s="26" t="s">
        <v>50</v>
      </c>
      <c r="N24" s="24">
        <v>2</v>
      </c>
      <c r="O24" s="24"/>
      <c r="P24" s="24"/>
      <c r="Q24" s="24"/>
      <c r="R24" s="24"/>
      <c r="S24" s="24">
        <v>2</v>
      </c>
      <c r="T24" s="26" t="s">
        <v>16</v>
      </c>
      <c r="U24" s="24">
        <v>0.28000000000000003</v>
      </c>
      <c r="V24" s="26"/>
      <c r="W24" s="26"/>
      <c r="X24" s="24">
        <v>27.5</v>
      </c>
      <c r="Y24">
        <f t="shared" si="0"/>
        <v>55</v>
      </c>
    </row>
    <row r="25" spans="1:26" x14ac:dyDescent="0.25">
      <c r="A25" s="25">
        <v>24</v>
      </c>
      <c r="B25" s="26" t="s">
        <v>24</v>
      </c>
      <c r="C25" s="27">
        <v>44999</v>
      </c>
      <c r="D25" s="26" t="s">
        <v>25</v>
      </c>
      <c r="E25" s="26" t="s">
        <v>86</v>
      </c>
      <c r="F25" s="26" t="s">
        <v>87</v>
      </c>
      <c r="G25" s="26" t="s">
        <v>88</v>
      </c>
      <c r="H25" s="26" t="s">
        <v>89</v>
      </c>
      <c r="I25" s="26"/>
      <c r="J25" s="26" t="s">
        <v>90</v>
      </c>
      <c r="K25" s="26" t="s">
        <v>17</v>
      </c>
      <c r="L25" s="26" t="s">
        <v>94</v>
      </c>
      <c r="M25" s="26" t="s">
        <v>50</v>
      </c>
      <c r="N25" s="24">
        <v>2</v>
      </c>
      <c r="O25" s="24"/>
      <c r="P25" s="24"/>
      <c r="Q25" s="24"/>
      <c r="R25" s="24"/>
      <c r="S25" s="24">
        <v>2</v>
      </c>
      <c r="T25" s="26" t="s">
        <v>16</v>
      </c>
      <c r="U25" s="24">
        <v>0.28000000000000003</v>
      </c>
      <c r="V25" s="26"/>
      <c r="W25" s="26"/>
      <c r="X25" s="24">
        <v>27.5</v>
      </c>
      <c r="Y25">
        <f t="shared" si="0"/>
        <v>55</v>
      </c>
    </row>
    <row r="26" spans="1:26" x14ac:dyDescent="0.25">
      <c r="A26" s="25">
        <v>25</v>
      </c>
      <c r="B26" s="26" t="s">
        <v>24</v>
      </c>
      <c r="C26" s="27">
        <v>44999</v>
      </c>
      <c r="D26" s="26" t="s">
        <v>25</v>
      </c>
      <c r="E26" s="26" t="s">
        <v>86</v>
      </c>
      <c r="F26" s="26" t="s">
        <v>87</v>
      </c>
      <c r="G26" s="26" t="s">
        <v>88</v>
      </c>
      <c r="H26" s="26" t="s">
        <v>89</v>
      </c>
      <c r="I26" s="26"/>
      <c r="J26" s="26" t="s">
        <v>90</v>
      </c>
      <c r="K26" s="26" t="s">
        <v>14</v>
      </c>
      <c r="L26" s="26" t="s">
        <v>95</v>
      </c>
      <c r="M26" s="26" t="s">
        <v>51</v>
      </c>
      <c r="N26" s="24">
        <v>2</v>
      </c>
      <c r="O26" s="24"/>
      <c r="P26" s="24"/>
      <c r="Q26" s="24"/>
      <c r="R26" s="24"/>
      <c r="S26" s="24">
        <v>2</v>
      </c>
      <c r="T26" s="26" t="s">
        <v>16</v>
      </c>
      <c r="U26" s="24">
        <v>0.75</v>
      </c>
      <c r="V26" s="26"/>
      <c r="W26" s="26"/>
      <c r="X26" s="24">
        <v>85</v>
      </c>
      <c r="Y26">
        <f t="shared" si="0"/>
        <v>170</v>
      </c>
    </row>
    <row r="27" spans="1:26" x14ac:dyDescent="0.25">
      <c r="A27" s="25">
        <v>26</v>
      </c>
      <c r="B27" s="26" t="s">
        <v>24</v>
      </c>
      <c r="C27" s="27">
        <v>44999</v>
      </c>
      <c r="D27" s="26" t="s">
        <v>25</v>
      </c>
      <c r="E27" s="26" t="s">
        <v>86</v>
      </c>
      <c r="F27" s="26" t="s">
        <v>87</v>
      </c>
      <c r="G27" s="26" t="s">
        <v>88</v>
      </c>
      <c r="H27" s="26" t="s">
        <v>89</v>
      </c>
      <c r="I27" s="26"/>
      <c r="J27" s="26" t="s">
        <v>90</v>
      </c>
      <c r="K27" s="26" t="s">
        <v>21</v>
      </c>
      <c r="L27" s="26" t="s">
        <v>95</v>
      </c>
      <c r="M27" s="26" t="s">
        <v>51</v>
      </c>
      <c r="N27" s="24">
        <v>2</v>
      </c>
      <c r="O27" s="24"/>
      <c r="P27" s="24"/>
      <c r="Q27" s="24"/>
      <c r="R27" s="24"/>
      <c r="S27" s="24">
        <v>2</v>
      </c>
      <c r="T27" s="26" t="s">
        <v>16</v>
      </c>
      <c r="U27" s="24">
        <v>0.75</v>
      </c>
      <c r="V27" s="26"/>
      <c r="W27" s="26"/>
      <c r="X27" s="24">
        <v>85</v>
      </c>
      <c r="Y27">
        <f t="shared" si="0"/>
        <v>170</v>
      </c>
    </row>
    <row r="28" spans="1:26" x14ac:dyDescent="0.25">
      <c r="A28" s="25">
        <v>27</v>
      </c>
      <c r="B28" s="26" t="s">
        <v>24</v>
      </c>
      <c r="C28" s="27">
        <v>44999</v>
      </c>
      <c r="D28" s="26" t="s">
        <v>25</v>
      </c>
      <c r="E28" s="26" t="s">
        <v>86</v>
      </c>
      <c r="F28" s="26" t="s">
        <v>87</v>
      </c>
      <c r="G28" s="26" t="s">
        <v>88</v>
      </c>
      <c r="H28" s="26" t="s">
        <v>89</v>
      </c>
      <c r="I28" s="26"/>
      <c r="J28" s="26" t="s">
        <v>90</v>
      </c>
      <c r="K28" s="26" t="s">
        <v>22</v>
      </c>
      <c r="L28" s="26" t="s">
        <v>95</v>
      </c>
      <c r="M28" s="26" t="s">
        <v>51</v>
      </c>
      <c r="N28" s="24">
        <v>2</v>
      </c>
      <c r="O28" s="24"/>
      <c r="P28" s="24"/>
      <c r="Q28" s="24"/>
      <c r="R28" s="24"/>
      <c r="S28" s="24">
        <v>2</v>
      </c>
      <c r="T28" s="26" t="s">
        <v>16</v>
      </c>
      <c r="U28" s="24">
        <v>0.75</v>
      </c>
      <c r="V28" s="26"/>
      <c r="W28" s="26"/>
      <c r="X28" s="24">
        <v>85</v>
      </c>
      <c r="Y28">
        <f t="shared" si="0"/>
        <v>170</v>
      </c>
    </row>
    <row r="29" spans="1:26" x14ac:dyDescent="0.25">
      <c r="A29" s="25">
        <v>28</v>
      </c>
      <c r="B29" s="26" t="s">
        <v>24</v>
      </c>
      <c r="C29" s="27">
        <v>44999</v>
      </c>
      <c r="D29" s="26" t="s">
        <v>25</v>
      </c>
      <c r="E29" s="26" t="s">
        <v>86</v>
      </c>
      <c r="F29" s="26" t="s">
        <v>87</v>
      </c>
      <c r="G29" s="26" t="s">
        <v>88</v>
      </c>
      <c r="H29" s="26" t="s">
        <v>89</v>
      </c>
      <c r="I29" s="26"/>
      <c r="J29" s="26" t="s">
        <v>90</v>
      </c>
      <c r="K29" s="26" t="s">
        <v>17</v>
      </c>
      <c r="L29" s="26" t="s">
        <v>95</v>
      </c>
      <c r="M29" s="26" t="s">
        <v>51</v>
      </c>
      <c r="N29" s="24">
        <v>2</v>
      </c>
      <c r="O29" s="24"/>
      <c r="P29" s="24"/>
      <c r="Q29" s="24"/>
      <c r="R29" s="24"/>
      <c r="S29" s="24">
        <v>2</v>
      </c>
      <c r="T29" s="26" t="s">
        <v>16</v>
      </c>
      <c r="U29" s="24">
        <v>0.75</v>
      </c>
      <c r="V29" s="26"/>
      <c r="W29" s="26"/>
      <c r="X29" s="24">
        <v>85</v>
      </c>
      <c r="Y29">
        <f t="shared" si="0"/>
        <v>170</v>
      </c>
    </row>
    <row r="30" spans="1:26" s="35" customFormat="1" x14ac:dyDescent="0.25">
      <c r="A30" s="31">
        <v>29</v>
      </c>
      <c r="B30" s="32" t="s">
        <v>24</v>
      </c>
      <c r="C30" s="33">
        <v>44999</v>
      </c>
      <c r="D30" s="32" t="s">
        <v>25</v>
      </c>
      <c r="E30" s="32" t="s">
        <v>86</v>
      </c>
      <c r="F30" s="32" t="s">
        <v>87</v>
      </c>
      <c r="G30" s="32" t="s">
        <v>88</v>
      </c>
      <c r="H30" s="32" t="s">
        <v>89</v>
      </c>
      <c r="I30" s="32"/>
      <c r="J30" s="32" t="s">
        <v>96</v>
      </c>
      <c r="K30" s="32" t="s">
        <v>14</v>
      </c>
      <c r="L30" s="32" t="s">
        <v>97</v>
      </c>
      <c r="M30" s="32" t="s">
        <v>54</v>
      </c>
      <c r="N30" s="34">
        <v>2</v>
      </c>
      <c r="O30" s="34">
        <v>2</v>
      </c>
      <c r="P30" s="34"/>
      <c r="Q30" s="34"/>
      <c r="R30" s="34"/>
      <c r="S30" s="34">
        <v>0</v>
      </c>
      <c r="T30" s="32" t="s">
        <v>44</v>
      </c>
      <c r="U30" s="34">
        <v>0.05</v>
      </c>
      <c r="V30" s="32" t="s">
        <v>55</v>
      </c>
      <c r="W30" s="32"/>
      <c r="X30" s="34">
        <v>30</v>
      </c>
      <c r="Y30" s="35">
        <f t="shared" si="0"/>
        <v>0</v>
      </c>
      <c r="Z30" s="35">
        <f>O30*X30</f>
        <v>60</v>
      </c>
    </row>
    <row r="31" spans="1:26" s="35" customFormat="1" x14ac:dyDescent="0.25">
      <c r="A31" s="31">
        <v>30</v>
      </c>
      <c r="B31" s="32" t="s">
        <v>24</v>
      </c>
      <c r="C31" s="33">
        <v>44999</v>
      </c>
      <c r="D31" s="32" t="s">
        <v>25</v>
      </c>
      <c r="E31" s="32" t="s">
        <v>86</v>
      </c>
      <c r="F31" s="32" t="s">
        <v>87</v>
      </c>
      <c r="G31" s="32" t="s">
        <v>88</v>
      </c>
      <c r="H31" s="32" t="s">
        <v>89</v>
      </c>
      <c r="I31" s="32"/>
      <c r="J31" s="32" t="s">
        <v>96</v>
      </c>
      <c r="K31" s="32" t="s">
        <v>21</v>
      </c>
      <c r="L31" s="32" t="s">
        <v>97</v>
      </c>
      <c r="M31" s="32" t="s">
        <v>54</v>
      </c>
      <c r="N31" s="34">
        <v>2</v>
      </c>
      <c r="O31" s="34">
        <v>2</v>
      </c>
      <c r="P31" s="34"/>
      <c r="Q31" s="34"/>
      <c r="R31" s="34"/>
      <c r="S31" s="34">
        <v>0</v>
      </c>
      <c r="T31" s="32" t="s">
        <v>44</v>
      </c>
      <c r="U31" s="34">
        <v>0.05</v>
      </c>
      <c r="V31" s="32" t="s">
        <v>55</v>
      </c>
      <c r="W31" s="32"/>
      <c r="X31" s="34">
        <v>30</v>
      </c>
      <c r="Y31" s="35">
        <f t="shared" si="0"/>
        <v>0</v>
      </c>
      <c r="Z31" s="35">
        <f t="shared" ref="Z31:Z33" si="1">O31*X31</f>
        <v>60</v>
      </c>
    </row>
    <row r="32" spans="1:26" s="35" customFormat="1" x14ac:dyDescent="0.25">
      <c r="A32" s="31">
        <v>31</v>
      </c>
      <c r="B32" s="32" t="s">
        <v>24</v>
      </c>
      <c r="C32" s="33">
        <v>44999</v>
      </c>
      <c r="D32" s="32" t="s">
        <v>25</v>
      </c>
      <c r="E32" s="32" t="s">
        <v>86</v>
      </c>
      <c r="F32" s="32" t="s">
        <v>87</v>
      </c>
      <c r="G32" s="32" t="s">
        <v>88</v>
      </c>
      <c r="H32" s="32" t="s">
        <v>89</v>
      </c>
      <c r="I32" s="32"/>
      <c r="J32" s="32" t="s">
        <v>96</v>
      </c>
      <c r="K32" s="32" t="s">
        <v>22</v>
      </c>
      <c r="L32" s="32" t="s">
        <v>97</v>
      </c>
      <c r="M32" s="32" t="s">
        <v>54</v>
      </c>
      <c r="N32" s="34">
        <v>2</v>
      </c>
      <c r="O32" s="34">
        <v>2</v>
      </c>
      <c r="P32" s="34"/>
      <c r="Q32" s="34"/>
      <c r="R32" s="34"/>
      <c r="S32" s="34">
        <v>0</v>
      </c>
      <c r="T32" s="32" t="s">
        <v>44</v>
      </c>
      <c r="U32" s="34">
        <v>0.05</v>
      </c>
      <c r="V32" s="32" t="s">
        <v>55</v>
      </c>
      <c r="W32" s="32"/>
      <c r="X32" s="34">
        <v>30</v>
      </c>
      <c r="Y32" s="35">
        <f t="shared" si="0"/>
        <v>0</v>
      </c>
      <c r="Z32" s="35">
        <f t="shared" si="1"/>
        <v>60</v>
      </c>
    </row>
    <row r="33" spans="1:26" s="35" customFormat="1" x14ac:dyDescent="0.25">
      <c r="A33" s="31">
        <v>32</v>
      </c>
      <c r="B33" s="32" t="s">
        <v>24</v>
      </c>
      <c r="C33" s="33">
        <v>44999</v>
      </c>
      <c r="D33" s="32" t="s">
        <v>25</v>
      </c>
      <c r="E33" s="32" t="s">
        <v>86</v>
      </c>
      <c r="F33" s="32" t="s">
        <v>87</v>
      </c>
      <c r="G33" s="32" t="s">
        <v>88</v>
      </c>
      <c r="H33" s="32" t="s">
        <v>89</v>
      </c>
      <c r="I33" s="32"/>
      <c r="J33" s="32" t="s">
        <v>96</v>
      </c>
      <c r="K33" s="32" t="s">
        <v>17</v>
      </c>
      <c r="L33" s="32" t="s">
        <v>97</v>
      </c>
      <c r="M33" s="32" t="s">
        <v>54</v>
      </c>
      <c r="N33" s="34">
        <v>2</v>
      </c>
      <c r="O33" s="34">
        <v>2</v>
      </c>
      <c r="P33" s="34"/>
      <c r="Q33" s="34"/>
      <c r="R33" s="34"/>
      <c r="S33" s="34">
        <v>0</v>
      </c>
      <c r="T33" s="32" t="s">
        <v>44</v>
      </c>
      <c r="U33" s="34">
        <v>0.05</v>
      </c>
      <c r="V33" s="32" t="s">
        <v>55</v>
      </c>
      <c r="W33" s="32"/>
      <c r="X33" s="34">
        <v>30</v>
      </c>
      <c r="Y33" s="35">
        <f t="shared" si="0"/>
        <v>0</v>
      </c>
      <c r="Z33" s="35">
        <f t="shared" si="1"/>
        <v>60</v>
      </c>
    </row>
    <row r="34" spans="1:26" x14ac:dyDescent="0.25">
      <c r="A34" s="25">
        <v>33</v>
      </c>
      <c r="B34" s="26" t="s">
        <v>24</v>
      </c>
      <c r="C34" s="27">
        <v>44999</v>
      </c>
      <c r="D34" s="26" t="s">
        <v>25</v>
      </c>
      <c r="E34" s="26" t="s">
        <v>86</v>
      </c>
      <c r="F34" s="26" t="s">
        <v>87</v>
      </c>
      <c r="G34" s="26" t="s">
        <v>88</v>
      </c>
      <c r="H34" s="26" t="s">
        <v>89</v>
      </c>
      <c r="I34" s="26"/>
      <c r="J34" s="26" t="s">
        <v>96</v>
      </c>
      <c r="K34" s="26" t="s">
        <v>14</v>
      </c>
      <c r="L34" s="26" t="s">
        <v>98</v>
      </c>
      <c r="M34" s="26" t="s">
        <v>43</v>
      </c>
      <c r="N34" s="24">
        <v>4</v>
      </c>
      <c r="O34" s="24"/>
      <c r="P34" s="24"/>
      <c r="Q34" s="24"/>
      <c r="R34" s="24"/>
      <c r="S34" s="24">
        <v>4</v>
      </c>
      <c r="T34" s="26" t="s">
        <v>44</v>
      </c>
      <c r="U34" s="24">
        <v>0.2</v>
      </c>
      <c r="V34" s="26"/>
      <c r="W34" s="26"/>
      <c r="X34" s="24">
        <v>7.5</v>
      </c>
      <c r="Y34">
        <f t="shared" si="0"/>
        <v>30</v>
      </c>
    </row>
    <row r="35" spans="1:26" x14ac:dyDescent="0.25">
      <c r="A35" s="25">
        <v>34</v>
      </c>
      <c r="B35" s="26" t="s">
        <v>24</v>
      </c>
      <c r="C35" s="27">
        <v>44999</v>
      </c>
      <c r="D35" s="26" t="s">
        <v>25</v>
      </c>
      <c r="E35" s="26" t="s">
        <v>86</v>
      </c>
      <c r="F35" s="26" t="s">
        <v>87</v>
      </c>
      <c r="G35" s="26" t="s">
        <v>88</v>
      </c>
      <c r="H35" s="26" t="s">
        <v>89</v>
      </c>
      <c r="I35" s="26"/>
      <c r="J35" s="26" t="s">
        <v>96</v>
      </c>
      <c r="K35" s="26" t="s">
        <v>21</v>
      </c>
      <c r="L35" s="26" t="s">
        <v>98</v>
      </c>
      <c r="M35" s="26" t="s">
        <v>43</v>
      </c>
      <c r="N35" s="24">
        <v>4</v>
      </c>
      <c r="O35" s="24"/>
      <c r="P35" s="24"/>
      <c r="Q35" s="24"/>
      <c r="R35" s="24"/>
      <c r="S35" s="24">
        <v>4</v>
      </c>
      <c r="T35" s="26" t="s">
        <v>44</v>
      </c>
      <c r="U35" s="24">
        <v>0.2</v>
      </c>
      <c r="V35" s="26"/>
      <c r="W35" s="26"/>
      <c r="X35" s="24">
        <v>7.5</v>
      </c>
      <c r="Y35">
        <f t="shared" si="0"/>
        <v>30</v>
      </c>
    </row>
    <row r="36" spans="1:26" x14ac:dyDescent="0.25">
      <c r="A36" s="25">
        <v>35</v>
      </c>
      <c r="B36" s="26" t="s">
        <v>24</v>
      </c>
      <c r="C36" s="27">
        <v>44999</v>
      </c>
      <c r="D36" s="26" t="s">
        <v>25</v>
      </c>
      <c r="E36" s="26" t="s">
        <v>86</v>
      </c>
      <c r="F36" s="26" t="s">
        <v>87</v>
      </c>
      <c r="G36" s="26" t="s">
        <v>88</v>
      </c>
      <c r="H36" s="26" t="s">
        <v>89</v>
      </c>
      <c r="I36" s="26"/>
      <c r="J36" s="26" t="s">
        <v>96</v>
      </c>
      <c r="K36" s="26" t="s">
        <v>22</v>
      </c>
      <c r="L36" s="26" t="s">
        <v>98</v>
      </c>
      <c r="M36" s="26" t="s">
        <v>43</v>
      </c>
      <c r="N36" s="24">
        <v>4</v>
      </c>
      <c r="O36" s="24"/>
      <c r="P36" s="24"/>
      <c r="Q36" s="24"/>
      <c r="R36" s="24"/>
      <c r="S36" s="24">
        <v>4</v>
      </c>
      <c r="T36" s="26" t="s">
        <v>44</v>
      </c>
      <c r="U36" s="24">
        <v>0.2</v>
      </c>
      <c r="V36" s="26"/>
      <c r="W36" s="26"/>
      <c r="X36" s="24">
        <v>7.5</v>
      </c>
      <c r="Y36">
        <f t="shared" si="0"/>
        <v>30</v>
      </c>
    </row>
    <row r="37" spans="1:26" x14ac:dyDescent="0.25">
      <c r="A37" s="25">
        <v>36</v>
      </c>
      <c r="B37" s="26" t="s">
        <v>24</v>
      </c>
      <c r="C37" s="27">
        <v>44999</v>
      </c>
      <c r="D37" s="26" t="s">
        <v>25</v>
      </c>
      <c r="E37" s="26" t="s">
        <v>86</v>
      </c>
      <c r="F37" s="26" t="s">
        <v>87</v>
      </c>
      <c r="G37" s="26" t="s">
        <v>88</v>
      </c>
      <c r="H37" s="26" t="s">
        <v>89</v>
      </c>
      <c r="I37" s="26"/>
      <c r="J37" s="26" t="s">
        <v>96</v>
      </c>
      <c r="K37" s="26" t="s">
        <v>17</v>
      </c>
      <c r="L37" s="26" t="s">
        <v>98</v>
      </c>
      <c r="M37" s="26" t="s">
        <v>43</v>
      </c>
      <c r="N37" s="24">
        <v>4</v>
      </c>
      <c r="O37" s="24"/>
      <c r="P37" s="24"/>
      <c r="Q37" s="24"/>
      <c r="R37" s="24"/>
      <c r="S37" s="24">
        <v>4</v>
      </c>
      <c r="T37" s="26" t="s">
        <v>44</v>
      </c>
      <c r="U37" s="24">
        <v>0.2</v>
      </c>
      <c r="V37" s="26"/>
      <c r="W37" s="26"/>
      <c r="X37" s="24">
        <v>7.5</v>
      </c>
      <c r="Y37">
        <f t="shared" si="0"/>
        <v>30</v>
      </c>
    </row>
    <row r="38" spans="1:26" x14ac:dyDescent="0.25">
      <c r="A38" s="25">
        <v>37</v>
      </c>
      <c r="B38" s="26" t="s">
        <v>24</v>
      </c>
      <c r="C38" s="27">
        <v>44999</v>
      </c>
      <c r="D38" s="26" t="s">
        <v>25</v>
      </c>
      <c r="E38" s="26" t="s">
        <v>86</v>
      </c>
      <c r="F38" s="26" t="s">
        <v>87</v>
      </c>
      <c r="G38" s="26" t="s">
        <v>88</v>
      </c>
      <c r="H38" s="26" t="s">
        <v>89</v>
      </c>
      <c r="I38" s="26"/>
      <c r="J38" s="26" t="s">
        <v>96</v>
      </c>
      <c r="K38" s="26" t="s">
        <v>14</v>
      </c>
      <c r="L38" s="26" t="s">
        <v>99</v>
      </c>
      <c r="M38" s="26" t="s">
        <v>48</v>
      </c>
      <c r="N38" s="24">
        <v>2</v>
      </c>
      <c r="O38" s="24"/>
      <c r="P38" s="24"/>
      <c r="Q38" s="24"/>
      <c r="R38" s="24"/>
      <c r="S38" s="24">
        <v>2</v>
      </c>
      <c r="T38" s="26" t="s">
        <v>44</v>
      </c>
      <c r="U38" s="24">
        <v>0.18</v>
      </c>
      <c r="V38" s="26"/>
      <c r="W38" s="26"/>
      <c r="X38" s="24">
        <v>12.5</v>
      </c>
      <c r="Y38">
        <f t="shared" si="0"/>
        <v>25</v>
      </c>
    </row>
    <row r="39" spans="1:26" x14ac:dyDescent="0.25">
      <c r="A39" s="25">
        <v>38</v>
      </c>
      <c r="B39" s="26" t="s">
        <v>24</v>
      </c>
      <c r="C39" s="27">
        <v>44999</v>
      </c>
      <c r="D39" s="26" t="s">
        <v>25</v>
      </c>
      <c r="E39" s="26" t="s">
        <v>86</v>
      </c>
      <c r="F39" s="26" t="s">
        <v>87</v>
      </c>
      <c r="G39" s="26" t="s">
        <v>88</v>
      </c>
      <c r="H39" s="26" t="s">
        <v>89</v>
      </c>
      <c r="I39" s="26"/>
      <c r="J39" s="26" t="s">
        <v>96</v>
      </c>
      <c r="K39" s="26" t="s">
        <v>21</v>
      </c>
      <c r="L39" s="26" t="s">
        <v>99</v>
      </c>
      <c r="M39" s="26" t="s">
        <v>48</v>
      </c>
      <c r="N39" s="24">
        <v>2</v>
      </c>
      <c r="O39" s="24"/>
      <c r="P39" s="24"/>
      <c r="Q39" s="24"/>
      <c r="R39" s="24"/>
      <c r="S39" s="24">
        <v>2</v>
      </c>
      <c r="T39" s="26" t="s">
        <v>44</v>
      </c>
      <c r="U39" s="24">
        <v>0.18</v>
      </c>
      <c r="V39" s="26"/>
      <c r="W39" s="26"/>
      <c r="X39" s="24">
        <v>12.5</v>
      </c>
      <c r="Y39">
        <f t="shared" si="0"/>
        <v>25</v>
      </c>
    </row>
    <row r="40" spans="1:26" x14ac:dyDescent="0.25">
      <c r="A40" s="25">
        <v>39</v>
      </c>
      <c r="B40" s="26" t="s">
        <v>24</v>
      </c>
      <c r="C40" s="27">
        <v>44999</v>
      </c>
      <c r="D40" s="26" t="s">
        <v>25</v>
      </c>
      <c r="E40" s="26" t="s">
        <v>86</v>
      </c>
      <c r="F40" s="26" t="s">
        <v>87</v>
      </c>
      <c r="G40" s="26" t="s">
        <v>88</v>
      </c>
      <c r="H40" s="26" t="s">
        <v>89</v>
      </c>
      <c r="I40" s="26"/>
      <c r="J40" s="26" t="s">
        <v>96</v>
      </c>
      <c r="K40" s="26" t="s">
        <v>22</v>
      </c>
      <c r="L40" s="26" t="s">
        <v>99</v>
      </c>
      <c r="M40" s="26" t="s">
        <v>48</v>
      </c>
      <c r="N40" s="24">
        <v>2</v>
      </c>
      <c r="O40" s="24"/>
      <c r="P40" s="24"/>
      <c r="Q40" s="24"/>
      <c r="R40" s="24"/>
      <c r="S40" s="24">
        <v>2</v>
      </c>
      <c r="T40" s="26" t="s">
        <v>44</v>
      </c>
      <c r="U40" s="24">
        <v>0.18</v>
      </c>
      <c r="V40" s="26"/>
      <c r="W40" s="26"/>
      <c r="X40" s="24">
        <v>12.5</v>
      </c>
      <c r="Y40">
        <f t="shared" si="0"/>
        <v>25</v>
      </c>
    </row>
    <row r="41" spans="1:26" x14ac:dyDescent="0.25">
      <c r="A41" s="25">
        <v>40</v>
      </c>
      <c r="B41" s="26" t="s">
        <v>24</v>
      </c>
      <c r="C41" s="27">
        <v>44999</v>
      </c>
      <c r="D41" s="26" t="s">
        <v>25</v>
      </c>
      <c r="E41" s="26" t="s">
        <v>86</v>
      </c>
      <c r="F41" s="26" t="s">
        <v>87</v>
      </c>
      <c r="G41" s="26" t="s">
        <v>88</v>
      </c>
      <c r="H41" s="26" t="s">
        <v>89</v>
      </c>
      <c r="I41" s="26"/>
      <c r="J41" s="26" t="s">
        <v>96</v>
      </c>
      <c r="K41" s="26" t="s">
        <v>17</v>
      </c>
      <c r="L41" s="26" t="s">
        <v>99</v>
      </c>
      <c r="M41" s="26" t="s">
        <v>48</v>
      </c>
      <c r="N41" s="24">
        <v>2</v>
      </c>
      <c r="O41" s="24"/>
      <c r="P41" s="24"/>
      <c r="Q41" s="24"/>
      <c r="R41" s="24"/>
      <c r="S41" s="24">
        <v>2</v>
      </c>
      <c r="T41" s="26" t="s">
        <v>44</v>
      </c>
      <c r="U41" s="24">
        <v>0.18</v>
      </c>
      <c r="V41" s="26"/>
      <c r="W41" s="26"/>
      <c r="X41" s="24">
        <v>12.5</v>
      </c>
      <c r="Y41">
        <f t="shared" si="0"/>
        <v>25</v>
      </c>
    </row>
    <row r="42" spans="1:26" x14ac:dyDescent="0.25">
      <c r="A42" s="25">
        <v>41</v>
      </c>
      <c r="B42" s="26" t="s">
        <v>24</v>
      </c>
      <c r="C42" s="27">
        <v>44999</v>
      </c>
      <c r="D42" s="26" t="s">
        <v>25</v>
      </c>
      <c r="E42" s="26" t="s">
        <v>86</v>
      </c>
      <c r="F42" s="26" t="s">
        <v>87</v>
      </c>
      <c r="G42" s="26" t="s">
        <v>88</v>
      </c>
      <c r="H42" s="26" t="s">
        <v>89</v>
      </c>
      <c r="I42" s="26"/>
      <c r="J42" s="26" t="s">
        <v>96</v>
      </c>
      <c r="K42" s="26" t="s">
        <v>14</v>
      </c>
      <c r="L42" s="26" t="s">
        <v>100</v>
      </c>
      <c r="M42" s="26" t="s">
        <v>49</v>
      </c>
      <c r="N42" s="24">
        <v>4</v>
      </c>
      <c r="O42" s="24"/>
      <c r="P42" s="24"/>
      <c r="Q42" s="24"/>
      <c r="R42" s="24"/>
      <c r="S42" s="24">
        <v>4</v>
      </c>
      <c r="T42" s="26" t="s">
        <v>16</v>
      </c>
      <c r="U42" s="24">
        <v>0.48</v>
      </c>
      <c r="V42" s="26"/>
      <c r="W42" s="26"/>
      <c r="X42" s="24">
        <v>27.5</v>
      </c>
      <c r="Y42">
        <f t="shared" si="0"/>
        <v>110</v>
      </c>
    </row>
    <row r="43" spans="1:26" x14ac:dyDescent="0.25">
      <c r="A43" s="25">
        <v>42</v>
      </c>
      <c r="B43" s="26" t="s">
        <v>24</v>
      </c>
      <c r="C43" s="27">
        <v>44999</v>
      </c>
      <c r="D43" s="26" t="s">
        <v>25</v>
      </c>
      <c r="E43" s="26" t="s">
        <v>86</v>
      </c>
      <c r="F43" s="26" t="s">
        <v>87</v>
      </c>
      <c r="G43" s="26" t="s">
        <v>88</v>
      </c>
      <c r="H43" s="26" t="s">
        <v>89</v>
      </c>
      <c r="I43" s="26"/>
      <c r="J43" s="26" t="s">
        <v>96</v>
      </c>
      <c r="K43" s="26" t="s">
        <v>21</v>
      </c>
      <c r="L43" s="26" t="s">
        <v>100</v>
      </c>
      <c r="M43" s="26" t="s">
        <v>49</v>
      </c>
      <c r="N43" s="24">
        <v>4</v>
      </c>
      <c r="O43" s="24"/>
      <c r="P43" s="24"/>
      <c r="Q43" s="24"/>
      <c r="R43" s="24"/>
      <c r="S43" s="24">
        <v>4</v>
      </c>
      <c r="T43" s="26" t="s">
        <v>16</v>
      </c>
      <c r="U43" s="24">
        <v>0.48</v>
      </c>
      <c r="V43" s="26"/>
      <c r="W43" s="26"/>
      <c r="X43" s="24">
        <v>27.5</v>
      </c>
      <c r="Y43">
        <f t="shared" si="0"/>
        <v>110</v>
      </c>
    </row>
    <row r="44" spans="1:26" x14ac:dyDescent="0.25">
      <c r="A44" s="25">
        <v>43</v>
      </c>
      <c r="B44" s="26" t="s">
        <v>24</v>
      </c>
      <c r="C44" s="27">
        <v>44999</v>
      </c>
      <c r="D44" s="26" t="s">
        <v>25</v>
      </c>
      <c r="E44" s="26" t="s">
        <v>86</v>
      </c>
      <c r="F44" s="26" t="s">
        <v>87</v>
      </c>
      <c r="G44" s="26" t="s">
        <v>88</v>
      </c>
      <c r="H44" s="26" t="s">
        <v>89</v>
      </c>
      <c r="I44" s="26"/>
      <c r="J44" s="26" t="s">
        <v>96</v>
      </c>
      <c r="K44" s="26" t="s">
        <v>22</v>
      </c>
      <c r="L44" s="26" t="s">
        <v>100</v>
      </c>
      <c r="M44" s="26" t="s">
        <v>49</v>
      </c>
      <c r="N44" s="24">
        <v>4</v>
      </c>
      <c r="O44" s="24"/>
      <c r="P44" s="24"/>
      <c r="Q44" s="24"/>
      <c r="R44" s="24"/>
      <c r="S44" s="24">
        <v>4</v>
      </c>
      <c r="T44" s="26" t="s">
        <v>16</v>
      </c>
      <c r="U44" s="24">
        <v>0.48</v>
      </c>
      <c r="V44" s="26"/>
      <c r="W44" s="26"/>
      <c r="X44" s="24">
        <v>27.5</v>
      </c>
      <c r="Y44">
        <f t="shared" si="0"/>
        <v>110</v>
      </c>
    </row>
    <row r="45" spans="1:26" x14ac:dyDescent="0.25">
      <c r="A45" s="25">
        <v>44</v>
      </c>
      <c r="B45" s="26" t="s">
        <v>24</v>
      </c>
      <c r="C45" s="27">
        <v>44999</v>
      </c>
      <c r="D45" s="26" t="s">
        <v>25</v>
      </c>
      <c r="E45" s="26" t="s">
        <v>86</v>
      </c>
      <c r="F45" s="26" t="s">
        <v>87</v>
      </c>
      <c r="G45" s="26" t="s">
        <v>88</v>
      </c>
      <c r="H45" s="26" t="s">
        <v>89</v>
      </c>
      <c r="I45" s="26"/>
      <c r="J45" s="26" t="s">
        <v>96</v>
      </c>
      <c r="K45" s="26" t="s">
        <v>17</v>
      </c>
      <c r="L45" s="26" t="s">
        <v>100</v>
      </c>
      <c r="M45" s="26" t="s">
        <v>49</v>
      </c>
      <c r="N45" s="24">
        <v>4</v>
      </c>
      <c r="O45" s="24"/>
      <c r="P45" s="24"/>
      <c r="Q45" s="24"/>
      <c r="R45" s="24"/>
      <c r="S45" s="24">
        <v>4</v>
      </c>
      <c r="T45" s="26" t="s">
        <v>16</v>
      </c>
      <c r="U45" s="24">
        <v>0.48</v>
      </c>
      <c r="V45" s="26"/>
      <c r="W45" s="26"/>
      <c r="X45" s="24">
        <v>27.5</v>
      </c>
      <c r="Y45">
        <f t="shared" si="0"/>
        <v>110</v>
      </c>
    </row>
    <row r="46" spans="1:26" x14ac:dyDescent="0.25">
      <c r="A46" s="25">
        <v>45</v>
      </c>
      <c r="B46" s="26" t="s">
        <v>24</v>
      </c>
      <c r="C46" s="27">
        <v>44999</v>
      </c>
      <c r="D46" s="26" t="s">
        <v>25</v>
      </c>
      <c r="E46" s="26" t="s">
        <v>86</v>
      </c>
      <c r="F46" s="26" t="s">
        <v>87</v>
      </c>
      <c r="G46" s="26" t="s">
        <v>88</v>
      </c>
      <c r="H46" s="26" t="s">
        <v>89</v>
      </c>
      <c r="I46" s="26"/>
      <c r="J46" s="26" t="s">
        <v>96</v>
      </c>
      <c r="K46" s="26" t="s">
        <v>14</v>
      </c>
      <c r="L46" s="26" t="s">
        <v>101</v>
      </c>
      <c r="M46" s="26" t="s">
        <v>50</v>
      </c>
      <c r="N46" s="24">
        <v>2</v>
      </c>
      <c r="O46" s="24"/>
      <c r="P46" s="24"/>
      <c r="Q46" s="24"/>
      <c r="R46" s="24"/>
      <c r="S46" s="24">
        <v>2</v>
      </c>
      <c r="T46" s="26" t="s">
        <v>16</v>
      </c>
      <c r="U46" s="24">
        <v>0.28000000000000003</v>
      </c>
      <c r="V46" s="26"/>
      <c r="W46" s="26"/>
      <c r="X46" s="24">
        <v>27.5</v>
      </c>
      <c r="Y46">
        <f t="shared" si="0"/>
        <v>55</v>
      </c>
    </row>
    <row r="47" spans="1:26" x14ac:dyDescent="0.25">
      <c r="A47" s="25">
        <v>46</v>
      </c>
      <c r="B47" s="26" t="s">
        <v>24</v>
      </c>
      <c r="C47" s="27">
        <v>44999</v>
      </c>
      <c r="D47" s="26" t="s">
        <v>25</v>
      </c>
      <c r="E47" s="26" t="s">
        <v>86</v>
      </c>
      <c r="F47" s="26" t="s">
        <v>87</v>
      </c>
      <c r="G47" s="26" t="s">
        <v>88</v>
      </c>
      <c r="H47" s="26" t="s">
        <v>89</v>
      </c>
      <c r="I47" s="26"/>
      <c r="J47" s="26" t="s">
        <v>96</v>
      </c>
      <c r="K47" s="26" t="s">
        <v>21</v>
      </c>
      <c r="L47" s="26" t="s">
        <v>101</v>
      </c>
      <c r="M47" s="26" t="s">
        <v>50</v>
      </c>
      <c r="N47" s="24">
        <v>2</v>
      </c>
      <c r="O47" s="24"/>
      <c r="P47" s="24"/>
      <c r="Q47" s="24"/>
      <c r="R47" s="24"/>
      <c r="S47" s="24">
        <v>2</v>
      </c>
      <c r="T47" s="26" t="s">
        <v>16</v>
      </c>
      <c r="U47" s="24">
        <v>0.28000000000000003</v>
      </c>
      <c r="V47" s="26"/>
      <c r="W47" s="26"/>
      <c r="X47" s="24">
        <v>27.5</v>
      </c>
      <c r="Y47">
        <f t="shared" si="0"/>
        <v>55</v>
      </c>
    </row>
    <row r="48" spans="1:26" x14ac:dyDescent="0.25">
      <c r="A48" s="25">
        <v>47</v>
      </c>
      <c r="B48" s="26" t="s">
        <v>24</v>
      </c>
      <c r="C48" s="27">
        <v>44999</v>
      </c>
      <c r="D48" s="26" t="s">
        <v>25</v>
      </c>
      <c r="E48" s="26" t="s">
        <v>86</v>
      </c>
      <c r="F48" s="26" t="s">
        <v>87</v>
      </c>
      <c r="G48" s="26" t="s">
        <v>88</v>
      </c>
      <c r="H48" s="26" t="s">
        <v>89</v>
      </c>
      <c r="I48" s="26"/>
      <c r="J48" s="26" t="s">
        <v>96</v>
      </c>
      <c r="K48" s="26" t="s">
        <v>22</v>
      </c>
      <c r="L48" s="26" t="s">
        <v>101</v>
      </c>
      <c r="M48" s="26" t="s">
        <v>50</v>
      </c>
      <c r="N48" s="24">
        <v>2</v>
      </c>
      <c r="O48" s="24"/>
      <c r="P48" s="24"/>
      <c r="Q48" s="24"/>
      <c r="R48" s="24"/>
      <c r="S48" s="24">
        <v>2</v>
      </c>
      <c r="T48" s="26" t="s">
        <v>16</v>
      </c>
      <c r="U48" s="24">
        <v>0.28000000000000003</v>
      </c>
      <c r="V48" s="26"/>
      <c r="W48" s="26"/>
      <c r="X48" s="24">
        <v>27.5</v>
      </c>
      <c r="Y48">
        <f t="shared" si="0"/>
        <v>55</v>
      </c>
    </row>
    <row r="49" spans="1:26" x14ac:dyDescent="0.25">
      <c r="A49" s="25">
        <v>48</v>
      </c>
      <c r="B49" s="26" t="s">
        <v>24</v>
      </c>
      <c r="C49" s="27">
        <v>44999</v>
      </c>
      <c r="D49" s="26" t="s">
        <v>25</v>
      </c>
      <c r="E49" s="26" t="s">
        <v>86</v>
      </c>
      <c r="F49" s="26" t="s">
        <v>87</v>
      </c>
      <c r="G49" s="26" t="s">
        <v>88</v>
      </c>
      <c r="H49" s="26" t="s">
        <v>89</v>
      </c>
      <c r="I49" s="26"/>
      <c r="J49" s="26" t="s">
        <v>96</v>
      </c>
      <c r="K49" s="26" t="s">
        <v>17</v>
      </c>
      <c r="L49" s="26" t="s">
        <v>101</v>
      </c>
      <c r="M49" s="26" t="s">
        <v>50</v>
      </c>
      <c r="N49" s="24">
        <v>2</v>
      </c>
      <c r="O49" s="24"/>
      <c r="P49" s="24"/>
      <c r="Q49" s="24"/>
      <c r="R49" s="24"/>
      <c r="S49" s="24">
        <v>2</v>
      </c>
      <c r="T49" s="26" t="s">
        <v>16</v>
      </c>
      <c r="U49" s="24">
        <v>0.28000000000000003</v>
      </c>
      <c r="V49" s="26"/>
      <c r="W49" s="26"/>
      <c r="X49" s="24">
        <v>27.5</v>
      </c>
      <c r="Y49">
        <f t="shared" si="0"/>
        <v>55</v>
      </c>
    </row>
    <row r="50" spans="1:26" x14ac:dyDescent="0.25">
      <c r="A50" s="25">
        <v>49</v>
      </c>
      <c r="B50" s="26" t="s">
        <v>24</v>
      </c>
      <c r="C50" s="27">
        <v>44999</v>
      </c>
      <c r="D50" s="26" t="s">
        <v>25</v>
      </c>
      <c r="E50" s="26" t="s">
        <v>86</v>
      </c>
      <c r="F50" s="26" t="s">
        <v>87</v>
      </c>
      <c r="G50" s="26" t="s">
        <v>88</v>
      </c>
      <c r="H50" s="26" t="s">
        <v>89</v>
      </c>
      <c r="I50" s="26"/>
      <c r="J50" s="26" t="s">
        <v>96</v>
      </c>
      <c r="K50" s="26" t="s">
        <v>14</v>
      </c>
      <c r="L50" s="26" t="s">
        <v>102</v>
      </c>
      <c r="M50" s="30" t="s">
        <v>51</v>
      </c>
      <c r="N50" s="24">
        <v>2</v>
      </c>
      <c r="O50" s="24"/>
      <c r="P50" s="24"/>
      <c r="Q50" s="24"/>
      <c r="R50" s="24"/>
      <c r="S50" s="24">
        <v>2</v>
      </c>
      <c r="T50" s="26" t="s">
        <v>16</v>
      </c>
      <c r="U50" s="24">
        <v>0.75</v>
      </c>
      <c r="V50" s="26"/>
      <c r="W50" s="26"/>
      <c r="X50" s="24">
        <v>85</v>
      </c>
      <c r="Y50">
        <f t="shared" si="0"/>
        <v>170</v>
      </c>
    </row>
    <row r="51" spans="1:26" x14ac:dyDescent="0.25">
      <c r="A51" s="25">
        <v>50</v>
      </c>
      <c r="B51" s="26" t="s">
        <v>24</v>
      </c>
      <c r="C51" s="27">
        <v>44999</v>
      </c>
      <c r="D51" s="26" t="s">
        <v>25</v>
      </c>
      <c r="E51" s="26" t="s">
        <v>86</v>
      </c>
      <c r="F51" s="26" t="s">
        <v>87</v>
      </c>
      <c r="G51" s="26" t="s">
        <v>88</v>
      </c>
      <c r="H51" s="26" t="s">
        <v>89</v>
      </c>
      <c r="I51" s="26"/>
      <c r="J51" s="26" t="s">
        <v>96</v>
      </c>
      <c r="K51" s="26" t="s">
        <v>21</v>
      </c>
      <c r="L51" s="26" t="s">
        <v>102</v>
      </c>
      <c r="M51" s="26" t="s">
        <v>51</v>
      </c>
      <c r="N51" s="24">
        <v>2</v>
      </c>
      <c r="O51" s="24"/>
      <c r="P51" s="24"/>
      <c r="Q51" s="24"/>
      <c r="R51" s="24"/>
      <c r="S51" s="24">
        <v>2</v>
      </c>
      <c r="T51" s="26" t="s">
        <v>16</v>
      </c>
      <c r="U51" s="24">
        <v>0.75</v>
      </c>
      <c r="V51" s="26"/>
      <c r="W51" s="26"/>
      <c r="X51" s="24">
        <v>85</v>
      </c>
      <c r="Y51">
        <f t="shared" si="0"/>
        <v>170</v>
      </c>
    </row>
    <row r="52" spans="1:26" x14ac:dyDescent="0.25">
      <c r="A52" s="25">
        <v>51</v>
      </c>
      <c r="B52" s="26" t="s">
        <v>24</v>
      </c>
      <c r="C52" s="27">
        <v>44999</v>
      </c>
      <c r="D52" s="26" t="s">
        <v>25</v>
      </c>
      <c r="E52" s="26" t="s">
        <v>86</v>
      </c>
      <c r="F52" s="26" t="s">
        <v>87</v>
      </c>
      <c r="G52" s="26" t="s">
        <v>88</v>
      </c>
      <c r="H52" s="26" t="s">
        <v>89</v>
      </c>
      <c r="I52" s="26"/>
      <c r="J52" s="26" t="s">
        <v>96</v>
      </c>
      <c r="K52" s="26" t="s">
        <v>22</v>
      </c>
      <c r="L52" s="26" t="s">
        <v>102</v>
      </c>
      <c r="M52" s="26" t="s">
        <v>51</v>
      </c>
      <c r="N52" s="24">
        <v>2</v>
      </c>
      <c r="O52" s="24"/>
      <c r="P52" s="24"/>
      <c r="Q52" s="24"/>
      <c r="R52" s="24"/>
      <c r="S52" s="24">
        <v>2</v>
      </c>
      <c r="T52" s="26" t="s">
        <v>16</v>
      </c>
      <c r="U52" s="24">
        <v>0.75</v>
      </c>
      <c r="V52" s="26"/>
      <c r="W52" s="26"/>
      <c r="X52" s="24">
        <v>85</v>
      </c>
      <c r="Y52">
        <f t="shared" si="0"/>
        <v>170</v>
      </c>
    </row>
    <row r="53" spans="1:26" x14ac:dyDescent="0.25">
      <c r="A53" s="25">
        <v>52</v>
      </c>
      <c r="B53" s="26" t="s">
        <v>24</v>
      </c>
      <c r="C53" s="27">
        <v>44999</v>
      </c>
      <c r="D53" s="26" t="s">
        <v>25</v>
      </c>
      <c r="E53" s="26" t="s">
        <v>86</v>
      </c>
      <c r="F53" s="26" t="s">
        <v>87</v>
      </c>
      <c r="G53" s="26" t="s">
        <v>88</v>
      </c>
      <c r="H53" s="26" t="s">
        <v>89</v>
      </c>
      <c r="I53" s="26"/>
      <c r="J53" s="26" t="s">
        <v>96</v>
      </c>
      <c r="K53" s="26" t="s">
        <v>17</v>
      </c>
      <c r="L53" s="26" t="s">
        <v>102</v>
      </c>
      <c r="M53" s="26" t="s">
        <v>51</v>
      </c>
      <c r="N53" s="24">
        <v>2</v>
      </c>
      <c r="O53" s="24"/>
      <c r="P53" s="24"/>
      <c r="Q53" s="24"/>
      <c r="R53" s="24"/>
      <c r="S53" s="24">
        <v>2</v>
      </c>
      <c r="T53" s="26" t="s">
        <v>16</v>
      </c>
      <c r="U53" s="24">
        <v>0.75</v>
      </c>
      <c r="V53" s="26"/>
      <c r="W53" s="26"/>
      <c r="X53" s="24">
        <v>85</v>
      </c>
      <c r="Y53">
        <f t="shared" si="0"/>
        <v>170</v>
      </c>
    </row>
    <row r="54" spans="1:26" x14ac:dyDescent="0.25">
      <c r="A54" s="25">
        <v>53</v>
      </c>
      <c r="B54" s="26" t="s">
        <v>24</v>
      </c>
      <c r="C54" s="27">
        <v>44999</v>
      </c>
      <c r="D54" s="26" t="s">
        <v>25</v>
      </c>
      <c r="E54" s="26" t="s">
        <v>86</v>
      </c>
      <c r="F54" s="26" t="s">
        <v>87</v>
      </c>
      <c r="G54" s="26" t="s">
        <v>88</v>
      </c>
      <c r="H54" s="26" t="s">
        <v>89</v>
      </c>
      <c r="I54" s="26"/>
      <c r="J54" s="28" t="s">
        <v>13</v>
      </c>
      <c r="K54" s="26" t="s">
        <v>19</v>
      </c>
      <c r="L54" s="26" t="s">
        <v>19</v>
      </c>
      <c r="M54" s="26" t="s">
        <v>20</v>
      </c>
      <c r="N54" s="24">
        <v>1</v>
      </c>
      <c r="O54" s="24"/>
      <c r="P54" s="24"/>
      <c r="Q54" s="24"/>
      <c r="R54" s="24"/>
      <c r="S54" s="24">
        <v>1</v>
      </c>
      <c r="T54" s="26" t="s">
        <v>16</v>
      </c>
      <c r="U54" s="24">
        <v>50.5</v>
      </c>
      <c r="V54" s="26"/>
      <c r="W54" s="26"/>
      <c r="X54" s="24">
        <v>6500</v>
      </c>
      <c r="Y54" s="29">
        <f t="shared" si="0"/>
        <v>6500</v>
      </c>
    </row>
    <row r="55" spans="1:26" x14ac:dyDescent="0.25">
      <c r="A55" s="25">
        <v>54</v>
      </c>
      <c r="B55" s="26" t="s">
        <v>24</v>
      </c>
      <c r="C55" s="27">
        <v>44999</v>
      </c>
      <c r="D55" s="26" t="s">
        <v>25</v>
      </c>
      <c r="E55" s="26" t="s">
        <v>86</v>
      </c>
      <c r="F55" s="26" t="s">
        <v>87</v>
      </c>
      <c r="G55" s="26" t="s">
        <v>88</v>
      </c>
      <c r="H55" s="26" t="s">
        <v>89</v>
      </c>
      <c r="I55" s="26"/>
      <c r="J55" s="26" t="s">
        <v>90</v>
      </c>
      <c r="K55" s="26" t="s">
        <v>19</v>
      </c>
      <c r="L55" s="26" t="s">
        <v>103</v>
      </c>
      <c r="M55" s="30" t="s">
        <v>61</v>
      </c>
      <c r="N55" s="24">
        <v>1</v>
      </c>
      <c r="O55" s="24"/>
      <c r="P55" s="24"/>
      <c r="Q55" s="24"/>
      <c r="R55" s="24"/>
      <c r="S55" s="24">
        <v>1</v>
      </c>
      <c r="T55" s="26" t="s">
        <v>44</v>
      </c>
      <c r="U55" s="24">
        <v>0.2</v>
      </c>
      <c r="V55" s="26"/>
      <c r="W55" s="26"/>
      <c r="X55" s="24">
        <v>15</v>
      </c>
      <c r="Y55">
        <f t="shared" si="0"/>
        <v>15</v>
      </c>
    </row>
    <row r="56" spans="1:26" x14ac:dyDescent="0.25">
      <c r="A56" s="25">
        <v>55</v>
      </c>
      <c r="B56" s="26" t="s">
        <v>24</v>
      </c>
      <c r="C56" s="27">
        <v>44999</v>
      </c>
      <c r="D56" s="26" t="s">
        <v>25</v>
      </c>
      <c r="E56" s="26" t="s">
        <v>86</v>
      </c>
      <c r="F56" s="26" t="s">
        <v>87</v>
      </c>
      <c r="G56" s="26" t="s">
        <v>88</v>
      </c>
      <c r="H56" s="26" t="s">
        <v>89</v>
      </c>
      <c r="I56" s="26"/>
      <c r="J56" s="26" t="s">
        <v>90</v>
      </c>
      <c r="K56" s="26" t="s">
        <v>19</v>
      </c>
      <c r="L56" s="26" t="s">
        <v>104</v>
      </c>
      <c r="M56" s="30" t="s">
        <v>62</v>
      </c>
      <c r="N56" s="24">
        <v>2</v>
      </c>
      <c r="O56" s="24"/>
      <c r="P56" s="24"/>
      <c r="Q56" s="24"/>
      <c r="R56" s="24"/>
      <c r="S56" s="24">
        <v>2</v>
      </c>
      <c r="T56" s="26" t="s">
        <v>44</v>
      </c>
      <c r="U56" s="24">
        <v>0.52</v>
      </c>
      <c r="V56" s="26"/>
      <c r="W56" s="26"/>
      <c r="X56" s="24">
        <v>40</v>
      </c>
      <c r="Y56">
        <f t="shared" si="0"/>
        <v>80</v>
      </c>
    </row>
    <row r="57" spans="1:26" x14ac:dyDescent="0.25">
      <c r="A57" s="25">
        <v>56</v>
      </c>
      <c r="B57" s="26" t="s">
        <v>24</v>
      </c>
      <c r="C57" s="27">
        <v>44999</v>
      </c>
      <c r="D57" s="26" t="s">
        <v>25</v>
      </c>
      <c r="E57" s="26" t="s">
        <v>86</v>
      </c>
      <c r="F57" s="26" t="s">
        <v>87</v>
      </c>
      <c r="G57" s="26" t="s">
        <v>88</v>
      </c>
      <c r="H57" s="26" t="s">
        <v>89</v>
      </c>
      <c r="I57" s="26"/>
      <c r="J57" s="26" t="s">
        <v>90</v>
      </c>
      <c r="K57" s="26" t="s">
        <v>19</v>
      </c>
      <c r="L57" s="26" t="s">
        <v>105</v>
      </c>
      <c r="M57" s="30" t="s">
        <v>63</v>
      </c>
      <c r="N57" s="24">
        <v>4</v>
      </c>
      <c r="O57" s="24"/>
      <c r="P57" s="24"/>
      <c r="Q57" s="24"/>
      <c r="R57" s="24"/>
      <c r="S57" s="24">
        <v>4</v>
      </c>
      <c r="T57" s="26" t="s">
        <v>16</v>
      </c>
      <c r="U57" s="24">
        <v>0.75</v>
      </c>
      <c r="V57" s="26"/>
      <c r="W57" s="26"/>
      <c r="X57" s="24">
        <v>30</v>
      </c>
      <c r="Y57">
        <f t="shared" si="0"/>
        <v>120</v>
      </c>
    </row>
    <row r="58" spans="1:26" x14ac:dyDescent="0.25">
      <c r="A58" s="25">
        <v>57</v>
      </c>
      <c r="B58" s="26" t="s">
        <v>24</v>
      </c>
      <c r="C58" s="27">
        <v>44999</v>
      </c>
      <c r="D58" s="26" t="s">
        <v>25</v>
      </c>
      <c r="E58" s="26" t="s">
        <v>86</v>
      </c>
      <c r="F58" s="26" t="s">
        <v>87</v>
      </c>
      <c r="G58" s="26" t="s">
        <v>88</v>
      </c>
      <c r="H58" s="26" t="s">
        <v>89</v>
      </c>
      <c r="I58" s="26"/>
      <c r="J58" s="26" t="s">
        <v>90</v>
      </c>
      <c r="K58" s="26" t="s">
        <v>19</v>
      </c>
      <c r="L58" s="26" t="s">
        <v>106</v>
      </c>
      <c r="M58" s="26" t="s">
        <v>64</v>
      </c>
      <c r="N58" s="24">
        <v>2</v>
      </c>
      <c r="O58" s="24"/>
      <c r="P58" s="24"/>
      <c r="Q58" s="24"/>
      <c r="R58" s="24"/>
      <c r="S58" s="24">
        <v>2</v>
      </c>
      <c r="T58" s="26" t="s">
        <v>16</v>
      </c>
      <c r="U58" s="24">
        <v>0.875</v>
      </c>
      <c r="V58" s="26"/>
      <c r="W58" s="26"/>
      <c r="X58" s="24">
        <v>85</v>
      </c>
      <c r="Y58">
        <f t="shared" si="0"/>
        <v>170</v>
      </c>
    </row>
    <row r="59" spans="1:26" s="35" customFormat="1" x14ac:dyDescent="0.25">
      <c r="A59" s="31">
        <v>58</v>
      </c>
      <c r="B59" s="32" t="s">
        <v>24</v>
      </c>
      <c r="C59" s="33">
        <v>44999</v>
      </c>
      <c r="D59" s="32" t="s">
        <v>25</v>
      </c>
      <c r="E59" s="32" t="s">
        <v>86</v>
      </c>
      <c r="F59" s="32" t="s">
        <v>87</v>
      </c>
      <c r="G59" s="32" t="s">
        <v>88</v>
      </c>
      <c r="H59" s="32" t="s">
        <v>89</v>
      </c>
      <c r="I59" s="32"/>
      <c r="J59" s="32" t="s">
        <v>96</v>
      </c>
      <c r="K59" s="32" t="s">
        <v>19</v>
      </c>
      <c r="L59" s="32" t="s">
        <v>107</v>
      </c>
      <c r="M59" s="32" t="s">
        <v>67</v>
      </c>
      <c r="N59" s="34">
        <v>2</v>
      </c>
      <c r="O59" s="34">
        <v>2</v>
      </c>
      <c r="P59" s="34"/>
      <c r="Q59" s="34"/>
      <c r="R59" s="34"/>
      <c r="S59" s="34">
        <v>0</v>
      </c>
      <c r="T59" s="32" t="s">
        <v>44</v>
      </c>
      <c r="U59" s="34">
        <v>0.05</v>
      </c>
      <c r="V59" s="32" t="s">
        <v>55</v>
      </c>
      <c r="W59" s="32"/>
      <c r="X59" s="34">
        <v>35</v>
      </c>
      <c r="Y59" s="35">
        <f t="shared" si="0"/>
        <v>0</v>
      </c>
      <c r="Z59" s="35">
        <f>O59*X59</f>
        <v>70</v>
      </c>
    </row>
    <row r="60" spans="1:26" x14ac:dyDescent="0.25">
      <c r="A60" s="25">
        <v>59</v>
      </c>
      <c r="B60" s="26" t="s">
        <v>24</v>
      </c>
      <c r="C60" s="27">
        <v>44999</v>
      </c>
      <c r="D60" s="26" t="s">
        <v>25</v>
      </c>
      <c r="E60" s="26" t="s">
        <v>86</v>
      </c>
      <c r="F60" s="26" t="s">
        <v>87</v>
      </c>
      <c r="G60" s="26" t="s">
        <v>88</v>
      </c>
      <c r="H60" s="26" t="s">
        <v>89</v>
      </c>
      <c r="I60" s="26"/>
      <c r="J60" s="26" t="s">
        <v>96</v>
      </c>
      <c r="K60" s="26" t="s">
        <v>19</v>
      </c>
      <c r="L60" s="26" t="s">
        <v>108</v>
      </c>
      <c r="M60" s="26" t="s">
        <v>61</v>
      </c>
      <c r="N60" s="24">
        <v>2</v>
      </c>
      <c r="O60" s="24"/>
      <c r="P60" s="24"/>
      <c r="Q60" s="24"/>
      <c r="R60" s="24"/>
      <c r="S60" s="24">
        <v>2</v>
      </c>
      <c r="T60" s="26" t="s">
        <v>44</v>
      </c>
      <c r="U60" s="24">
        <v>0.4</v>
      </c>
      <c r="V60" s="26"/>
      <c r="W60" s="26"/>
      <c r="X60" s="24">
        <v>15</v>
      </c>
      <c r="Y60">
        <f t="shared" si="0"/>
        <v>30</v>
      </c>
    </row>
    <row r="61" spans="1:26" x14ac:dyDescent="0.25">
      <c r="A61" s="25">
        <v>60</v>
      </c>
      <c r="B61" s="26" t="s">
        <v>24</v>
      </c>
      <c r="C61" s="27">
        <v>44999</v>
      </c>
      <c r="D61" s="26" t="s">
        <v>25</v>
      </c>
      <c r="E61" s="26" t="s">
        <v>86</v>
      </c>
      <c r="F61" s="26" t="s">
        <v>87</v>
      </c>
      <c r="G61" s="26" t="s">
        <v>88</v>
      </c>
      <c r="H61" s="26" t="s">
        <v>89</v>
      </c>
      <c r="I61" s="26"/>
      <c r="J61" s="26" t="s">
        <v>96</v>
      </c>
      <c r="K61" s="26" t="s">
        <v>19</v>
      </c>
      <c r="L61" s="26" t="s">
        <v>109</v>
      </c>
      <c r="M61" s="30" t="s">
        <v>62</v>
      </c>
      <c r="N61" s="24">
        <v>2</v>
      </c>
      <c r="O61" s="24"/>
      <c r="P61" s="24"/>
      <c r="Q61" s="24"/>
      <c r="R61" s="24"/>
      <c r="S61" s="24">
        <v>2</v>
      </c>
      <c r="T61" s="26" t="s">
        <v>44</v>
      </c>
      <c r="U61" s="24">
        <v>0.52</v>
      </c>
      <c r="V61" s="26"/>
      <c r="W61" s="26"/>
      <c r="X61" s="24">
        <v>20</v>
      </c>
      <c r="Y61">
        <f t="shared" si="0"/>
        <v>40</v>
      </c>
    </row>
    <row r="62" spans="1:26" x14ac:dyDescent="0.25">
      <c r="A62" s="25">
        <v>61</v>
      </c>
      <c r="B62" s="26" t="s">
        <v>24</v>
      </c>
      <c r="C62" s="27">
        <v>44999</v>
      </c>
      <c r="D62" s="26" t="s">
        <v>25</v>
      </c>
      <c r="E62" s="26" t="s">
        <v>86</v>
      </c>
      <c r="F62" s="26" t="s">
        <v>87</v>
      </c>
      <c r="G62" s="26" t="s">
        <v>88</v>
      </c>
      <c r="H62" s="26" t="s">
        <v>89</v>
      </c>
      <c r="I62" s="26"/>
      <c r="J62" s="26" t="s">
        <v>96</v>
      </c>
      <c r="K62" s="26" t="s">
        <v>19</v>
      </c>
      <c r="L62" s="26" t="s">
        <v>110</v>
      </c>
      <c r="M62" s="26" t="s">
        <v>63</v>
      </c>
      <c r="N62" s="24">
        <v>4</v>
      </c>
      <c r="O62" s="24"/>
      <c r="P62" s="24"/>
      <c r="Q62" s="24"/>
      <c r="R62" s="24"/>
      <c r="S62" s="24">
        <v>4</v>
      </c>
      <c r="T62" s="26" t="s">
        <v>16</v>
      </c>
      <c r="U62" s="24">
        <v>0.75</v>
      </c>
      <c r="V62" s="26"/>
      <c r="W62" s="26"/>
      <c r="X62" s="24">
        <v>30</v>
      </c>
      <c r="Y62">
        <f t="shared" si="0"/>
        <v>120</v>
      </c>
    </row>
    <row r="63" spans="1:26" x14ac:dyDescent="0.25">
      <c r="A63" s="25">
        <v>62</v>
      </c>
      <c r="B63" s="26" t="s">
        <v>24</v>
      </c>
      <c r="C63" s="27">
        <v>44999</v>
      </c>
      <c r="D63" s="26" t="s">
        <v>25</v>
      </c>
      <c r="E63" s="26" t="s">
        <v>86</v>
      </c>
      <c r="F63" s="26" t="s">
        <v>87</v>
      </c>
      <c r="G63" s="26" t="s">
        <v>88</v>
      </c>
      <c r="H63" s="26" t="s">
        <v>89</v>
      </c>
      <c r="I63" s="26"/>
      <c r="J63" s="26" t="s">
        <v>96</v>
      </c>
      <c r="K63" s="26" t="s">
        <v>19</v>
      </c>
      <c r="L63" s="26" t="s">
        <v>111</v>
      </c>
      <c r="M63" s="30" t="s">
        <v>64</v>
      </c>
      <c r="N63" s="24">
        <v>2</v>
      </c>
      <c r="O63" s="24"/>
      <c r="P63" s="24"/>
      <c r="Q63" s="24"/>
      <c r="R63" s="24"/>
      <c r="S63" s="24">
        <v>2</v>
      </c>
      <c r="T63" s="26" t="s">
        <v>16</v>
      </c>
      <c r="U63" s="24">
        <v>0.875</v>
      </c>
      <c r="V63" s="26"/>
      <c r="W63" s="26"/>
      <c r="X63" s="24">
        <v>85</v>
      </c>
      <c r="Y63">
        <f t="shared" si="0"/>
        <v>170</v>
      </c>
    </row>
    <row r="64" spans="1:26" x14ac:dyDescent="0.25">
      <c r="A64" s="25">
        <v>63</v>
      </c>
      <c r="B64" s="26" t="s">
        <v>24</v>
      </c>
      <c r="C64" s="27">
        <v>44999</v>
      </c>
      <c r="D64" s="26" t="s">
        <v>25</v>
      </c>
      <c r="E64" s="26" t="s">
        <v>86</v>
      </c>
      <c r="F64" s="26" t="s">
        <v>87</v>
      </c>
      <c r="G64" s="26" t="s">
        <v>88</v>
      </c>
      <c r="H64" s="26" t="s">
        <v>89</v>
      </c>
      <c r="I64" s="26"/>
      <c r="J64" s="26" t="s">
        <v>112</v>
      </c>
      <c r="K64" s="26" t="s">
        <v>19</v>
      </c>
      <c r="L64" s="26" t="s">
        <v>113</v>
      </c>
      <c r="M64" s="30" t="s">
        <v>70</v>
      </c>
      <c r="N64" s="24">
        <v>1</v>
      </c>
      <c r="O64" s="24"/>
      <c r="P64" s="24"/>
      <c r="Q64" s="24"/>
      <c r="R64" s="24"/>
      <c r="S64" s="24">
        <v>1</v>
      </c>
      <c r="T64" s="26" t="s">
        <v>16</v>
      </c>
      <c r="U64" s="24">
        <v>86.7</v>
      </c>
      <c r="V64" s="26"/>
      <c r="W64" s="26"/>
      <c r="X64" s="24">
        <f>4900+495</f>
        <v>5395</v>
      </c>
      <c r="Y64">
        <f t="shared" si="0"/>
        <v>5395</v>
      </c>
    </row>
    <row r="65" spans="1:27" x14ac:dyDescent="0.25">
      <c r="A65" s="25">
        <v>64</v>
      </c>
      <c r="B65" s="26" t="s">
        <v>24</v>
      </c>
      <c r="C65" s="27">
        <v>44999</v>
      </c>
      <c r="D65" s="26" t="s">
        <v>25</v>
      </c>
      <c r="E65" s="26" t="s">
        <v>86</v>
      </c>
      <c r="F65" s="26" t="s">
        <v>87</v>
      </c>
      <c r="G65" s="26" t="s">
        <v>88</v>
      </c>
      <c r="H65" s="26" t="s">
        <v>89</v>
      </c>
      <c r="I65" s="26"/>
      <c r="J65" s="26" t="s">
        <v>90</v>
      </c>
      <c r="K65" s="26" t="s">
        <v>19</v>
      </c>
      <c r="L65" s="26" t="s">
        <v>114</v>
      </c>
      <c r="M65" s="30" t="s">
        <v>71</v>
      </c>
      <c r="N65" s="24">
        <v>1</v>
      </c>
      <c r="O65" s="24"/>
      <c r="P65" s="24"/>
      <c r="Q65" s="24"/>
      <c r="R65" s="24"/>
      <c r="S65" s="24">
        <v>1</v>
      </c>
      <c r="T65" s="26" t="s">
        <v>44</v>
      </c>
      <c r="U65" s="24">
        <v>0.15</v>
      </c>
      <c r="V65" s="26"/>
      <c r="W65" s="26"/>
      <c r="X65" s="24">
        <v>10</v>
      </c>
      <c r="Y65">
        <f t="shared" si="0"/>
        <v>10</v>
      </c>
    </row>
    <row r="66" spans="1:27" x14ac:dyDescent="0.25">
      <c r="A66" s="25">
        <v>65</v>
      </c>
      <c r="B66" s="26" t="s">
        <v>24</v>
      </c>
      <c r="C66" s="27">
        <v>44999</v>
      </c>
      <c r="D66" s="26" t="s">
        <v>25</v>
      </c>
      <c r="E66" s="26" t="s">
        <v>86</v>
      </c>
      <c r="F66" s="26" t="s">
        <v>87</v>
      </c>
      <c r="G66" s="26" t="s">
        <v>88</v>
      </c>
      <c r="H66" s="26" t="s">
        <v>89</v>
      </c>
      <c r="I66" s="26"/>
      <c r="J66" s="26" t="s">
        <v>90</v>
      </c>
      <c r="K66" s="26" t="s">
        <v>19</v>
      </c>
      <c r="L66" s="26" t="s">
        <v>115</v>
      </c>
      <c r="M66" s="26" t="s">
        <v>62</v>
      </c>
      <c r="N66" s="24">
        <v>2</v>
      </c>
      <c r="O66" s="24"/>
      <c r="P66" s="24"/>
      <c r="Q66" s="24"/>
      <c r="R66" s="24"/>
      <c r="S66" s="24">
        <v>2</v>
      </c>
      <c r="T66" s="26" t="s">
        <v>44</v>
      </c>
      <c r="U66" s="24">
        <v>0.52</v>
      </c>
      <c r="V66" s="26"/>
      <c r="W66" s="26"/>
      <c r="X66" s="24">
        <v>40</v>
      </c>
      <c r="Y66">
        <f t="shared" si="0"/>
        <v>80</v>
      </c>
    </row>
    <row r="67" spans="1:27" x14ac:dyDescent="0.25">
      <c r="A67" s="25">
        <v>66</v>
      </c>
      <c r="B67" s="26" t="s">
        <v>24</v>
      </c>
      <c r="C67" s="27">
        <v>44999</v>
      </c>
      <c r="D67" s="26" t="s">
        <v>25</v>
      </c>
      <c r="E67" s="26" t="s">
        <v>86</v>
      </c>
      <c r="F67" s="26" t="s">
        <v>87</v>
      </c>
      <c r="G67" s="26" t="s">
        <v>88</v>
      </c>
      <c r="H67" s="26" t="s">
        <v>89</v>
      </c>
      <c r="I67" s="26"/>
      <c r="J67" s="26" t="s">
        <v>90</v>
      </c>
      <c r="K67" s="26" t="s">
        <v>19</v>
      </c>
      <c r="L67" s="26" t="s">
        <v>116</v>
      </c>
      <c r="M67" s="26" t="s">
        <v>72</v>
      </c>
      <c r="N67" s="24">
        <v>2</v>
      </c>
      <c r="O67" s="24"/>
      <c r="P67" s="24"/>
      <c r="Q67" s="24"/>
      <c r="R67" s="24"/>
      <c r="S67" s="24">
        <v>2</v>
      </c>
      <c r="T67" s="26" t="s">
        <v>16</v>
      </c>
      <c r="U67" s="24">
        <v>0.33</v>
      </c>
      <c r="V67" s="26"/>
      <c r="W67" s="26"/>
      <c r="X67" s="24">
        <v>30</v>
      </c>
      <c r="Y67">
        <f t="shared" ref="Y67:Y72" si="2">(S67)*X67</f>
        <v>60</v>
      </c>
    </row>
    <row r="68" spans="1:27" x14ac:dyDescent="0.25">
      <c r="A68" s="25">
        <v>67</v>
      </c>
      <c r="B68" s="26" t="s">
        <v>24</v>
      </c>
      <c r="C68" s="27">
        <v>44999</v>
      </c>
      <c r="D68" s="26" t="s">
        <v>25</v>
      </c>
      <c r="E68" s="26" t="s">
        <v>86</v>
      </c>
      <c r="F68" s="26" t="s">
        <v>87</v>
      </c>
      <c r="G68" s="26" t="s">
        <v>88</v>
      </c>
      <c r="H68" s="26" t="s">
        <v>89</v>
      </c>
      <c r="I68" s="26"/>
      <c r="J68" s="26" t="s">
        <v>90</v>
      </c>
      <c r="K68" s="26" t="s">
        <v>19</v>
      </c>
      <c r="L68" s="26" t="s">
        <v>117</v>
      </c>
      <c r="M68" s="26" t="s">
        <v>64</v>
      </c>
      <c r="N68" s="24">
        <v>2</v>
      </c>
      <c r="O68" s="24"/>
      <c r="P68" s="24"/>
      <c r="Q68" s="24"/>
      <c r="R68" s="24"/>
      <c r="S68" s="24">
        <v>2</v>
      </c>
      <c r="T68" s="26" t="s">
        <v>16</v>
      </c>
      <c r="U68" s="24">
        <v>0.875</v>
      </c>
      <c r="V68" s="26"/>
      <c r="W68" s="26"/>
      <c r="X68" s="24">
        <v>85</v>
      </c>
      <c r="Y68">
        <f t="shared" si="2"/>
        <v>170</v>
      </c>
    </row>
    <row r="69" spans="1:27" x14ac:dyDescent="0.25">
      <c r="A69" s="25">
        <v>68</v>
      </c>
      <c r="B69" s="26" t="s">
        <v>24</v>
      </c>
      <c r="C69" s="27">
        <v>44999</v>
      </c>
      <c r="D69" s="26" t="s">
        <v>25</v>
      </c>
      <c r="E69" s="26" t="s">
        <v>86</v>
      </c>
      <c r="F69" s="26" t="s">
        <v>87</v>
      </c>
      <c r="G69" s="26" t="s">
        <v>88</v>
      </c>
      <c r="H69" s="26" t="s">
        <v>89</v>
      </c>
      <c r="I69" s="26"/>
      <c r="J69" s="26" t="s">
        <v>96</v>
      </c>
      <c r="K69" s="26" t="s">
        <v>19</v>
      </c>
      <c r="L69" s="26" t="s">
        <v>114</v>
      </c>
      <c r="M69" s="26" t="s">
        <v>71</v>
      </c>
      <c r="N69" s="24">
        <v>2</v>
      </c>
      <c r="O69" s="24"/>
      <c r="P69" s="24"/>
      <c r="Q69" s="24"/>
      <c r="R69" s="24"/>
      <c r="S69" s="24">
        <v>2</v>
      </c>
      <c r="T69" s="26" t="s">
        <v>44</v>
      </c>
      <c r="U69" s="24">
        <v>0.3</v>
      </c>
      <c r="V69" s="26"/>
      <c r="W69" s="26"/>
      <c r="X69" s="24">
        <v>10</v>
      </c>
      <c r="Y69">
        <f t="shared" si="2"/>
        <v>20</v>
      </c>
    </row>
    <row r="70" spans="1:27" x14ac:dyDescent="0.25">
      <c r="A70" s="25">
        <v>69</v>
      </c>
      <c r="B70" s="26" t="s">
        <v>24</v>
      </c>
      <c r="C70" s="27">
        <v>44999</v>
      </c>
      <c r="D70" s="26" t="s">
        <v>25</v>
      </c>
      <c r="E70" s="26" t="s">
        <v>86</v>
      </c>
      <c r="F70" s="26" t="s">
        <v>87</v>
      </c>
      <c r="G70" s="26" t="s">
        <v>88</v>
      </c>
      <c r="H70" s="26" t="s">
        <v>89</v>
      </c>
      <c r="I70" s="26"/>
      <c r="J70" s="26" t="s">
        <v>96</v>
      </c>
      <c r="K70" s="26" t="s">
        <v>19</v>
      </c>
      <c r="L70" s="26" t="s">
        <v>115</v>
      </c>
      <c r="M70" s="26" t="s">
        <v>62</v>
      </c>
      <c r="N70" s="24">
        <v>4</v>
      </c>
      <c r="O70" s="24"/>
      <c r="P70" s="24"/>
      <c r="Q70" s="24"/>
      <c r="R70" s="24"/>
      <c r="S70" s="24">
        <v>4</v>
      </c>
      <c r="T70" s="26" t="s">
        <v>44</v>
      </c>
      <c r="U70" s="24">
        <v>1.04</v>
      </c>
      <c r="V70" s="26"/>
      <c r="W70" s="26"/>
      <c r="X70" s="24">
        <v>20</v>
      </c>
      <c r="Y70">
        <f t="shared" si="2"/>
        <v>80</v>
      </c>
    </row>
    <row r="71" spans="1:27" x14ac:dyDescent="0.25">
      <c r="A71" s="25">
        <v>70</v>
      </c>
      <c r="B71" s="26" t="s">
        <v>24</v>
      </c>
      <c r="C71" s="27">
        <v>44999</v>
      </c>
      <c r="D71" s="26" t="s">
        <v>25</v>
      </c>
      <c r="E71" s="26" t="s">
        <v>86</v>
      </c>
      <c r="F71" s="26" t="s">
        <v>87</v>
      </c>
      <c r="G71" s="26" t="s">
        <v>88</v>
      </c>
      <c r="H71" s="26" t="s">
        <v>89</v>
      </c>
      <c r="I71" s="26"/>
      <c r="J71" s="26" t="s">
        <v>96</v>
      </c>
      <c r="K71" s="26" t="s">
        <v>19</v>
      </c>
      <c r="L71" s="26" t="s">
        <v>116</v>
      </c>
      <c r="M71" s="30" t="s">
        <v>72</v>
      </c>
      <c r="N71" s="24">
        <v>2</v>
      </c>
      <c r="O71" s="24"/>
      <c r="P71" s="24"/>
      <c r="Q71" s="24"/>
      <c r="R71" s="24"/>
      <c r="S71" s="24">
        <v>2</v>
      </c>
      <c r="T71" s="26" t="s">
        <v>16</v>
      </c>
      <c r="U71" s="24">
        <v>0.33</v>
      </c>
      <c r="V71" s="26"/>
      <c r="W71" s="26"/>
      <c r="X71" s="24">
        <v>30</v>
      </c>
      <c r="Y71">
        <f t="shared" si="2"/>
        <v>60</v>
      </c>
    </row>
    <row r="72" spans="1:27" x14ac:dyDescent="0.25">
      <c r="A72" s="25">
        <v>71</v>
      </c>
      <c r="B72" s="26" t="s">
        <v>24</v>
      </c>
      <c r="C72" s="27">
        <v>44999</v>
      </c>
      <c r="D72" s="26" t="s">
        <v>25</v>
      </c>
      <c r="E72" s="26" t="s">
        <v>86</v>
      </c>
      <c r="F72" s="26" t="s">
        <v>87</v>
      </c>
      <c r="G72" s="26" t="s">
        <v>88</v>
      </c>
      <c r="H72" s="26" t="s">
        <v>89</v>
      </c>
      <c r="I72" s="26"/>
      <c r="J72" s="26" t="s">
        <v>96</v>
      </c>
      <c r="K72" s="26" t="s">
        <v>19</v>
      </c>
      <c r="L72" s="26" t="s">
        <v>117</v>
      </c>
      <c r="M72" s="26" t="s">
        <v>64</v>
      </c>
      <c r="N72" s="24">
        <v>2</v>
      </c>
      <c r="O72" s="24"/>
      <c r="P72" s="24"/>
      <c r="Q72" s="24"/>
      <c r="R72" s="24"/>
      <c r="S72" s="24">
        <v>2</v>
      </c>
      <c r="T72" s="26" t="s">
        <v>16</v>
      </c>
      <c r="U72" s="24">
        <v>0.875</v>
      </c>
      <c r="V72" s="26"/>
      <c r="W72" s="26"/>
      <c r="X72" s="24">
        <v>85</v>
      </c>
      <c r="Y72">
        <f t="shared" si="2"/>
        <v>170</v>
      </c>
    </row>
    <row r="73" spans="1:27" x14ac:dyDescent="0.25">
      <c r="Y73">
        <v>900</v>
      </c>
    </row>
    <row r="74" spans="1:27" x14ac:dyDescent="0.25">
      <c r="Y74">
        <v>1000</v>
      </c>
    </row>
    <row r="75" spans="1:27" x14ac:dyDescent="0.25">
      <c r="Y75">
        <f>SUM(Y2:Y74)</f>
        <v>49600</v>
      </c>
      <c r="Z75">
        <f>SUM(Z2:Z74)</f>
        <v>310</v>
      </c>
      <c r="AA75">
        <f>Y75+Z75+Y76</f>
        <v>0</v>
      </c>
    </row>
    <row r="76" spans="1:27" x14ac:dyDescent="0.25">
      <c r="Y76">
        <v>-49910</v>
      </c>
    </row>
    <row r="77" spans="1:27" x14ac:dyDescent="0.25">
      <c r="Y77">
        <v>-310</v>
      </c>
    </row>
    <row r="80" spans="1:27" x14ac:dyDescent="0.25">
      <c r="Y80">
        <v>42100</v>
      </c>
    </row>
    <row r="81" spans="25:25" x14ac:dyDescent="0.25">
      <c r="Y81">
        <v>900</v>
      </c>
    </row>
    <row r="82" spans="25:25" x14ac:dyDescent="0.25">
      <c r="Y82">
        <v>1000</v>
      </c>
    </row>
    <row r="83" spans="25:25" x14ac:dyDescent="0.25">
      <c r="Y83">
        <v>3310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18FCF-1AC5-4777-A405-1001304C6B96}">
  <dimension ref="A1:N83"/>
  <sheetViews>
    <sheetView workbookViewId="0">
      <selection activeCell="D19" sqref="D19"/>
    </sheetView>
  </sheetViews>
  <sheetFormatPr defaultRowHeight="20.25" customHeight="1" x14ac:dyDescent="0.25"/>
  <cols>
    <col min="2" max="2" width="32.140625" bestFit="1" customWidth="1"/>
    <col min="3" max="3" width="8.85546875" bestFit="1" customWidth="1"/>
    <col min="4" max="4" width="37.140625" customWidth="1"/>
  </cols>
  <sheetData>
    <row r="1" spans="1:14" ht="20.25" customHeight="1" x14ac:dyDescent="0.25">
      <c r="A1" s="230" t="s">
        <v>26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</row>
    <row r="2" spans="1:14" ht="20.25" customHeight="1" x14ac:dyDescent="0.25">
      <c r="A2" s="19" t="s">
        <v>27</v>
      </c>
      <c r="B2" s="19" t="s">
        <v>28</v>
      </c>
      <c r="C2" s="19" t="s">
        <v>29</v>
      </c>
      <c r="D2" s="19" t="s">
        <v>30</v>
      </c>
      <c r="E2" s="19" t="s">
        <v>31</v>
      </c>
      <c r="F2" s="19" t="s">
        <v>32</v>
      </c>
      <c r="G2" s="19" t="s">
        <v>33</v>
      </c>
      <c r="H2" s="19" t="s">
        <v>34</v>
      </c>
      <c r="I2" s="19" t="s">
        <v>35</v>
      </c>
      <c r="J2" s="19" t="s">
        <v>36</v>
      </c>
      <c r="K2" s="19" t="s">
        <v>37</v>
      </c>
      <c r="L2" s="19" t="s">
        <v>38</v>
      </c>
      <c r="M2" s="19" t="s">
        <v>39</v>
      </c>
      <c r="N2" s="19" t="s">
        <v>40</v>
      </c>
    </row>
    <row r="3" spans="1:14" ht="20.25" customHeight="1" x14ac:dyDescent="0.25">
      <c r="A3" s="18">
        <v>1</v>
      </c>
      <c r="B3" s="18" t="s">
        <v>13</v>
      </c>
      <c r="C3" s="18" t="s">
        <v>14</v>
      </c>
      <c r="D3" s="18" t="s">
        <v>15</v>
      </c>
      <c r="E3" s="18" t="s">
        <v>41</v>
      </c>
      <c r="F3" s="18">
        <v>1</v>
      </c>
      <c r="G3" s="18" t="s">
        <v>16</v>
      </c>
      <c r="H3" s="18" t="s">
        <v>41</v>
      </c>
      <c r="I3" s="18" t="s">
        <v>41</v>
      </c>
      <c r="J3" s="18" t="s">
        <v>41</v>
      </c>
      <c r="K3" s="18" t="s">
        <v>41</v>
      </c>
      <c r="L3" s="18">
        <v>1</v>
      </c>
      <c r="M3" s="18"/>
      <c r="N3" s="18"/>
    </row>
    <row r="4" spans="1:14" ht="20.25" customHeight="1" x14ac:dyDescent="0.25">
      <c r="A4" s="16">
        <v>2</v>
      </c>
      <c r="B4" s="16" t="s">
        <v>13</v>
      </c>
      <c r="C4" s="16" t="s">
        <v>21</v>
      </c>
      <c r="D4" s="16" t="s">
        <v>15</v>
      </c>
      <c r="E4" s="16" t="s">
        <v>41</v>
      </c>
      <c r="F4" s="16">
        <v>1</v>
      </c>
      <c r="G4" s="16" t="s">
        <v>16</v>
      </c>
      <c r="H4" s="16" t="s">
        <v>41</v>
      </c>
      <c r="I4" s="16" t="s">
        <v>41</v>
      </c>
      <c r="J4" s="16" t="s">
        <v>41</v>
      </c>
      <c r="K4" s="16" t="s">
        <v>41</v>
      </c>
      <c r="L4" s="16">
        <v>1</v>
      </c>
      <c r="M4" s="16"/>
      <c r="N4" s="16"/>
    </row>
    <row r="5" spans="1:14" ht="20.25" customHeight="1" x14ac:dyDescent="0.25">
      <c r="A5" s="18">
        <v>3</v>
      </c>
      <c r="B5" s="18" t="s">
        <v>13</v>
      </c>
      <c r="C5" s="18" t="s">
        <v>22</v>
      </c>
      <c r="D5" s="18" t="s">
        <v>23</v>
      </c>
      <c r="E5" s="18" t="s">
        <v>41</v>
      </c>
      <c r="F5" s="18">
        <v>1</v>
      </c>
      <c r="G5" s="18" t="s">
        <v>16</v>
      </c>
      <c r="H5" s="18" t="s">
        <v>41</v>
      </c>
      <c r="I5" s="18" t="s">
        <v>41</v>
      </c>
      <c r="J5" s="18" t="s">
        <v>41</v>
      </c>
      <c r="K5" s="18" t="s">
        <v>41</v>
      </c>
      <c r="L5" s="18">
        <v>1</v>
      </c>
      <c r="M5" s="18"/>
      <c r="N5" s="18"/>
    </row>
    <row r="6" spans="1:14" ht="20.25" customHeight="1" x14ac:dyDescent="0.25">
      <c r="A6" s="16">
        <v>4</v>
      </c>
      <c r="B6" s="16" t="s">
        <v>13</v>
      </c>
      <c r="C6" s="16" t="s">
        <v>17</v>
      </c>
      <c r="D6" s="16" t="s">
        <v>18</v>
      </c>
      <c r="E6" s="16" t="s">
        <v>41</v>
      </c>
      <c r="F6" s="16">
        <v>1</v>
      </c>
      <c r="G6" s="16" t="s">
        <v>16</v>
      </c>
      <c r="H6" s="16" t="s">
        <v>41</v>
      </c>
      <c r="I6" s="16" t="s">
        <v>41</v>
      </c>
      <c r="J6" s="16" t="s">
        <v>41</v>
      </c>
      <c r="K6" s="16" t="s">
        <v>41</v>
      </c>
      <c r="L6" s="16">
        <v>1</v>
      </c>
      <c r="M6" s="16"/>
      <c r="N6" s="16"/>
    </row>
    <row r="7" spans="1:14" ht="20.25" customHeight="1" x14ac:dyDescent="0.25">
      <c r="A7" s="18">
        <v>5</v>
      </c>
      <c r="B7" s="18" t="s">
        <v>42</v>
      </c>
      <c r="C7" s="18">
        <v>1</v>
      </c>
      <c r="D7" s="18" t="s">
        <v>43</v>
      </c>
      <c r="E7" s="18" t="s">
        <v>41</v>
      </c>
      <c r="F7" s="18">
        <v>2</v>
      </c>
      <c r="G7" s="18" t="s">
        <v>44</v>
      </c>
      <c r="H7" s="18" t="s">
        <v>41</v>
      </c>
      <c r="I7" s="18" t="s">
        <v>41</v>
      </c>
      <c r="J7" s="18" t="s">
        <v>41</v>
      </c>
      <c r="K7" s="18" t="s">
        <v>41</v>
      </c>
      <c r="L7" s="18">
        <v>2</v>
      </c>
      <c r="M7" s="18"/>
      <c r="N7" s="18"/>
    </row>
    <row r="8" spans="1:14" ht="20.25" customHeight="1" x14ac:dyDescent="0.25">
      <c r="A8" s="16">
        <v>6</v>
      </c>
      <c r="B8" s="16" t="s">
        <v>45</v>
      </c>
      <c r="C8" s="16">
        <v>1</v>
      </c>
      <c r="D8" s="16" t="s">
        <v>43</v>
      </c>
      <c r="E8" s="16" t="s">
        <v>41</v>
      </c>
      <c r="F8" s="16">
        <v>2</v>
      </c>
      <c r="G8" s="16" t="s">
        <v>44</v>
      </c>
      <c r="H8" s="16" t="s">
        <v>41</v>
      </c>
      <c r="I8" s="16" t="s">
        <v>41</v>
      </c>
      <c r="J8" s="16" t="s">
        <v>41</v>
      </c>
      <c r="K8" s="16" t="s">
        <v>41</v>
      </c>
      <c r="L8" s="16">
        <v>2</v>
      </c>
      <c r="M8" s="16"/>
      <c r="N8" s="16"/>
    </row>
    <row r="9" spans="1:14" ht="20.25" customHeight="1" x14ac:dyDescent="0.25">
      <c r="A9" s="18">
        <v>7</v>
      </c>
      <c r="B9" s="18" t="s">
        <v>46</v>
      </c>
      <c r="C9" s="18">
        <v>1</v>
      </c>
      <c r="D9" s="18" t="s">
        <v>43</v>
      </c>
      <c r="E9" s="18" t="s">
        <v>41</v>
      </c>
      <c r="F9" s="18">
        <v>2</v>
      </c>
      <c r="G9" s="18" t="s">
        <v>44</v>
      </c>
      <c r="H9" s="18" t="s">
        <v>41</v>
      </c>
      <c r="I9" s="18" t="s">
        <v>41</v>
      </c>
      <c r="J9" s="18" t="s">
        <v>41</v>
      </c>
      <c r="K9" s="18" t="s">
        <v>41</v>
      </c>
      <c r="L9" s="18">
        <v>2</v>
      </c>
      <c r="M9" s="18"/>
      <c r="N9" s="18"/>
    </row>
    <row r="10" spans="1:14" ht="20.25" customHeight="1" x14ac:dyDescent="0.25">
      <c r="A10" s="16">
        <v>8</v>
      </c>
      <c r="B10" s="16" t="s">
        <v>47</v>
      </c>
      <c r="C10" s="16">
        <v>1</v>
      </c>
      <c r="D10" s="16" t="s">
        <v>43</v>
      </c>
      <c r="E10" s="16" t="s">
        <v>41</v>
      </c>
      <c r="F10" s="16">
        <v>2</v>
      </c>
      <c r="G10" s="16" t="s">
        <v>44</v>
      </c>
      <c r="H10" s="16" t="s">
        <v>41</v>
      </c>
      <c r="I10" s="16" t="s">
        <v>41</v>
      </c>
      <c r="J10" s="16" t="s">
        <v>41</v>
      </c>
      <c r="K10" s="16" t="s">
        <v>41</v>
      </c>
      <c r="L10" s="16">
        <v>2</v>
      </c>
      <c r="M10" s="16"/>
      <c r="N10" s="16"/>
    </row>
    <row r="11" spans="1:14" ht="20.25" customHeight="1" x14ac:dyDescent="0.25">
      <c r="A11" s="18">
        <v>9</v>
      </c>
      <c r="B11" s="18" t="s">
        <v>42</v>
      </c>
      <c r="C11" s="18">
        <v>2</v>
      </c>
      <c r="D11" s="18" t="s">
        <v>48</v>
      </c>
      <c r="E11" s="18" t="s">
        <v>41</v>
      </c>
      <c r="F11" s="18">
        <v>1</v>
      </c>
      <c r="G11" s="18" t="s">
        <v>44</v>
      </c>
      <c r="H11" s="18" t="s">
        <v>41</v>
      </c>
      <c r="I11" s="18" t="s">
        <v>41</v>
      </c>
      <c r="J11" s="18" t="s">
        <v>41</v>
      </c>
      <c r="K11" s="18" t="s">
        <v>41</v>
      </c>
      <c r="L11" s="18">
        <v>1</v>
      </c>
      <c r="M11" s="18"/>
      <c r="N11" s="18"/>
    </row>
    <row r="12" spans="1:14" ht="20.25" customHeight="1" x14ac:dyDescent="0.25">
      <c r="A12" s="16">
        <v>10</v>
      </c>
      <c r="B12" s="16" t="s">
        <v>45</v>
      </c>
      <c r="C12" s="16">
        <v>2</v>
      </c>
      <c r="D12" s="16" t="s">
        <v>48</v>
      </c>
      <c r="E12" s="16" t="s">
        <v>41</v>
      </c>
      <c r="F12" s="16">
        <v>1</v>
      </c>
      <c r="G12" s="16" t="s">
        <v>44</v>
      </c>
      <c r="H12" s="16" t="s">
        <v>41</v>
      </c>
      <c r="I12" s="16" t="s">
        <v>41</v>
      </c>
      <c r="J12" s="16" t="s">
        <v>41</v>
      </c>
      <c r="K12" s="16" t="s">
        <v>41</v>
      </c>
      <c r="L12" s="16">
        <v>1</v>
      </c>
      <c r="M12" s="16"/>
      <c r="N12" s="16"/>
    </row>
    <row r="13" spans="1:14" ht="20.25" customHeight="1" x14ac:dyDescent="0.25">
      <c r="A13" s="18">
        <v>11</v>
      </c>
      <c r="B13" s="18" t="s">
        <v>46</v>
      </c>
      <c r="C13" s="18">
        <v>2</v>
      </c>
      <c r="D13" s="18" t="s">
        <v>48</v>
      </c>
      <c r="E13" s="18" t="s">
        <v>41</v>
      </c>
      <c r="F13" s="18">
        <v>1</v>
      </c>
      <c r="G13" s="18" t="s">
        <v>44</v>
      </c>
      <c r="H13" s="18" t="s">
        <v>41</v>
      </c>
      <c r="I13" s="18" t="s">
        <v>41</v>
      </c>
      <c r="J13" s="18" t="s">
        <v>41</v>
      </c>
      <c r="K13" s="18" t="s">
        <v>41</v>
      </c>
      <c r="L13" s="18">
        <v>1</v>
      </c>
      <c r="M13" s="18"/>
      <c r="N13" s="18"/>
    </row>
    <row r="14" spans="1:14" ht="20.25" customHeight="1" x14ac:dyDescent="0.25">
      <c r="A14" s="16">
        <v>12</v>
      </c>
      <c r="B14" s="16" t="s">
        <v>47</v>
      </c>
      <c r="C14" s="16">
        <v>2</v>
      </c>
      <c r="D14" s="16" t="s">
        <v>48</v>
      </c>
      <c r="E14" s="16" t="s">
        <v>41</v>
      </c>
      <c r="F14" s="16">
        <v>1</v>
      </c>
      <c r="G14" s="16" t="s">
        <v>44</v>
      </c>
      <c r="H14" s="16" t="s">
        <v>41</v>
      </c>
      <c r="I14" s="16" t="s">
        <v>41</v>
      </c>
      <c r="J14" s="16" t="s">
        <v>41</v>
      </c>
      <c r="K14" s="16" t="s">
        <v>41</v>
      </c>
      <c r="L14" s="16">
        <v>1</v>
      </c>
      <c r="M14" s="16"/>
      <c r="N14" s="16"/>
    </row>
    <row r="15" spans="1:14" ht="20.25" customHeight="1" x14ac:dyDescent="0.25">
      <c r="A15" s="18">
        <v>13</v>
      </c>
      <c r="B15" s="18" t="s">
        <v>42</v>
      </c>
      <c r="C15" s="18">
        <v>3</v>
      </c>
      <c r="D15" s="18" t="s">
        <v>49</v>
      </c>
      <c r="E15" s="18" t="s">
        <v>41</v>
      </c>
      <c r="F15" s="18">
        <v>2</v>
      </c>
      <c r="G15" s="18" t="s">
        <v>16</v>
      </c>
      <c r="H15" s="18" t="s">
        <v>41</v>
      </c>
      <c r="I15" s="18" t="s">
        <v>41</v>
      </c>
      <c r="J15" s="18" t="s">
        <v>41</v>
      </c>
      <c r="K15" s="18" t="s">
        <v>41</v>
      </c>
      <c r="L15" s="18">
        <v>2</v>
      </c>
      <c r="M15" s="18"/>
      <c r="N15" s="18"/>
    </row>
    <row r="16" spans="1:14" ht="20.25" customHeight="1" x14ac:dyDescent="0.25">
      <c r="A16" s="16">
        <v>14</v>
      </c>
      <c r="B16" s="16" t="s">
        <v>42</v>
      </c>
      <c r="C16" s="16">
        <v>3</v>
      </c>
      <c r="D16" s="16" t="s">
        <v>49</v>
      </c>
      <c r="E16" s="16" t="s">
        <v>41</v>
      </c>
      <c r="F16" s="16">
        <v>2</v>
      </c>
      <c r="G16" s="16" t="s">
        <v>16</v>
      </c>
      <c r="H16" s="16" t="s">
        <v>41</v>
      </c>
      <c r="I16" s="16" t="s">
        <v>41</v>
      </c>
      <c r="J16" s="16" t="s">
        <v>41</v>
      </c>
      <c r="K16" s="16" t="s">
        <v>41</v>
      </c>
      <c r="L16" s="16">
        <v>2</v>
      </c>
      <c r="M16" s="16"/>
      <c r="N16" s="16"/>
    </row>
    <row r="17" spans="1:14" ht="20.25" customHeight="1" x14ac:dyDescent="0.25">
      <c r="A17" s="18">
        <v>15</v>
      </c>
      <c r="B17" s="18" t="s">
        <v>45</v>
      </c>
      <c r="C17" s="18">
        <v>3</v>
      </c>
      <c r="D17" s="18" t="s">
        <v>49</v>
      </c>
      <c r="E17" s="18" t="s">
        <v>41</v>
      </c>
      <c r="F17" s="18">
        <v>2</v>
      </c>
      <c r="G17" s="18" t="s">
        <v>16</v>
      </c>
      <c r="H17" s="18" t="s">
        <v>41</v>
      </c>
      <c r="I17" s="18" t="s">
        <v>41</v>
      </c>
      <c r="J17" s="18" t="s">
        <v>41</v>
      </c>
      <c r="K17" s="18" t="s">
        <v>41</v>
      </c>
      <c r="L17" s="18">
        <v>2</v>
      </c>
      <c r="M17" s="18"/>
      <c r="N17" s="18"/>
    </row>
    <row r="18" spans="1:14" ht="20.25" customHeight="1" x14ac:dyDescent="0.25">
      <c r="A18" s="16">
        <v>16</v>
      </c>
      <c r="B18" s="16" t="s">
        <v>45</v>
      </c>
      <c r="C18" s="16">
        <v>3</v>
      </c>
      <c r="D18" s="16" t="s">
        <v>49</v>
      </c>
      <c r="E18" s="16" t="s">
        <v>41</v>
      </c>
      <c r="F18" s="16">
        <v>2</v>
      </c>
      <c r="G18" s="16" t="s">
        <v>16</v>
      </c>
      <c r="H18" s="16" t="s">
        <v>41</v>
      </c>
      <c r="I18" s="16" t="s">
        <v>41</v>
      </c>
      <c r="J18" s="16" t="s">
        <v>41</v>
      </c>
      <c r="K18" s="16" t="s">
        <v>41</v>
      </c>
      <c r="L18" s="16">
        <v>2</v>
      </c>
      <c r="M18" s="16"/>
      <c r="N18" s="16"/>
    </row>
    <row r="19" spans="1:14" ht="20.25" customHeight="1" x14ac:dyDescent="0.25">
      <c r="A19" s="18">
        <v>17</v>
      </c>
      <c r="B19" s="18" t="s">
        <v>46</v>
      </c>
      <c r="C19" s="18">
        <v>3</v>
      </c>
      <c r="D19" s="18" t="s">
        <v>49</v>
      </c>
      <c r="E19" s="18" t="s">
        <v>41</v>
      </c>
      <c r="F19" s="18">
        <v>2</v>
      </c>
      <c r="G19" s="18" t="s">
        <v>16</v>
      </c>
      <c r="H19" s="18" t="s">
        <v>41</v>
      </c>
      <c r="I19" s="18" t="s">
        <v>41</v>
      </c>
      <c r="J19" s="18" t="s">
        <v>41</v>
      </c>
      <c r="K19" s="18" t="s">
        <v>41</v>
      </c>
      <c r="L19" s="18">
        <v>2</v>
      </c>
      <c r="M19" s="18"/>
      <c r="N19" s="18"/>
    </row>
    <row r="20" spans="1:14" ht="20.25" customHeight="1" x14ac:dyDescent="0.25">
      <c r="A20" s="16">
        <v>18</v>
      </c>
      <c r="B20" s="16" t="s">
        <v>46</v>
      </c>
      <c r="C20" s="16">
        <v>3</v>
      </c>
      <c r="D20" s="16" t="s">
        <v>49</v>
      </c>
      <c r="E20" s="16" t="s">
        <v>41</v>
      </c>
      <c r="F20" s="16">
        <v>2</v>
      </c>
      <c r="G20" s="16" t="s">
        <v>16</v>
      </c>
      <c r="H20" s="16" t="s">
        <v>41</v>
      </c>
      <c r="I20" s="16" t="s">
        <v>41</v>
      </c>
      <c r="J20" s="16" t="s">
        <v>41</v>
      </c>
      <c r="K20" s="16" t="s">
        <v>41</v>
      </c>
      <c r="L20" s="16">
        <v>2</v>
      </c>
      <c r="M20" s="16"/>
      <c r="N20" s="16"/>
    </row>
    <row r="21" spans="1:14" ht="20.25" customHeight="1" x14ac:dyDescent="0.25">
      <c r="A21" s="18">
        <v>19</v>
      </c>
      <c r="B21" s="18" t="s">
        <v>47</v>
      </c>
      <c r="C21" s="18">
        <v>3</v>
      </c>
      <c r="D21" s="18" t="s">
        <v>49</v>
      </c>
      <c r="E21" s="18" t="s">
        <v>41</v>
      </c>
      <c r="F21" s="18">
        <v>2</v>
      </c>
      <c r="G21" s="18" t="s">
        <v>16</v>
      </c>
      <c r="H21" s="18" t="s">
        <v>41</v>
      </c>
      <c r="I21" s="18" t="s">
        <v>41</v>
      </c>
      <c r="J21" s="18" t="s">
        <v>41</v>
      </c>
      <c r="K21" s="18" t="s">
        <v>41</v>
      </c>
      <c r="L21" s="18">
        <v>2</v>
      </c>
      <c r="M21" s="18"/>
      <c r="N21" s="18"/>
    </row>
    <row r="22" spans="1:14" ht="20.25" customHeight="1" x14ac:dyDescent="0.25">
      <c r="A22" s="17">
        <v>20</v>
      </c>
      <c r="B22" s="17" t="s">
        <v>47</v>
      </c>
      <c r="C22" s="17">
        <v>3</v>
      </c>
      <c r="D22" s="17" t="s">
        <v>49</v>
      </c>
      <c r="E22" s="17" t="s">
        <v>41</v>
      </c>
      <c r="F22" s="17">
        <v>2</v>
      </c>
      <c r="G22" s="17" t="s">
        <v>16</v>
      </c>
      <c r="H22" s="17" t="s">
        <v>41</v>
      </c>
      <c r="I22" s="17" t="s">
        <v>41</v>
      </c>
      <c r="J22" s="17" t="s">
        <v>41</v>
      </c>
      <c r="K22" s="17" t="s">
        <v>41</v>
      </c>
      <c r="L22" s="17">
        <v>2</v>
      </c>
      <c r="M22" s="17"/>
      <c r="N22" s="17"/>
    </row>
    <row r="23" spans="1:14" ht="20.25" customHeight="1" x14ac:dyDescent="0.25">
      <c r="A23" s="18">
        <v>21</v>
      </c>
      <c r="B23" s="18" t="s">
        <v>42</v>
      </c>
      <c r="C23" s="18">
        <v>4</v>
      </c>
      <c r="D23" s="18" t="s">
        <v>50</v>
      </c>
      <c r="E23" s="18" t="s">
        <v>41</v>
      </c>
      <c r="F23" s="18">
        <v>2</v>
      </c>
      <c r="G23" s="18" t="s">
        <v>16</v>
      </c>
      <c r="H23" s="18" t="s">
        <v>41</v>
      </c>
      <c r="I23" s="18" t="s">
        <v>41</v>
      </c>
      <c r="J23" s="18" t="s">
        <v>41</v>
      </c>
      <c r="K23" s="18" t="s">
        <v>41</v>
      </c>
      <c r="L23" s="18">
        <v>2</v>
      </c>
      <c r="M23" s="18"/>
      <c r="N23" s="18"/>
    </row>
    <row r="24" spans="1:14" ht="20.25" customHeight="1" x14ac:dyDescent="0.25">
      <c r="A24" s="16">
        <v>22</v>
      </c>
      <c r="B24" s="16" t="s">
        <v>46</v>
      </c>
      <c r="C24" s="16">
        <v>4</v>
      </c>
      <c r="D24" s="16" t="s">
        <v>50</v>
      </c>
      <c r="E24" s="16" t="s">
        <v>41</v>
      </c>
      <c r="F24" s="16">
        <v>2</v>
      </c>
      <c r="G24" s="16" t="s">
        <v>16</v>
      </c>
      <c r="H24" s="16" t="s">
        <v>41</v>
      </c>
      <c r="I24" s="16" t="s">
        <v>41</v>
      </c>
      <c r="J24" s="16" t="s">
        <v>41</v>
      </c>
      <c r="K24" s="16" t="s">
        <v>41</v>
      </c>
      <c r="L24" s="16">
        <v>2</v>
      </c>
      <c r="M24" s="16"/>
      <c r="N24" s="16"/>
    </row>
    <row r="25" spans="1:14" ht="20.25" customHeight="1" x14ac:dyDescent="0.25">
      <c r="A25" s="18">
        <v>23</v>
      </c>
      <c r="B25" s="18" t="s">
        <v>47</v>
      </c>
      <c r="C25" s="18">
        <v>4</v>
      </c>
      <c r="D25" s="18" t="s">
        <v>50</v>
      </c>
      <c r="E25" s="18" t="s">
        <v>41</v>
      </c>
      <c r="F25" s="18">
        <v>2</v>
      </c>
      <c r="G25" s="18" t="s">
        <v>16</v>
      </c>
      <c r="H25" s="18" t="s">
        <v>41</v>
      </c>
      <c r="I25" s="18" t="s">
        <v>41</v>
      </c>
      <c r="J25" s="18" t="s">
        <v>41</v>
      </c>
      <c r="K25" s="18" t="s">
        <v>41</v>
      </c>
      <c r="L25" s="18">
        <v>2</v>
      </c>
      <c r="M25" s="18"/>
      <c r="N25" s="18"/>
    </row>
    <row r="26" spans="1:14" ht="20.25" customHeight="1" x14ac:dyDescent="0.25">
      <c r="A26" s="16">
        <v>24</v>
      </c>
      <c r="B26" s="16" t="s">
        <v>45</v>
      </c>
      <c r="C26" s="16">
        <v>4</v>
      </c>
      <c r="D26" s="16" t="s">
        <v>50</v>
      </c>
      <c r="E26" s="16" t="s">
        <v>41</v>
      </c>
      <c r="F26" s="16">
        <v>2</v>
      </c>
      <c r="G26" s="16" t="s">
        <v>16</v>
      </c>
      <c r="H26" s="16" t="s">
        <v>41</v>
      </c>
      <c r="I26" s="16" t="s">
        <v>41</v>
      </c>
      <c r="J26" s="16" t="s">
        <v>41</v>
      </c>
      <c r="K26" s="16" t="s">
        <v>41</v>
      </c>
      <c r="L26" s="16">
        <v>2</v>
      </c>
      <c r="M26" s="16"/>
      <c r="N26" s="16"/>
    </row>
    <row r="27" spans="1:14" ht="20.25" customHeight="1" x14ac:dyDescent="0.25">
      <c r="A27" s="18">
        <v>25</v>
      </c>
      <c r="B27" s="18" t="s">
        <v>42</v>
      </c>
      <c r="C27" s="18">
        <v>5</v>
      </c>
      <c r="D27" s="18" t="s">
        <v>51</v>
      </c>
      <c r="E27" s="18" t="s">
        <v>41</v>
      </c>
      <c r="F27" s="18">
        <v>2</v>
      </c>
      <c r="G27" s="18" t="s">
        <v>16</v>
      </c>
      <c r="H27" s="18" t="s">
        <v>41</v>
      </c>
      <c r="I27" s="18" t="s">
        <v>41</v>
      </c>
      <c r="J27" s="18" t="s">
        <v>41</v>
      </c>
      <c r="K27" s="18" t="s">
        <v>41</v>
      </c>
      <c r="L27" s="18">
        <v>2</v>
      </c>
      <c r="M27" s="18"/>
      <c r="N27" s="18"/>
    </row>
    <row r="28" spans="1:14" ht="20.25" customHeight="1" x14ac:dyDescent="0.25">
      <c r="A28" s="16">
        <v>26</v>
      </c>
      <c r="B28" s="16" t="s">
        <v>46</v>
      </c>
      <c r="C28" s="16">
        <v>5</v>
      </c>
      <c r="D28" s="16" t="s">
        <v>51</v>
      </c>
      <c r="E28" s="16" t="s">
        <v>41</v>
      </c>
      <c r="F28" s="16">
        <v>2</v>
      </c>
      <c r="G28" s="16" t="s">
        <v>16</v>
      </c>
      <c r="H28" s="16" t="s">
        <v>41</v>
      </c>
      <c r="I28" s="16" t="s">
        <v>41</v>
      </c>
      <c r="J28" s="16" t="s">
        <v>41</v>
      </c>
      <c r="K28" s="16" t="s">
        <v>41</v>
      </c>
      <c r="L28" s="16">
        <v>2</v>
      </c>
      <c r="M28" s="16"/>
      <c r="N28" s="16"/>
    </row>
    <row r="29" spans="1:14" ht="20.25" customHeight="1" x14ac:dyDescent="0.25">
      <c r="A29" s="18">
        <v>27</v>
      </c>
      <c r="B29" s="18" t="s">
        <v>47</v>
      </c>
      <c r="C29" s="18">
        <v>5</v>
      </c>
      <c r="D29" s="18" t="s">
        <v>51</v>
      </c>
      <c r="E29" s="18" t="s">
        <v>41</v>
      </c>
      <c r="F29" s="18">
        <v>2</v>
      </c>
      <c r="G29" s="18" t="s">
        <v>16</v>
      </c>
      <c r="H29" s="18" t="s">
        <v>41</v>
      </c>
      <c r="I29" s="18" t="s">
        <v>41</v>
      </c>
      <c r="J29" s="18" t="s">
        <v>41</v>
      </c>
      <c r="K29" s="18" t="s">
        <v>41</v>
      </c>
      <c r="L29" s="18">
        <v>2</v>
      </c>
      <c r="M29" s="18"/>
      <c r="N29" s="18"/>
    </row>
    <row r="30" spans="1:14" ht="20.25" customHeight="1" x14ac:dyDescent="0.25">
      <c r="A30" s="16">
        <v>28</v>
      </c>
      <c r="B30" s="16" t="s">
        <v>45</v>
      </c>
      <c r="C30" s="16">
        <v>5</v>
      </c>
      <c r="D30" s="16" t="s">
        <v>51</v>
      </c>
      <c r="E30" s="16" t="s">
        <v>41</v>
      </c>
      <c r="F30" s="16">
        <v>2</v>
      </c>
      <c r="G30" s="16" t="s">
        <v>16</v>
      </c>
      <c r="H30" s="16" t="s">
        <v>41</v>
      </c>
      <c r="I30" s="16" t="s">
        <v>41</v>
      </c>
      <c r="J30" s="16" t="s">
        <v>41</v>
      </c>
      <c r="K30" s="16" t="s">
        <v>41</v>
      </c>
      <c r="L30" s="16">
        <v>2</v>
      </c>
      <c r="M30" s="16"/>
      <c r="N30" s="16"/>
    </row>
    <row r="31" spans="1:14" ht="20.25" customHeight="1" x14ac:dyDescent="0.25">
      <c r="A31" s="230" t="s">
        <v>52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</row>
    <row r="32" spans="1:14" ht="20.25" customHeight="1" x14ac:dyDescent="0.25">
      <c r="A32" s="19" t="s">
        <v>27</v>
      </c>
      <c r="B32" s="19" t="s">
        <v>28</v>
      </c>
      <c r="C32" s="19" t="s">
        <v>29</v>
      </c>
      <c r="D32" s="19" t="s">
        <v>30</v>
      </c>
      <c r="E32" s="19" t="s">
        <v>31</v>
      </c>
      <c r="F32" s="19" t="s">
        <v>32</v>
      </c>
      <c r="G32" s="19" t="s">
        <v>33</v>
      </c>
      <c r="H32" s="19" t="s">
        <v>34</v>
      </c>
      <c r="I32" s="19" t="s">
        <v>35</v>
      </c>
      <c r="J32" s="19" t="s">
        <v>36</v>
      </c>
      <c r="K32" s="19" t="s">
        <v>37</v>
      </c>
      <c r="L32" s="19" t="s">
        <v>38</v>
      </c>
      <c r="M32" s="19" t="s">
        <v>39</v>
      </c>
      <c r="N32" s="19" t="s">
        <v>40</v>
      </c>
    </row>
    <row r="33" spans="1:14" ht="20.25" customHeight="1" x14ac:dyDescent="0.25">
      <c r="A33" s="18">
        <v>1</v>
      </c>
      <c r="B33" s="18" t="s">
        <v>53</v>
      </c>
      <c r="C33" s="18">
        <v>6</v>
      </c>
      <c r="D33" s="18" t="s">
        <v>54</v>
      </c>
      <c r="E33" s="18" t="s">
        <v>41</v>
      </c>
      <c r="F33" s="18">
        <v>2</v>
      </c>
      <c r="G33" s="18" t="s">
        <v>44</v>
      </c>
      <c r="H33" s="18">
        <v>2</v>
      </c>
      <c r="I33" s="18" t="s">
        <v>41</v>
      </c>
      <c r="J33" s="18" t="s">
        <v>41</v>
      </c>
      <c r="K33" s="18" t="s">
        <v>41</v>
      </c>
      <c r="L33" s="18">
        <v>0</v>
      </c>
      <c r="M33" s="18" t="s">
        <v>55</v>
      </c>
      <c r="N33" s="18"/>
    </row>
    <row r="34" spans="1:14" ht="20.25" customHeight="1" x14ac:dyDescent="0.25">
      <c r="A34" s="16">
        <v>2</v>
      </c>
      <c r="B34" s="16" t="s">
        <v>56</v>
      </c>
      <c r="C34" s="16">
        <v>6</v>
      </c>
      <c r="D34" s="16" t="s">
        <v>54</v>
      </c>
      <c r="E34" s="16" t="s">
        <v>41</v>
      </c>
      <c r="F34" s="16">
        <v>2</v>
      </c>
      <c r="G34" s="16" t="s">
        <v>44</v>
      </c>
      <c r="H34" s="16">
        <v>2</v>
      </c>
      <c r="I34" s="16" t="s">
        <v>41</v>
      </c>
      <c r="J34" s="16" t="s">
        <v>41</v>
      </c>
      <c r="K34" s="16" t="s">
        <v>41</v>
      </c>
      <c r="L34" s="16">
        <v>0</v>
      </c>
      <c r="M34" s="16" t="s">
        <v>55</v>
      </c>
      <c r="N34" s="16"/>
    </row>
    <row r="35" spans="1:14" ht="20.25" customHeight="1" x14ac:dyDescent="0.25">
      <c r="A35" s="18">
        <v>3</v>
      </c>
      <c r="B35" s="18" t="s">
        <v>57</v>
      </c>
      <c r="C35" s="18">
        <v>6</v>
      </c>
      <c r="D35" s="18" t="s">
        <v>54</v>
      </c>
      <c r="E35" s="18" t="s">
        <v>41</v>
      </c>
      <c r="F35" s="18">
        <v>2</v>
      </c>
      <c r="G35" s="18" t="s">
        <v>44</v>
      </c>
      <c r="H35" s="18">
        <v>2</v>
      </c>
      <c r="I35" s="18" t="s">
        <v>41</v>
      </c>
      <c r="J35" s="18" t="s">
        <v>41</v>
      </c>
      <c r="K35" s="18" t="s">
        <v>41</v>
      </c>
      <c r="L35" s="18">
        <v>0</v>
      </c>
      <c r="M35" s="18" t="s">
        <v>55</v>
      </c>
      <c r="N35" s="18"/>
    </row>
    <row r="36" spans="1:14" ht="20.25" customHeight="1" x14ac:dyDescent="0.25">
      <c r="A36" s="16">
        <v>4</v>
      </c>
      <c r="B36" s="16" t="s">
        <v>58</v>
      </c>
      <c r="C36" s="16">
        <v>6</v>
      </c>
      <c r="D36" s="16" t="s">
        <v>54</v>
      </c>
      <c r="E36" s="16" t="s">
        <v>41</v>
      </c>
      <c r="F36" s="16">
        <v>2</v>
      </c>
      <c r="G36" s="16" t="s">
        <v>44</v>
      </c>
      <c r="H36" s="16">
        <v>2</v>
      </c>
      <c r="I36" s="16" t="s">
        <v>41</v>
      </c>
      <c r="J36" s="16" t="s">
        <v>41</v>
      </c>
      <c r="K36" s="16" t="s">
        <v>41</v>
      </c>
      <c r="L36" s="16">
        <v>0</v>
      </c>
      <c r="M36" s="16" t="s">
        <v>55</v>
      </c>
      <c r="N36" s="16"/>
    </row>
    <row r="37" spans="1:14" ht="20.25" customHeight="1" x14ac:dyDescent="0.25">
      <c r="A37" s="18">
        <v>5</v>
      </c>
      <c r="B37" s="18" t="s">
        <v>53</v>
      </c>
      <c r="C37" s="18">
        <v>7</v>
      </c>
      <c r="D37" s="18" t="s">
        <v>43</v>
      </c>
      <c r="E37" s="18" t="s">
        <v>41</v>
      </c>
      <c r="F37" s="18">
        <v>4</v>
      </c>
      <c r="G37" s="18" t="s">
        <v>44</v>
      </c>
      <c r="H37" s="18" t="s">
        <v>41</v>
      </c>
      <c r="I37" s="18" t="s">
        <v>41</v>
      </c>
      <c r="J37" s="18" t="s">
        <v>41</v>
      </c>
      <c r="K37" s="18" t="s">
        <v>41</v>
      </c>
      <c r="L37" s="18">
        <v>4</v>
      </c>
      <c r="M37" s="18"/>
      <c r="N37" s="18"/>
    </row>
    <row r="38" spans="1:14" ht="20.25" customHeight="1" x14ac:dyDescent="0.25">
      <c r="A38" s="16">
        <v>6</v>
      </c>
      <c r="B38" s="16" t="s">
        <v>56</v>
      </c>
      <c r="C38" s="16">
        <v>7</v>
      </c>
      <c r="D38" s="16" t="s">
        <v>43</v>
      </c>
      <c r="E38" s="16" t="s">
        <v>41</v>
      </c>
      <c r="F38" s="16">
        <v>4</v>
      </c>
      <c r="G38" s="16" t="s">
        <v>44</v>
      </c>
      <c r="H38" s="16" t="s">
        <v>41</v>
      </c>
      <c r="I38" s="16" t="s">
        <v>41</v>
      </c>
      <c r="J38" s="16" t="s">
        <v>41</v>
      </c>
      <c r="K38" s="16" t="s">
        <v>41</v>
      </c>
      <c r="L38" s="16">
        <v>4</v>
      </c>
      <c r="M38" s="16"/>
      <c r="N38" s="16"/>
    </row>
    <row r="39" spans="1:14" ht="20.25" customHeight="1" x14ac:dyDescent="0.25">
      <c r="A39" s="18">
        <v>7</v>
      </c>
      <c r="B39" s="18" t="s">
        <v>57</v>
      </c>
      <c r="C39" s="18">
        <v>7</v>
      </c>
      <c r="D39" s="18" t="s">
        <v>43</v>
      </c>
      <c r="E39" s="18" t="s">
        <v>41</v>
      </c>
      <c r="F39" s="18">
        <v>4</v>
      </c>
      <c r="G39" s="18" t="s">
        <v>44</v>
      </c>
      <c r="H39" s="18" t="s">
        <v>41</v>
      </c>
      <c r="I39" s="18" t="s">
        <v>41</v>
      </c>
      <c r="J39" s="18" t="s">
        <v>41</v>
      </c>
      <c r="K39" s="18" t="s">
        <v>41</v>
      </c>
      <c r="L39" s="18">
        <v>4</v>
      </c>
      <c r="M39" s="18"/>
      <c r="N39" s="18"/>
    </row>
    <row r="40" spans="1:14" ht="20.25" customHeight="1" x14ac:dyDescent="0.25">
      <c r="A40" s="16">
        <v>8</v>
      </c>
      <c r="B40" s="16" t="s">
        <v>58</v>
      </c>
      <c r="C40" s="16">
        <v>7</v>
      </c>
      <c r="D40" s="16" t="s">
        <v>43</v>
      </c>
      <c r="E40" s="16" t="s">
        <v>41</v>
      </c>
      <c r="F40" s="16">
        <v>4</v>
      </c>
      <c r="G40" s="16" t="s">
        <v>44</v>
      </c>
      <c r="H40" s="16" t="s">
        <v>41</v>
      </c>
      <c r="I40" s="16" t="s">
        <v>41</v>
      </c>
      <c r="J40" s="16" t="s">
        <v>41</v>
      </c>
      <c r="K40" s="16" t="s">
        <v>41</v>
      </c>
      <c r="L40" s="16">
        <v>4</v>
      </c>
      <c r="M40" s="16"/>
      <c r="N40" s="16"/>
    </row>
    <row r="41" spans="1:14" ht="20.25" customHeight="1" x14ac:dyDescent="0.25">
      <c r="A41" s="18">
        <v>9</v>
      </c>
      <c r="B41" s="18" t="s">
        <v>53</v>
      </c>
      <c r="C41" s="18">
        <v>8</v>
      </c>
      <c r="D41" s="18" t="s">
        <v>48</v>
      </c>
      <c r="E41" s="18" t="s">
        <v>41</v>
      </c>
      <c r="F41" s="18">
        <v>2</v>
      </c>
      <c r="G41" s="18" t="s">
        <v>44</v>
      </c>
      <c r="H41" s="18" t="s">
        <v>41</v>
      </c>
      <c r="I41" s="18" t="s">
        <v>41</v>
      </c>
      <c r="J41" s="18" t="s">
        <v>41</v>
      </c>
      <c r="K41" s="18" t="s">
        <v>41</v>
      </c>
      <c r="L41" s="18">
        <v>2</v>
      </c>
      <c r="M41" s="18"/>
      <c r="N41" s="18"/>
    </row>
    <row r="42" spans="1:14" ht="20.25" customHeight="1" x14ac:dyDescent="0.25">
      <c r="A42" s="16">
        <v>10</v>
      </c>
      <c r="B42" s="16" t="s">
        <v>56</v>
      </c>
      <c r="C42" s="16">
        <v>8</v>
      </c>
      <c r="D42" s="16" t="s">
        <v>48</v>
      </c>
      <c r="E42" s="16" t="s">
        <v>41</v>
      </c>
      <c r="F42" s="16">
        <v>2</v>
      </c>
      <c r="G42" s="16" t="s">
        <v>44</v>
      </c>
      <c r="H42" s="16" t="s">
        <v>41</v>
      </c>
      <c r="I42" s="16" t="s">
        <v>41</v>
      </c>
      <c r="J42" s="16" t="s">
        <v>41</v>
      </c>
      <c r="K42" s="16" t="s">
        <v>41</v>
      </c>
      <c r="L42" s="16">
        <v>2</v>
      </c>
      <c r="M42" s="16"/>
      <c r="N42" s="16"/>
    </row>
    <row r="43" spans="1:14" ht="20.25" customHeight="1" x14ac:dyDescent="0.25">
      <c r="A43" s="18">
        <v>11</v>
      </c>
      <c r="B43" s="18" t="s">
        <v>57</v>
      </c>
      <c r="C43" s="18">
        <v>8</v>
      </c>
      <c r="D43" s="18" t="s">
        <v>48</v>
      </c>
      <c r="E43" s="18" t="s">
        <v>41</v>
      </c>
      <c r="F43" s="18">
        <v>2</v>
      </c>
      <c r="G43" s="18" t="s">
        <v>44</v>
      </c>
      <c r="H43" s="18" t="s">
        <v>41</v>
      </c>
      <c r="I43" s="18" t="s">
        <v>41</v>
      </c>
      <c r="J43" s="18" t="s">
        <v>41</v>
      </c>
      <c r="K43" s="18" t="s">
        <v>41</v>
      </c>
      <c r="L43" s="18">
        <v>2</v>
      </c>
      <c r="M43" s="18"/>
      <c r="N43" s="18"/>
    </row>
    <row r="44" spans="1:14" ht="20.25" customHeight="1" x14ac:dyDescent="0.25">
      <c r="A44" s="16">
        <v>12</v>
      </c>
      <c r="B44" s="16" t="s">
        <v>58</v>
      </c>
      <c r="C44" s="16">
        <v>8</v>
      </c>
      <c r="D44" s="16" t="s">
        <v>48</v>
      </c>
      <c r="E44" s="16" t="s">
        <v>41</v>
      </c>
      <c r="F44" s="16">
        <v>2</v>
      </c>
      <c r="G44" s="16" t="s">
        <v>44</v>
      </c>
      <c r="H44" s="16" t="s">
        <v>41</v>
      </c>
      <c r="I44" s="16" t="s">
        <v>41</v>
      </c>
      <c r="J44" s="16" t="s">
        <v>41</v>
      </c>
      <c r="K44" s="16" t="s">
        <v>41</v>
      </c>
      <c r="L44" s="16">
        <v>2</v>
      </c>
      <c r="M44" s="16"/>
      <c r="N44" s="16"/>
    </row>
    <row r="45" spans="1:14" ht="20.25" customHeight="1" x14ac:dyDescent="0.25">
      <c r="A45" s="18">
        <v>13</v>
      </c>
      <c r="B45" s="18" t="s">
        <v>53</v>
      </c>
      <c r="C45" s="18">
        <v>9</v>
      </c>
      <c r="D45" s="18" t="s">
        <v>49</v>
      </c>
      <c r="E45" s="18" t="s">
        <v>41</v>
      </c>
      <c r="F45" s="18">
        <v>4</v>
      </c>
      <c r="G45" s="18" t="s">
        <v>16</v>
      </c>
      <c r="H45" s="18" t="s">
        <v>41</v>
      </c>
      <c r="I45" s="18" t="s">
        <v>41</v>
      </c>
      <c r="J45" s="18" t="s">
        <v>41</v>
      </c>
      <c r="K45" s="18" t="s">
        <v>41</v>
      </c>
      <c r="L45" s="18">
        <v>4</v>
      </c>
      <c r="M45" s="18"/>
      <c r="N45" s="18"/>
    </row>
    <row r="46" spans="1:14" ht="20.25" customHeight="1" x14ac:dyDescent="0.25">
      <c r="A46" s="16">
        <v>14</v>
      </c>
      <c r="B46" s="16" t="s">
        <v>56</v>
      </c>
      <c r="C46" s="16">
        <v>9</v>
      </c>
      <c r="D46" s="16" t="s">
        <v>49</v>
      </c>
      <c r="E46" s="16" t="s">
        <v>41</v>
      </c>
      <c r="F46" s="16">
        <v>4</v>
      </c>
      <c r="G46" s="16" t="s">
        <v>16</v>
      </c>
      <c r="H46" s="16" t="s">
        <v>41</v>
      </c>
      <c r="I46" s="16" t="s">
        <v>41</v>
      </c>
      <c r="J46" s="16" t="s">
        <v>41</v>
      </c>
      <c r="K46" s="16" t="s">
        <v>41</v>
      </c>
      <c r="L46" s="16">
        <v>4</v>
      </c>
      <c r="M46" s="16"/>
      <c r="N46" s="16"/>
    </row>
    <row r="47" spans="1:14" ht="20.25" customHeight="1" x14ac:dyDescent="0.25">
      <c r="A47" s="18">
        <v>15</v>
      </c>
      <c r="B47" s="18" t="s">
        <v>57</v>
      </c>
      <c r="C47" s="18">
        <v>9</v>
      </c>
      <c r="D47" s="18" t="s">
        <v>49</v>
      </c>
      <c r="E47" s="18" t="s">
        <v>41</v>
      </c>
      <c r="F47" s="18">
        <v>4</v>
      </c>
      <c r="G47" s="18" t="s">
        <v>16</v>
      </c>
      <c r="H47" s="18" t="s">
        <v>41</v>
      </c>
      <c r="I47" s="18" t="s">
        <v>41</v>
      </c>
      <c r="J47" s="18" t="s">
        <v>41</v>
      </c>
      <c r="K47" s="18" t="s">
        <v>41</v>
      </c>
      <c r="L47" s="18">
        <v>4</v>
      </c>
      <c r="M47" s="18"/>
      <c r="N47" s="18"/>
    </row>
    <row r="48" spans="1:14" ht="20.25" customHeight="1" x14ac:dyDescent="0.25">
      <c r="A48" s="16">
        <v>16</v>
      </c>
      <c r="B48" s="16" t="s">
        <v>58</v>
      </c>
      <c r="C48" s="16">
        <v>9</v>
      </c>
      <c r="D48" s="16" t="s">
        <v>49</v>
      </c>
      <c r="E48" s="16" t="s">
        <v>41</v>
      </c>
      <c r="F48" s="16">
        <v>4</v>
      </c>
      <c r="G48" s="16" t="s">
        <v>16</v>
      </c>
      <c r="H48" s="16" t="s">
        <v>41</v>
      </c>
      <c r="I48" s="16" t="s">
        <v>41</v>
      </c>
      <c r="J48" s="16" t="s">
        <v>41</v>
      </c>
      <c r="K48" s="16" t="s">
        <v>41</v>
      </c>
      <c r="L48" s="16">
        <v>4</v>
      </c>
      <c r="M48" s="16"/>
      <c r="N48" s="16"/>
    </row>
    <row r="49" spans="1:14" ht="20.25" customHeight="1" x14ac:dyDescent="0.25">
      <c r="A49" s="18">
        <v>17</v>
      </c>
      <c r="B49" s="18" t="s">
        <v>53</v>
      </c>
      <c r="C49" s="18">
        <v>10</v>
      </c>
      <c r="D49" s="18" t="s">
        <v>50</v>
      </c>
      <c r="E49" s="18" t="s">
        <v>41</v>
      </c>
      <c r="F49" s="18">
        <v>2</v>
      </c>
      <c r="G49" s="18" t="s">
        <v>16</v>
      </c>
      <c r="H49" s="18" t="s">
        <v>41</v>
      </c>
      <c r="I49" s="18" t="s">
        <v>41</v>
      </c>
      <c r="J49" s="18" t="s">
        <v>41</v>
      </c>
      <c r="K49" s="18" t="s">
        <v>41</v>
      </c>
      <c r="L49" s="18">
        <v>2</v>
      </c>
      <c r="M49" s="18"/>
      <c r="N49" s="18"/>
    </row>
    <row r="50" spans="1:14" ht="20.25" customHeight="1" x14ac:dyDescent="0.25">
      <c r="A50" s="16">
        <v>18</v>
      </c>
      <c r="B50" s="16" t="s">
        <v>56</v>
      </c>
      <c r="C50" s="16">
        <v>10</v>
      </c>
      <c r="D50" s="16" t="s">
        <v>50</v>
      </c>
      <c r="E50" s="16" t="s">
        <v>41</v>
      </c>
      <c r="F50" s="16">
        <v>2</v>
      </c>
      <c r="G50" s="16" t="s">
        <v>16</v>
      </c>
      <c r="H50" s="16" t="s">
        <v>41</v>
      </c>
      <c r="I50" s="16" t="s">
        <v>41</v>
      </c>
      <c r="J50" s="16" t="s">
        <v>41</v>
      </c>
      <c r="K50" s="16" t="s">
        <v>41</v>
      </c>
      <c r="L50" s="16">
        <v>2</v>
      </c>
      <c r="M50" s="16"/>
      <c r="N50" s="16"/>
    </row>
    <row r="51" spans="1:14" ht="20.25" customHeight="1" x14ac:dyDescent="0.25">
      <c r="A51" s="18">
        <v>19</v>
      </c>
      <c r="B51" s="18" t="s">
        <v>57</v>
      </c>
      <c r="C51" s="18">
        <v>10</v>
      </c>
      <c r="D51" s="18" t="s">
        <v>50</v>
      </c>
      <c r="E51" s="18" t="s">
        <v>41</v>
      </c>
      <c r="F51" s="18">
        <v>2</v>
      </c>
      <c r="G51" s="18" t="s">
        <v>16</v>
      </c>
      <c r="H51" s="18" t="s">
        <v>41</v>
      </c>
      <c r="I51" s="18" t="s">
        <v>41</v>
      </c>
      <c r="J51" s="18" t="s">
        <v>41</v>
      </c>
      <c r="K51" s="18" t="s">
        <v>41</v>
      </c>
      <c r="L51" s="18">
        <v>2</v>
      </c>
      <c r="M51" s="18"/>
      <c r="N51" s="18"/>
    </row>
    <row r="52" spans="1:14" ht="20.25" customHeight="1" x14ac:dyDescent="0.25">
      <c r="A52" s="16">
        <v>20</v>
      </c>
      <c r="B52" s="16" t="s">
        <v>58</v>
      </c>
      <c r="C52" s="16">
        <v>10</v>
      </c>
      <c r="D52" s="16" t="s">
        <v>50</v>
      </c>
      <c r="E52" s="16" t="s">
        <v>41</v>
      </c>
      <c r="F52" s="16">
        <v>2</v>
      </c>
      <c r="G52" s="16" t="s">
        <v>16</v>
      </c>
      <c r="H52" s="16" t="s">
        <v>41</v>
      </c>
      <c r="I52" s="16" t="s">
        <v>41</v>
      </c>
      <c r="J52" s="16" t="s">
        <v>41</v>
      </c>
      <c r="K52" s="16" t="s">
        <v>41</v>
      </c>
      <c r="L52" s="16">
        <v>2</v>
      </c>
      <c r="M52" s="16"/>
      <c r="N52" s="16"/>
    </row>
    <row r="53" spans="1:14" ht="20.25" customHeight="1" x14ac:dyDescent="0.25">
      <c r="A53" s="18">
        <v>21</v>
      </c>
      <c r="B53" s="18" t="s">
        <v>53</v>
      </c>
      <c r="C53" s="18">
        <v>11</v>
      </c>
      <c r="D53" s="18" t="s">
        <v>51</v>
      </c>
      <c r="E53" s="18" t="s">
        <v>41</v>
      </c>
      <c r="F53" s="18">
        <v>2</v>
      </c>
      <c r="G53" s="18" t="s">
        <v>16</v>
      </c>
      <c r="H53" s="18" t="s">
        <v>41</v>
      </c>
      <c r="I53" s="18" t="s">
        <v>41</v>
      </c>
      <c r="J53" s="18" t="s">
        <v>41</v>
      </c>
      <c r="K53" s="18" t="s">
        <v>41</v>
      </c>
      <c r="L53" s="18">
        <v>2</v>
      </c>
      <c r="M53" s="18"/>
      <c r="N53" s="18"/>
    </row>
    <row r="54" spans="1:14" ht="20.25" customHeight="1" x14ac:dyDescent="0.25">
      <c r="A54" s="16">
        <v>22</v>
      </c>
      <c r="B54" s="16" t="s">
        <v>56</v>
      </c>
      <c r="C54" s="16">
        <v>11</v>
      </c>
      <c r="D54" s="16" t="s">
        <v>51</v>
      </c>
      <c r="E54" s="16" t="s">
        <v>41</v>
      </c>
      <c r="F54" s="16">
        <v>2</v>
      </c>
      <c r="G54" s="16" t="s">
        <v>16</v>
      </c>
      <c r="H54" s="16" t="s">
        <v>41</v>
      </c>
      <c r="I54" s="16" t="s">
        <v>41</v>
      </c>
      <c r="J54" s="16" t="s">
        <v>41</v>
      </c>
      <c r="K54" s="16" t="s">
        <v>41</v>
      </c>
      <c r="L54" s="16">
        <v>2</v>
      </c>
      <c r="M54" s="16"/>
      <c r="N54" s="16"/>
    </row>
    <row r="55" spans="1:14" ht="20.25" customHeight="1" x14ac:dyDescent="0.25">
      <c r="A55" s="18">
        <v>23</v>
      </c>
      <c r="B55" s="18" t="s">
        <v>57</v>
      </c>
      <c r="C55" s="18">
        <v>11</v>
      </c>
      <c r="D55" s="18" t="s">
        <v>51</v>
      </c>
      <c r="E55" s="18" t="s">
        <v>41</v>
      </c>
      <c r="F55" s="18">
        <v>2</v>
      </c>
      <c r="G55" s="18" t="s">
        <v>16</v>
      </c>
      <c r="H55" s="18" t="s">
        <v>41</v>
      </c>
      <c r="I55" s="18" t="s">
        <v>41</v>
      </c>
      <c r="J55" s="18" t="s">
        <v>41</v>
      </c>
      <c r="K55" s="18" t="s">
        <v>41</v>
      </c>
      <c r="L55" s="18">
        <v>2</v>
      </c>
      <c r="M55" s="18"/>
      <c r="N55" s="18"/>
    </row>
    <row r="56" spans="1:14" ht="20.25" customHeight="1" x14ac:dyDescent="0.25">
      <c r="A56" s="16">
        <v>24</v>
      </c>
      <c r="B56" s="16" t="s">
        <v>58</v>
      </c>
      <c r="C56" s="16">
        <v>11</v>
      </c>
      <c r="D56" s="16" t="s">
        <v>51</v>
      </c>
      <c r="E56" s="16" t="s">
        <v>41</v>
      </c>
      <c r="F56" s="16">
        <v>2</v>
      </c>
      <c r="G56" s="16" t="s">
        <v>16</v>
      </c>
      <c r="H56" s="16" t="s">
        <v>41</v>
      </c>
      <c r="I56" s="16" t="s">
        <v>41</v>
      </c>
      <c r="J56" s="16" t="s">
        <v>41</v>
      </c>
      <c r="K56" s="16" t="s">
        <v>41</v>
      </c>
      <c r="L56" s="16">
        <v>2</v>
      </c>
      <c r="M56" s="16"/>
      <c r="N56" s="16"/>
    </row>
    <row r="57" spans="1:14" ht="20.25" customHeight="1" x14ac:dyDescent="0.25">
      <c r="A57" s="230" t="s">
        <v>59</v>
      </c>
      <c r="B57" s="230"/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M57" s="230"/>
      <c r="N57" s="230"/>
    </row>
    <row r="58" spans="1:14" ht="20.25" customHeight="1" x14ac:dyDescent="0.25">
      <c r="A58" s="19" t="s">
        <v>27</v>
      </c>
      <c r="B58" s="19" t="s">
        <v>28</v>
      </c>
      <c r="C58" s="19" t="s">
        <v>29</v>
      </c>
      <c r="D58" s="19" t="s">
        <v>30</v>
      </c>
      <c r="E58" s="19" t="s">
        <v>31</v>
      </c>
      <c r="F58" s="19" t="s">
        <v>32</v>
      </c>
      <c r="G58" s="19" t="s">
        <v>33</v>
      </c>
      <c r="H58" s="19" t="s">
        <v>34</v>
      </c>
      <c r="I58" s="19" t="s">
        <v>35</v>
      </c>
      <c r="J58" s="19" t="s">
        <v>36</v>
      </c>
      <c r="K58" s="19" t="s">
        <v>37</v>
      </c>
      <c r="L58" s="19" t="s">
        <v>38</v>
      </c>
      <c r="M58" s="19" t="s">
        <v>39</v>
      </c>
      <c r="N58" s="19" t="s">
        <v>40</v>
      </c>
    </row>
    <row r="59" spans="1:14" ht="20.25" customHeight="1" x14ac:dyDescent="0.25">
      <c r="A59" s="18">
        <v>1</v>
      </c>
      <c r="B59" s="18" t="s">
        <v>13</v>
      </c>
      <c r="C59" s="18" t="s">
        <v>19</v>
      </c>
      <c r="D59" s="18" t="s">
        <v>20</v>
      </c>
      <c r="E59" s="18" t="s">
        <v>41</v>
      </c>
      <c r="F59" s="18">
        <v>1</v>
      </c>
      <c r="G59" s="18" t="s">
        <v>16</v>
      </c>
      <c r="H59" s="18" t="s">
        <v>41</v>
      </c>
      <c r="I59" s="18" t="s">
        <v>41</v>
      </c>
      <c r="J59" s="18" t="s">
        <v>41</v>
      </c>
      <c r="K59" s="18" t="s">
        <v>41</v>
      </c>
      <c r="L59" s="18">
        <v>1</v>
      </c>
      <c r="M59" s="18"/>
      <c r="N59" s="18"/>
    </row>
    <row r="60" spans="1:14" ht="20.25" customHeight="1" x14ac:dyDescent="0.25">
      <c r="A60" s="16">
        <v>2</v>
      </c>
      <c r="B60" s="16" t="s">
        <v>60</v>
      </c>
      <c r="C60" s="16">
        <v>12</v>
      </c>
      <c r="D60" s="16" t="s">
        <v>61</v>
      </c>
      <c r="E60" s="16" t="s">
        <v>41</v>
      </c>
      <c r="F60" s="16">
        <v>1</v>
      </c>
      <c r="G60" s="16" t="s">
        <v>44</v>
      </c>
      <c r="H60" s="16" t="s">
        <v>41</v>
      </c>
      <c r="I60" s="16" t="s">
        <v>41</v>
      </c>
      <c r="J60" s="16" t="s">
        <v>41</v>
      </c>
      <c r="K60" s="16" t="s">
        <v>41</v>
      </c>
      <c r="L60" s="16">
        <v>1</v>
      </c>
      <c r="M60" s="16"/>
      <c r="N60" s="16"/>
    </row>
    <row r="61" spans="1:14" ht="20.25" customHeight="1" x14ac:dyDescent="0.25">
      <c r="A61" s="18">
        <v>3</v>
      </c>
      <c r="B61" s="18" t="s">
        <v>60</v>
      </c>
      <c r="C61" s="18">
        <v>13</v>
      </c>
      <c r="D61" s="18" t="s">
        <v>62</v>
      </c>
      <c r="E61" s="18" t="s">
        <v>41</v>
      </c>
      <c r="F61" s="18">
        <v>2</v>
      </c>
      <c r="G61" s="18" t="s">
        <v>44</v>
      </c>
      <c r="H61" s="18" t="s">
        <v>41</v>
      </c>
      <c r="I61" s="18" t="s">
        <v>41</v>
      </c>
      <c r="J61" s="18" t="s">
        <v>41</v>
      </c>
      <c r="K61" s="18" t="s">
        <v>41</v>
      </c>
      <c r="L61" s="18">
        <v>2</v>
      </c>
      <c r="M61" s="18"/>
      <c r="N61" s="18"/>
    </row>
    <row r="62" spans="1:14" ht="20.25" customHeight="1" x14ac:dyDescent="0.25">
      <c r="A62" s="16">
        <v>4</v>
      </c>
      <c r="B62" s="16" t="s">
        <v>60</v>
      </c>
      <c r="C62" s="16">
        <v>14</v>
      </c>
      <c r="D62" s="16" t="s">
        <v>63</v>
      </c>
      <c r="E62" s="16" t="s">
        <v>41</v>
      </c>
      <c r="F62" s="16">
        <v>4</v>
      </c>
      <c r="G62" s="16" t="s">
        <v>16</v>
      </c>
      <c r="H62" s="16" t="s">
        <v>41</v>
      </c>
      <c r="I62" s="16" t="s">
        <v>41</v>
      </c>
      <c r="J62" s="16" t="s">
        <v>41</v>
      </c>
      <c r="K62" s="16" t="s">
        <v>41</v>
      </c>
      <c r="L62" s="16">
        <v>4</v>
      </c>
      <c r="M62" s="16"/>
      <c r="N62" s="16"/>
    </row>
    <row r="63" spans="1:14" ht="20.25" customHeight="1" x14ac:dyDescent="0.25">
      <c r="A63" s="18">
        <v>5</v>
      </c>
      <c r="B63" s="18" t="s">
        <v>60</v>
      </c>
      <c r="C63" s="18">
        <v>15</v>
      </c>
      <c r="D63" s="18" t="s">
        <v>64</v>
      </c>
      <c r="E63" s="18" t="s">
        <v>41</v>
      </c>
      <c r="F63" s="18">
        <v>2</v>
      </c>
      <c r="G63" s="18" t="s">
        <v>16</v>
      </c>
      <c r="H63" s="18" t="s">
        <v>41</v>
      </c>
      <c r="I63" s="18" t="s">
        <v>41</v>
      </c>
      <c r="J63" s="18" t="s">
        <v>41</v>
      </c>
      <c r="K63" s="18" t="s">
        <v>41</v>
      </c>
      <c r="L63" s="18">
        <v>2</v>
      </c>
      <c r="M63" s="18"/>
      <c r="N63" s="18"/>
    </row>
    <row r="64" spans="1:14" ht="20.25" customHeight="1" x14ac:dyDescent="0.25">
      <c r="A64" s="230" t="s">
        <v>65</v>
      </c>
      <c r="B64" s="230"/>
      <c r="C64" s="230"/>
      <c r="D64" s="230"/>
      <c r="E64" s="230"/>
      <c r="F64" s="230"/>
      <c r="G64" s="230"/>
      <c r="H64" s="230"/>
      <c r="I64" s="230"/>
      <c r="J64" s="230"/>
      <c r="K64" s="230"/>
      <c r="L64" s="230"/>
      <c r="M64" s="230"/>
      <c r="N64" s="230"/>
    </row>
    <row r="65" spans="1:14" ht="20.25" customHeight="1" x14ac:dyDescent="0.25">
      <c r="A65" s="19" t="s">
        <v>27</v>
      </c>
      <c r="B65" s="19" t="s">
        <v>28</v>
      </c>
      <c r="C65" s="19" t="s">
        <v>29</v>
      </c>
      <c r="D65" s="19" t="s">
        <v>30</v>
      </c>
      <c r="E65" s="19" t="s">
        <v>31</v>
      </c>
      <c r="F65" s="19" t="s">
        <v>32</v>
      </c>
      <c r="G65" s="19" t="s">
        <v>33</v>
      </c>
      <c r="H65" s="19" t="s">
        <v>34</v>
      </c>
      <c r="I65" s="19" t="s">
        <v>35</v>
      </c>
      <c r="J65" s="19" t="s">
        <v>36</v>
      </c>
      <c r="K65" s="19" t="s">
        <v>37</v>
      </c>
      <c r="L65" s="19" t="s">
        <v>38</v>
      </c>
      <c r="M65" s="19" t="s">
        <v>39</v>
      </c>
      <c r="N65" s="19" t="s">
        <v>40</v>
      </c>
    </row>
    <row r="66" spans="1:14" ht="20.25" customHeight="1" x14ac:dyDescent="0.25">
      <c r="A66" s="16">
        <v>1</v>
      </c>
      <c r="B66" s="16" t="s">
        <v>66</v>
      </c>
      <c r="C66" s="16">
        <v>16</v>
      </c>
      <c r="D66" s="16" t="s">
        <v>67</v>
      </c>
      <c r="E66" s="16" t="s">
        <v>41</v>
      </c>
      <c r="F66" s="16">
        <v>2</v>
      </c>
      <c r="G66" s="16" t="s">
        <v>44</v>
      </c>
      <c r="H66" s="16">
        <v>2</v>
      </c>
      <c r="I66" s="16" t="s">
        <v>41</v>
      </c>
      <c r="J66" s="16" t="s">
        <v>41</v>
      </c>
      <c r="K66" s="16" t="s">
        <v>41</v>
      </c>
      <c r="L66" s="16">
        <v>0</v>
      </c>
      <c r="M66" s="16" t="s">
        <v>55</v>
      </c>
      <c r="N66" s="16"/>
    </row>
    <row r="67" spans="1:14" ht="20.25" customHeight="1" x14ac:dyDescent="0.25">
      <c r="A67" s="18">
        <v>2</v>
      </c>
      <c r="B67" s="18" t="s">
        <v>66</v>
      </c>
      <c r="C67" s="18">
        <v>17</v>
      </c>
      <c r="D67" s="18" t="s">
        <v>61</v>
      </c>
      <c r="E67" s="18" t="s">
        <v>41</v>
      </c>
      <c r="F67" s="18">
        <v>2</v>
      </c>
      <c r="G67" s="18" t="s">
        <v>44</v>
      </c>
      <c r="H67" s="18" t="s">
        <v>41</v>
      </c>
      <c r="I67" s="18" t="s">
        <v>41</v>
      </c>
      <c r="J67" s="18" t="s">
        <v>41</v>
      </c>
      <c r="K67" s="18" t="s">
        <v>41</v>
      </c>
      <c r="L67" s="18">
        <v>2</v>
      </c>
      <c r="M67" s="18"/>
      <c r="N67" s="18"/>
    </row>
    <row r="68" spans="1:14" ht="20.25" customHeight="1" x14ac:dyDescent="0.25">
      <c r="A68" s="16">
        <v>3</v>
      </c>
      <c r="B68" s="16" t="s">
        <v>66</v>
      </c>
      <c r="C68" s="16">
        <v>18</v>
      </c>
      <c r="D68" s="16" t="s">
        <v>62</v>
      </c>
      <c r="E68" s="16" t="s">
        <v>41</v>
      </c>
      <c r="F68" s="16">
        <v>2</v>
      </c>
      <c r="G68" s="16" t="s">
        <v>44</v>
      </c>
      <c r="H68" s="16" t="s">
        <v>41</v>
      </c>
      <c r="I68" s="16" t="s">
        <v>41</v>
      </c>
      <c r="J68" s="16" t="s">
        <v>41</v>
      </c>
      <c r="K68" s="16" t="s">
        <v>41</v>
      </c>
      <c r="L68" s="16">
        <v>2</v>
      </c>
      <c r="M68" s="16"/>
      <c r="N68" s="16"/>
    </row>
    <row r="69" spans="1:14" ht="20.25" customHeight="1" x14ac:dyDescent="0.25">
      <c r="A69" s="18">
        <v>4</v>
      </c>
      <c r="B69" s="18" t="s">
        <v>66</v>
      </c>
      <c r="C69" s="18">
        <v>19</v>
      </c>
      <c r="D69" s="18" t="s">
        <v>63</v>
      </c>
      <c r="E69" s="18" t="s">
        <v>41</v>
      </c>
      <c r="F69" s="18">
        <v>4</v>
      </c>
      <c r="G69" s="18" t="s">
        <v>16</v>
      </c>
      <c r="H69" s="18" t="s">
        <v>41</v>
      </c>
      <c r="I69" s="18" t="s">
        <v>41</v>
      </c>
      <c r="J69" s="18" t="s">
        <v>41</v>
      </c>
      <c r="K69" s="18" t="s">
        <v>41</v>
      </c>
      <c r="L69" s="18">
        <v>4</v>
      </c>
      <c r="M69" s="18"/>
      <c r="N69" s="18"/>
    </row>
    <row r="70" spans="1:14" ht="20.25" customHeight="1" x14ac:dyDescent="0.25">
      <c r="A70" s="16">
        <v>5</v>
      </c>
      <c r="B70" s="16" t="s">
        <v>66</v>
      </c>
      <c r="C70" s="16">
        <v>20</v>
      </c>
      <c r="D70" s="16" t="s">
        <v>64</v>
      </c>
      <c r="E70" s="16" t="s">
        <v>41</v>
      </c>
      <c r="F70" s="16">
        <v>2</v>
      </c>
      <c r="G70" s="16" t="s">
        <v>16</v>
      </c>
      <c r="H70" s="16" t="s">
        <v>41</v>
      </c>
      <c r="I70" s="16" t="s">
        <v>41</v>
      </c>
      <c r="J70" s="16" t="s">
        <v>41</v>
      </c>
      <c r="K70" s="16" t="s">
        <v>41</v>
      </c>
      <c r="L70" s="16">
        <v>2</v>
      </c>
      <c r="M70" s="16"/>
      <c r="N70" s="16"/>
    </row>
    <row r="71" spans="1:14" ht="20.25" customHeight="1" x14ac:dyDescent="0.25">
      <c r="A71" s="230" t="s">
        <v>68</v>
      </c>
      <c r="B71" s="230"/>
      <c r="C71" s="230"/>
      <c r="D71" s="230"/>
      <c r="E71" s="230"/>
      <c r="F71" s="230"/>
      <c r="G71" s="230"/>
      <c r="H71" s="230"/>
      <c r="I71" s="230"/>
      <c r="J71" s="230"/>
      <c r="K71" s="230"/>
      <c r="L71" s="230"/>
      <c r="M71" s="230"/>
      <c r="N71" s="230"/>
    </row>
    <row r="72" spans="1:14" ht="20.25" customHeight="1" x14ac:dyDescent="0.25">
      <c r="A72" s="19" t="s">
        <v>27</v>
      </c>
      <c r="B72" s="19" t="s">
        <v>28</v>
      </c>
      <c r="C72" s="19" t="s">
        <v>29</v>
      </c>
      <c r="D72" s="19" t="s">
        <v>30</v>
      </c>
      <c r="E72" s="19" t="s">
        <v>31</v>
      </c>
      <c r="F72" s="19" t="s">
        <v>32</v>
      </c>
      <c r="G72" s="19" t="s">
        <v>33</v>
      </c>
      <c r="H72" s="19" t="s">
        <v>34</v>
      </c>
      <c r="I72" s="19" t="s">
        <v>35</v>
      </c>
      <c r="J72" s="19" t="s">
        <v>36</v>
      </c>
      <c r="K72" s="19" t="s">
        <v>37</v>
      </c>
      <c r="L72" s="19" t="s">
        <v>38</v>
      </c>
      <c r="M72" s="19" t="s">
        <v>39</v>
      </c>
      <c r="N72" s="19" t="s">
        <v>40</v>
      </c>
    </row>
    <row r="73" spans="1:14" ht="20.25" customHeight="1" x14ac:dyDescent="0.25">
      <c r="A73" s="18">
        <v>1</v>
      </c>
      <c r="B73" s="18" t="s">
        <v>69</v>
      </c>
      <c r="C73" s="18">
        <v>21</v>
      </c>
      <c r="D73" s="18" t="s">
        <v>70</v>
      </c>
      <c r="E73" s="18" t="s">
        <v>41</v>
      </c>
      <c r="F73" s="18">
        <v>1</v>
      </c>
      <c r="G73" s="18" t="s">
        <v>16</v>
      </c>
      <c r="H73" s="18" t="s">
        <v>41</v>
      </c>
      <c r="I73" s="18" t="s">
        <v>41</v>
      </c>
      <c r="J73" s="18" t="s">
        <v>41</v>
      </c>
      <c r="K73" s="18" t="s">
        <v>41</v>
      </c>
      <c r="L73" s="18">
        <v>1</v>
      </c>
      <c r="M73" s="18"/>
      <c r="N73" s="18"/>
    </row>
    <row r="74" spans="1:14" ht="20.25" customHeight="1" x14ac:dyDescent="0.25">
      <c r="A74" s="16">
        <v>2</v>
      </c>
      <c r="B74" s="16" t="s">
        <v>60</v>
      </c>
      <c r="C74" s="16">
        <v>22</v>
      </c>
      <c r="D74" s="16" t="s">
        <v>71</v>
      </c>
      <c r="E74" s="16" t="s">
        <v>41</v>
      </c>
      <c r="F74" s="16">
        <v>1</v>
      </c>
      <c r="G74" s="16" t="s">
        <v>44</v>
      </c>
      <c r="H74" s="16" t="s">
        <v>41</v>
      </c>
      <c r="I74" s="16" t="s">
        <v>41</v>
      </c>
      <c r="J74" s="16" t="s">
        <v>41</v>
      </c>
      <c r="K74" s="16" t="s">
        <v>41</v>
      </c>
      <c r="L74" s="16">
        <v>1</v>
      </c>
      <c r="M74" s="16"/>
      <c r="N74" s="16"/>
    </row>
    <row r="75" spans="1:14" ht="20.25" customHeight="1" x14ac:dyDescent="0.25">
      <c r="A75" s="18">
        <v>3</v>
      </c>
      <c r="B75" s="18" t="s">
        <v>60</v>
      </c>
      <c r="C75" s="18">
        <v>23</v>
      </c>
      <c r="D75" s="18" t="s">
        <v>62</v>
      </c>
      <c r="E75" s="18" t="s">
        <v>41</v>
      </c>
      <c r="F75" s="18">
        <v>2</v>
      </c>
      <c r="G75" s="18" t="s">
        <v>44</v>
      </c>
      <c r="H75" s="18" t="s">
        <v>41</v>
      </c>
      <c r="I75" s="18" t="s">
        <v>41</v>
      </c>
      <c r="J75" s="18" t="s">
        <v>41</v>
      </c>
      <c r="K75" s="18" t="s">
        <v>41</v>
      </c>
      <c r="L75" s="18">
        <v>2</v>
      </c>
      <c r="M75" s="18"/>
      <c r="N75" s="18"/>
    </row>
    <row r="76" spans="1:14" ht="20.25" customHeight="1" x14ac:dyDescent="0.25">
      <c r="A76" s="16">
        <v>4</v>
      </c>
      <c r="B76" s="16" t="s">
        <v>60</v>
      </c>
      <c r="C76" s="16">
        <v>24</v>
      </c>
      <c r="D76" s="16" t="s">
        <v>72</v>
      </c>
      <c r="E76" s="16" t="s">
        <v>41</v>
      </c>
      <c r="F76" s="16">
        <v>2</v>
      </c>
      <c r="G76" s="16" t="s">
        <v>16</v>
      </c>
      <c r="H76" s="16" t="s">
        <v>41</v>
      </c>
      <c r="I76" s="16" t="s">
        <v>41</v>
      </c>
      <c r="J76" s="16" t="s">
        <v>41</v>
      </c>
      <c r="K76" s="16" t="s">
        <v>41</v>
      </c>
      <c r="L76" s="16">
        <v>2</v>
      </c>
      <c r="M76" s="16"/>
      <c r="N76" s="16"/>
    </row>
    <row r="77" spans="1:14" ht="20.25" customHeight="1" x14ac:dyDescent="0.25">
      <c r="A77" s="18">
        <v>5</v>
      </c>
      <c r="B77" s="18" t="s">
        <v>60</v>
      </c>
      <c r="C77" s="18">
        <v>25</v>
      </c>
      <c r="D77" s="18" t="s">
        <v>64</v>
      </c>
      <c r="E77" s="18" t="s">
        <v>41</v>
      </c>
      <c r="F77" s="18">
        <v>2</v>
      </c>
      <c r="G77" s="18" t="s">
        <v>16</v>
      </c>
      <c r="H77" s="18" t="s">
        <v>41</v>
      </c>
      <c r="I77" s="18" t="s">
        <v>41</v>
      </c>
      <c r="J77" s="18" t="s">
        <v>41</v>
      </c>
      <c r="K77" s="18" t="s">
        <v>41</v>
      </c>
      <c r="L77" s="18">
        <v>2</v>
      </c>
      <c r="M77" s="18"/>
      <c r="N77" s="18"/>
    </row>
    <row r="78" spans="1:14" ht="20.25" customHeight="1" x14ac:dyDescent="0.25">
      <c r="A78" s="230" t="s">
        <v>73</v>
      </c>
      <c r="B78" s="230"/>
      <c r="C78" s="230"/>
      <c r="D78" s="230"/>
      <c r="E78" s="230"/>
      <c r="F78" s="230"/>
      <c r="G78" s="230"/>
      <c r="H78" s="230"/>
      <c r="I78" s="230"/>
      <c r="J78" s="230"/>
      <c r="K78" s="230"/>
      <c r="L78" s="230"/>
      <c r="M78" s="230"/>
      <c r="N78" s="230"/>
    </row>
    <row r="79" spans="1:14" ht="20.25" customHeight="1" x14ac:dyDescent="0.25">
      <c r="A79" s="19" t="s">
        <v>27</v>
      </c>
      <c r="B79" s="19" t="s">
        <v>28</v>
      </c>
      <c r="C79" s="19" t="s">
        <v>29</v>
      </c>
      <c r="D79" s="19" t="s">
        <v>30</v>
      </c>
      <c r="E79" s="19" t="s">
        <v>31</v>
      </c>
      <c r="F79" s="19" t="s">
        <v>32</v>
      </c>
      <c r="G79" s="19" t="s">
        <v>33</v>
      </c>
      <c r="H79" s="19" t="s">
        <v>34</v>
      </c>
      <c r="I79" s="19" t="s">
        <v>35</v>
      </c>
      <c r="J79" s="19" t="s">
        <v>36</v>
      </c>
      <c r="K79" s="19" t="s">
        <v>37</v>
      </c>
      <c r="L79" s="19" t="s">
        <v>38</v>
      </c>
      <c r="M79" s="19" t="s">
        <v>39</v>
      </c>
      <c r="N79" s="19" t="s">
        <v>40</v>
      </c>
    </row>
    <row r="80" spans="1:14" ht="20.25" customHeight="1" x14ac:dyDescent="0.25">
      <c r="A80" s="16">
        <v>1</v>
      </c>
      <c r="B80" s="16" t="s">
        <v>66</v>
      </c>
      <c r="C80" s="16">
        <v>22</v>
      </c>
      <c r="D80" s="16" t="s">
        <v>71</v>
      </c>
      <c r="E80" s="16" t="s">
        <v>41</v>
      </c>
      <c r="F80" s="16">
        <v>2</v>
      </c>
      <c r="G80" s="16" t="s">
        <v>44</v>
      </c>
      <c r="H80" s="16" t="s">
        <v>41</v>
      </c>
      <c r="I80" s="16" t="s">
        <v>41</v>
      </c>
      <c r="J80" s="16" t="s">
        <v>41</v>
      </c>
      <c r="K80" s="16" t="s">
        <v>41</v>
      </c>
      <c r="L80" s="16">
        <v>2</v>
      </c>
      <c r="M80" s="16"/>
      <c r="N80" s="16"/>
    </row>
    <row r="81" spans="1:14" ht="20.25" customHeight="1" x14ac:dyDescent="0.25">
      <c r="A81" s="18">
        <v>2</v>
      </c>
      <c r="B81" s="18" t="s">
        <v>66</v>
      </c>
      <c r="C81" s="18">
        <v>23</v>
      </c>
      <c r="D81" s="18" t="s">
        <v>62</v>
      </c>
      <c r="E81" s="18" t="s">
        <v>41</v>
      </c>
      <c r="F81" s="18">
        <v>4</v>
      </c>
      <c r="G81" s="18" t="s">
        <v>44</v>
      </c>
      <c r="H81" s="18" t="s">
        <v>41</v>
      </c>
      <c r="I81" s="18" t="s">
        <v>41</v>
      </c>
      <c r="J81" s="18" t="s">
        <v>41</v>
      </c>
      <c r="K81" s="18" t="s">
        <v>41</v>
      </c>
      <c r="L81" s="18">
        <v>4</v>
      </c>
      <c r="M81" s="18"/>
      <c r="N81" s="18"/>
    </row>
    <row r="82" spans="1:14" ht="20.25" customHeight="1" x14ac:dyDescent="0.25">
      <c r="A82" s="16">
        <v>3</v>
      </c>
      <c r="B82" s="16" t="s">
        <v>66</v>
      </c>
      <c r="C82" s="16">
        <v>24</v>
      </c>
      <c r="D82" s="16" t="s">
        <v>72</v>
      </c>
      <c r="E82" s="16" t="s">
        <v>41</v>
      </c>
      <c r="F82" s="16">
        <v>2</v>
      </c>
      <c r="G82" s="16" t="s">
        <v>16</v>
      </c>
      <c r="H82" s="16" t="s">
        <v>41</v>
      </c>
      <c r="I82" s="16" t="s">
        <v>41</v>
      </c>
      <c r="J82" s="16" t="s">
        <v>41</v>
      </c>
      <c r="K82" s="16" t="s">
        <v>41</v>
      </c>
      <c r="L82" s="16">
        <v>2</v>
      </c>
      <c r="M82" s="16"/>
      <c r="N82" s="16"/>
    </row>
    <row r="83" spans="1:14" ht="20.25" customHeight="1" x14ac:dyDescent="0.25">
      <c r="A83" s="18">
        <v>4</v>
      </c>
      <c r="B83" s="18" t="s">
        <v>66</v>
      </c>
      <c r="C83" s="18">
        <v>25</v>
      </c>
      <c r="D83" s="18" t="s">
        <v>64</v>
      </c>
      <c r="E83" s="18" t="s">
        <v>41</v>
      </c>
      <c r="F83" s="18">
        <v>2</v>
      </c>
      <c r="G83" s="18" t="s">
        <v>16</v>
      </c>
      <c r="H83" s="18" t="s">
        <v>41</v>
      </c>
      <c r="I83" s="18" t="s">
        <v>41</v>
      </c>
      <c r="J83" s="18" t="s">
        <v>41</v>
      </c>
      <c r="K83" s="18" t="s">
        <v>41</v>
      </c>
      <c r="L83" s="18">
        <v>2</v>
      </c>
      <c r="M83" s="18"/>
      <c r="N83" s="18"/>
    </row>
  </sheetData>
  <mergeCells count="6">
    <mergeCell ref="A78:N78"/>
    <mergeCell ref="A1:N1"/>
    <mergeCell ref="A31:N31"/>
    <mergeCell ref="A57:N57"/>
    <mergeCell ref="A64:N64"/>
    <mergeCell ref="A71:N7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شرکت پالایش میعانات گازی آدیش  </vt:lpstr>
      <vt:lpstr>محاسبات قراردادی</vt:lpstr>
      <vt:lpstr>ریز کالا</vt:lpstr>
      <vt:lpstr>opi</vt:lpstr>
      <vt:lpstr>'محاسبات قراردادی'!Print_Area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2023-04-10T08:21:13Z</dcterms:modified>
</cp:coreProperties>
</file>