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Radi\"/>
    </mc:Choice>
  </mc:AlternateContent>
  <xr:revisionPtr revIDLastSave="0" documentId="13_ncr:1_{57560C27-8B01-4806-B434-BD7739D63F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2" sheetId="2" r:id="rId1"/>
    <sheet name="نهایی" sheetId="3" r:id="rId2"/>
  </sheets>
  <definedNames>
    <definedName name="_xlnm._FilterDatabase" localSheetId="0" hidden="1">Sheet2!$A$1:$M$148</definedName>
    <definedName name="_xlnm.Print_Area" localSheetId="1">نهایی!$A$1:$X$54</definedName>
  </definedNames>
  <calcPr calcId="191029"/>
</workbook>
</file>

<file path=xl/calcChain.xml><?xml version="1.0" encoding="utf-8"?>
<calcChain xmlns="http://schemas.openxmlformats.org/spreadsheetml/2006/main">
  <c r="K49" i="3" l="1"/>
  <c r="K5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6" i="3"/>
  <c r="L7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6" i="3"/>
  <c r="K7" i="3"/>
  <c r="K8" i="3"/>
  <c r="K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6" i="3"/>
  <c r="F33" i="3"/>
  <c r="T5" i="3"/>
  <c r="S5" i="3"/>
  <c r="O5" i="3"/>
  <c r="L5" i="3"/>
  <c r="H5" i="3"/>
  <c r="L33" i="3" l="1"/>
  <c r="H33" i="3"/>
  <c r="F42" i="3" s="1"/>
  <c r="F44" i="3" s="1"/>
  <c r="F45" i="3" s="1"/>
  <c r="F50" i="3" s="1"/>
  <c r="K50" i="3" s="1"/>
  <c r="K51" i="3" s="1"/>
  <c r="P5" i="3"/>
  <c r="F46" i="3" l="1"/>
  <c r="G44" i="3"/>
  <c r="P33" i="3"/>
  <c r="F51" i="3" s="1"/>
  <c r="F53" i="3" l="1"/>
  <c r="K53" i="3" s="1"/>
  <c r="K46" i="3" s="1"/>
  <c r="P130" i="2"/>
  <c r="P131" i="2"/>
  <c r="P132" i="2"/>
  <c r="P133" i="2"/>
  <c r="P134" i="2"/>
  <c r="N143" i="2"/>
  <c r="P143" i="2" s="1"/>
  <c r="N134" i="2"/>
  <c r="N133" i="2"/>
  <c r="N132" i="2"/>
  <c r="N131" i="2"/>
  <c r="N130" i="2"/>
  <c r="N53" i="2"/>
  <c r="O53" i="2" s="1"/>
  <c r="P53" i="2" s="1"/>
  <c r="N54" i="2"/>
  <c r="O54" i="2" s="1"/>
  <c r="P54" i="2" s="1"/>
  <c r="N55" i="2"/>
  <c r="O55" i="2" s="1"/>
  <c r="P55" i="2" s="1"/>
  <c r="N56" i="2"/>
  <c r="O56" i="2" s="1"/>
  <c r="P56" i="2" s="1"/>
  <c r="N57" i="2"/>
  <c r="O57" i="2" s="1"/>
  <c r="P57" i="2" s="1"/>
  <c r="N58" i="2"/>
  <c r="O58" i="2" s="1"/>
  <c r="P58" i="2" s="1"/>
  <c r="N59" i="2"/>
  <c r="O59" i="2" s="1"/>
  <c r="P59" i="2" s="1"/>
  <c r="N60" i="2"/>
  <c r="O60" i="2" s="1"/>
  <c r="P60" i="2" s="1"/>
  <c r="N61" i="2"/>
  <c r="O61" i="2" s="1"/>
  <c r="P61" i="2" s="1"/>
  <c r="N62" i="2"/>
  <c r="O62" i="2" s="1"/>
  <c r="P62" i="2" s="1"/>
  <c r="N63" i="2"/>
  <c r="O63" i="2" s="1"/>
  <c r="P63" i="2" s="1"/>
  <c r="N64" i="2"/>
  <c r="O64" i="2" s="1"/>
  <c r="P64" i="2" s="1"/>
  <c r="N65" i="2"/>
  <c r="O65" i="2" s="1"/>
  <c r="P65" i="2" s="1"/>
  <c r="N66" i="2"/>
  <c r="O66" i="2" s="1"/>
  <c r="P66" i="2" s="1"/>
  <c r="N67" i="2"/>
  <c r="O67" i="2" s="1"/>
  <c r="P67" i="2" s="1"/>
  <c r="N68" i="2"/>
  <c r="O68" i="2" s="1"/>
  <c r="P68" i="2" s="1"/>
  <c r="N69" i="2"/>
  <c r="O69" i="2" s="1"/>
  <c r="P69" i="2" s="1"/>
  <c r="N70" i="2"/>
  <c r="O70" i="2" s="1"/>
  <c r="P70" i="2" s="1"/>
  <c r="N71" i="2"/>
  <c r="O71" i="2" s="1"/>
  <c r="P71" i="2" s="1"/>
  <c r="N72" i="2"/>
  <c r="O72" i="2" s="1"/>
  <c r="P72" i="2" s="1"/>
  <c r="N73" i="2"/>
  <c r="O73" i="2" s="1"/>
  <c r="P73" i="2" s="1"/>
  <c r="N74" i="2"/>
  <c r="O74" i="2" s="1"/>
  <c r="P74" i="2" s="1"/>
  <c r="N75" i="2"/>
  <c r="O75" i="2" s="1"/>
  <c r="P75" i="2" s="1"/>
  <c r="N76" i="2"/>
  <c r="O76" i="2" s="1"/>
  <c r="P76" i="2" s="1"/>
  <c r="N77" i="2"/>
  <c r="O77" i="2" s="1"/>
  <c r="P77" i="2" s="1"/>
  <c r="N78" i="2"/>
  <c r="O78" i="2" s="1"/>
  <c r="P78" i="2" s="1"/>
  <c r="N79" i="2"/>
  <c r="O79" i="2" s="1"/>
  <c r="P79" i="2" s="1"/>
  <c r="N80" i="2"/>
  <c r="O80" i="2" s="1"/>
  <c r="P80" i="2" s="1"/>
  <c r="N81" i="2"/>
  <c r="O81" i="2" s="1"/>
  <c r="P81" i="2" s="1"/>
  <c r="N82" i="2"/>
  <c r="O82" i="2" s="1"/>
  <c r="P82" i="2" s="1"/>
  <c r="N83" i="2"/>
  <c r="O83" i="2" s="1"/>
  <c r="P83" i="2" s="1"/>
  <c r="N84" i="2"/>
  <c r="O84" i="2" s="1"/>
  <c r="P84" i="2" s="1"/>
  <c r="N85" i="2"/>
  <c r="O85" i="2" s="1"/>
  <c r="P85" i="2" s="1"/>
  <c r="N86" i="2"/>
  <c r="O86" i="2" s="1"/>
  <c r="P86" i="2" s="1"/>
  <c r="N87" i="2"/>
  <c r="O87" i="2" s="1"/>
  <c r="P87" i="2" s="1"/>
  <c r="N88" i="2"/>
  <c r="O88" i="2" s="1"/>
  <c r="P88" i="2" s="1"/>
  <c r="N89" i="2"/>
  <c r="O89" i="2" s="1"/>
  <c r="P89" i="2" s="1"/>
  <c r="N90" i="2"/>
  <c r="O90" i="2" s="1"/>
  <c r="P90" i="2" s="1"/>
  <c r="N91" i="2"/>
  <c r="O91" i="2" s="1"/>
  <c r="P91" i="2" s="1"/>
  <c r="N92" i="2"/>
  <c r="O92" i="2" s="1"/>
  <c r="P92" i="2" s="1"/>
  <c r="N93" i="2"/>
  <c r="O93" i="2" s="1"/>
  <c r="P93" i="2" s="1"/>
  <c r="N94" i="2"/>
  <c r="O94" i="2" s="1"/>
  <c r="P94" i="2" s="1"/>
  <c r="N95" i="2"/>
  <c r="O95" i="2" s="1"/>
  <c r="P95" i="2" s="1"/>
  <c r="N96" i="2"/>
  <c r="O96" i="2" s="1"/>
  <c r="P96" i="2" s="1"/>
  <c r="N97" i="2"/>
  <c r="O97" i="2" s="1"/>
  <c r="P97" i="2" s="1"/>
  <c r="N98" i="2"/>
  <c r="O98" i="2" s="1"/>
  <c r="P98" i="2" s="1"/>
  <c r="N99" i="2"/>
  <c r="O99" i="2" s="1"/>
  <c r="P99" i="2" s="1"/>
  <c r="N100" i="2"/>
  <c r="O100" i="2" s="1"/>
  <c r="P100" i="2" s="1"/>
  <c r="N101" i="2"/>
  <c r="O101" i="2" s="1"/>
  <c r="P101" i="2" s="1"/>
  <c r="N102" i="2"/>
  <c r="O102" i="2" s="1"/>
  <c r="P102" i="2" s="1"/>
  <c r="N103" i="2"/>
  <c r="O103" i="2" s="1"/>
  <c r="P103" i="2" s="1"/>
  <c r="N104" i="2"/>
  <c r="O104" i="2" s="1"/>
  <c r="P104" i="2" s="1"/>
  <c r="N105" i="2"/>
  <c r="O105" i="2" s="1"/>
  <c r="P105" i="2" s="1"/>
  <c r="N106" i="2"/>
  <c r="O106" i="2" s="1"/>
  <c r="P106" i="2" s="1"/>
  <c r="N107" i="2"/>
  <c r="O107" i="2" s="1"/>
  <c r="P107" i="2" s="1"/>
  <c r="N108" i="2"/>
  <c r="O108" i="2" s="1"/>
  <c r="P108" i="2" s="1"/>
  <c r="N109" i="2"/>
  <c r="O109" i="2" s="1"/>
  <c r="P109" i="2" s="1"/>
  <c r="N110" i="2"/>
  <c r="O110" i="2" s="1"/>
  <c r="P110" i="2" s="1"/>
  <c r="N111" i="2"/>
  <c r="O111" i="2" s="1"/>
  <c r="P111" i="2" s="1"/>
  <c r="N112" i="2"/>
  <c r="O112" i="2" s="1"/>
  <c r="P112" i="2" s="1"/>
  <c r="N113" i="2"/>
  <c r="O113" i="2" s="1"/>
  <c r="P113" i="2" s="1"/>
  <c r="N114" i="2"/>
  <c r="O114" i="2" s="1"/>
  <c r="P114" i="2" s="1"/>
  <c r="N115" i="2"/>
  <c r="O115" i="2" s="1"/>
  <c r="P115" i="2" s="1"/>
  <c r="N116" i="2"/>
  <c r="O116" i="2" s="1"/>
  <c r="P116" i="2" s="1"/>
  <c r="N117" i="2"/>
  <c r="O117" i="2" s="1"/>
  <c r="P117" i="2" s="1"/>
  <c r="N118" i="2"/>
  <c r="O118" i="2" s="1"/>
  <c r="P118" i="2" s="1"/>
  <c r="N119" i="2"/>
  <c r="O119" i="2" s="1"/>
  <c r="P119" i="2" s="1"/>
  <c r="N120" i="2"/>
  <c r="O120" i="2" s="1"/>
  <c r="P120" i="2" s="1"/>
  <c r="N121" i="2"/>
  <c r="O121" i="2" s="1"/>
  <c r="P121" i="2" s="1"/>
  <c r="N122" i="2"/>
  <c r="O122" i="2" s="1"/>
  <c r="P122" i="2" s="1"/>
  <c r="N123" i="2"/>
  <c r="O123" i="2" s="1"/>
  <c r="P123" i="2" s="1"/>
  <c r="N124" i="2"/>
  <c r="O124" i="2" s="1"/>
  <c r="P124" i="2" s="1"/>
  <c r="N125" i="2"/>
  <c r="O125" i="2" s="1"/>
  <c r="P125" i="2" s="1"/>
  <c r="N126" i="2"/>
  <c r="O126" i="2" s="1"/>
  <c r="P126" i="2" s="1"/>
  <c r="N127" i="2"/>
  <c r="O127" i="2" s="1"/>
  <c r="P127" i="2" s="1"/>
  <c r="N128" i="2"/>
  <c r="O128" i="2" s="1"/>
  <c r="P128" i="2" s="1"/>
  <c r="N135" i="2"/>
  <c r="O135" i="2" s="1"/>
  <c r="P135" i="2" s="1"/>
  <c r="N136" i="2"/>
  <c r="O136" i="2" s="1"/>
  <c r="P136" i="2" s="1"/>
  <c r="N137" i="2"/>
  <c r="O137" i="2" s="1"/>
  <c r="P137" i="2" s="1"/>
  <c r="N138" i="2"/>
  <c r="P138" i="2" s="1"/>
  <c r="N139" i="2"/>
  <c r="P139" i="2" s="1"/>
  <c r="N140" i="2"/>
  <c r="P140" i="2" s="1"/>
  <c r="N141" i="2"/>
  <c r="O141" i="2" s="1"/>
  <c r="P141" i="2" s="1"/>
  <c r="N142" i="2"/>
  <c r="O142" i="2" s="1"/>
  <c r="P142" i="2" s="1"/>
  <c r="N144" i="2"/>
  <c r="P144" i="2" s="1"/>
  <c r="N145" i="2"/>
  <c r="P145" i="2" s="1"/>
  <c r="N146" i="2"/>
  <c r="P146" i="2" s="1"/>
  <c r="N147" i="2"/>
  <c r="P147" i="2" s="1"/>
  <c r="N148" i="2"/>
  <c r="O148" i="2" s="1"/>
  <c r="N3" i="2"/>
  <c r="O3" i="2" s="1"/>
  <c r="P3" i="2" s="1"/>
  <c r="N4" i="2"/>
  <c r="O4" i="2" s="1"/>
  <c r="P4" i="2" s="1"/>
  <c r="N5" i="2"/>
  <c r="O5" i="2" s="1"/>
  <c r="P5" i="2" s="1"/>
  <c r="N6" i="2"/>
  <c r="O6" i="2" s="1"/>
  <c r="P6" i="2" s="1"/>
  <c r="N7" i="2"/>
  <c r="O7" i="2" s="1"/>
  <c r="P7" i="2" s="1"/>
  <c r="N8" i="2"/>
  <c r="O8" i="2" s="1"/>
  <c r="P8" i="2" s="1"/>
  <c r="N9" i="2"/>
  <c r="O9" i="2" s="1"/>
  <c r="P9" i="2" s="1"/>
  <c r="N10" i="2"/>
  <c r="O10" i="2" s="1"/>
  <c r="P10" i="2" s="1"/>
  <c r="N11" i="2"/>
  <c r="O11" i="2" s="1"/>
  <c r="P11" i="2" s="1"/>
  <c r="N12" i="2"/>
  <c r="O12" i="2" s="1"/>
  <c r="P12" i="2" s="1"/>
  <c r="N13" i="2"/>
  <c r="O13" i="2" s="1"/>
  <c r="P13" i="2" s="1"/>
  <c r="N14" i="2"/>
  <c r="O14" i="2" s="1"/>
  <c r="P14" i="2" s="1"/>
  <c r="N15" i="2"/>
  <c r="O15" i="2" s="1"/>
  <c r="P15" i="2" s="1"/>
  <c r="N16" i="2"/>
  <c r="O16" i="2" s="1"/>
  <c r="P16" i="2" s="1"/>
  <c r="N17" i="2"/>
  <c r="O17" i="2" s="1"/>
  <c r="P17" i="2" s="1"/>
  <c r="N18" i="2"/>
  <c r="O18" i="2" s="1"/>
  <c r="P18" i="2" s="1"/>
  <c r="N19" i="2"/>
  <c r="O19" i="2" s="1"/>
  <c r="P19" i="2" s="1"/>
  <c r="N20" i="2"/>
  <c r="O20" i="2" s="1"/>
  <c r="P20" i="2" s="1"/>
  <c r="N21" i="2"/>
  <c r="O21" i="2" s="1"/>
  <c r="P21" i="2" s="1"/>
  <c r="N22" i="2"/>
  <c r="O22" i="2" s="1"/>
  <c r="P22" i="2" s="1"/>
  <c r="N23" i="2"/>
  <c r="O23" i="2" s="1"/>
  <c r="P23" i="2" s="1"/>
  <c r="N24" i="2"/>
  <c r="O24" i="2" s="1"/>
  <c r="P24" i="2" s="1"/>
  <c r="N25" i="2"/>
  <c r="O25" i="2" s="1"/>
  <c r="P25" i="2" s="1"/>
  <c r="N26" i="2"/>
  <c r="O26" i="2" s="1"/>
  <c r="P26" i="2" s="1"/>
  <c r="N27" i="2"/>
  <c r="O27" i="2" s="1"/>
  <c r="P27" i="2" s="1"/>
  <c r="N28" i="2"/>
  <c r="O28" i="2" s="1"/>
  <c r="P28" i="2" s="1"/>
  <c r="N29" i="2"/>
  <c r="O29" i="2" s="1"/>
  <c r="P29" i="2" s="1"/>
  <c r="N30" i="2"/>
  <c r="O30" i="2" s="1"/>
  <c r="P30" i="2" s="1"/>
  <c r="N31" i="2"/>
  <c r="O31" i="2" s="1"/>
  <c r="P31" i="2" s="1"/>
  <c r="N32" i="2"/>
  <c r="O32" i="2" s="1"/>
  <c r="P32" i="2" s="1"/>
  <c r="N33" i="2"/>
  <c r="O33" i="2" s="1"/>
  <c r="P33" i="2" s="1"/>
  <c r="N34" i="2"/>
  <c r="O34" i="2" s="1"/>
  <c r="P34" i="2" s="1"/>
  <c r="N35" i="2"/>
  <c r="O35" i="2" s="1"/>
  <c r="P35" i="2" s="1"/>
  <c r="N36" i="2"/>
  <c r="O36" i="2" s="1"/>
  <c r="P36" i="2" s="1"/>
  <c r="N37" i="2"/>
  <c r="O37" i="2" s="1"/>
  <c r="P37" i="2" s="1"/>
  <c r="N38" i="2"/>
  <c r="O38" i="2" s="1"/>
  <c r="P38" i="2" s="1"/>
  <c r="N39" i="2"/>
  <c r="O39" i="2" s="1"/>
  <c r="P39" i="2" s="1"/>
  <c r="N40" i="2"/>
  <c r="O40" i="2" s="1"/>
  <c r="P40" i="2" s="1"/>
  <c r="N41" i="2"/>
  <c r="O41" i="2" s="1"/>
  <c r="P41" i="2" s="1"/>
  <c r="N42" i="2"/>
  <c r="O42" i="2" s="1"/>
  <c r="P42" i="2" s="1"/>
  <c r="N43" i="2"/>
  <c r="O43" i="2" s="1"/>
  <c r="P43" i="2" s="1"/>
  <c r="N44" i="2"/>
  <c r="O44" i="2" s="1"/>
  <c r="P44" i="2" s="1"/>
  <c r="N45" i="2"/>
  <c r="O45" i="2" s="1"/>
  <c r="P45" i="2" s="1"/>
  <c r="N46" i="2"/>
  <c r="O46" i="2" s="1"/>
  <c r="P46" i="2" s="1"/>
  <c r="N47" i="2"/>
  <c r="O47" i="2" s="1"/>
  <c r="P47" i="2" s="1"/>
  <c r="N48" i="2"/>
  <c r="O48" i="2" s="1"/>
  <c r="P48" i="2" s="1"/>
  <c r="N49" i="2"/>
  <c r="O49" i="2" s="1"/>
  <c r="P49" i="2" s="1"/>
  <c r="N50" i="2"/>
  <c r="O50" i="2" s="1"/>
  <c r="P50" i="2" s="1"/>
  <c r="N51" i="2"/>
  <c r="O51" i="2" s="1"/>
  <c r="P51" i="2" s="1"/>
  <c r="N52" i="2"/>
  <c r="O52" i="2" s="1"/>
  <c r="P52" i="2" s="1"/>
  <c r="N2" i="2"/>
  <c r="O2" i="2" s="1"/>
  <c r="P2" i="2" s="1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98" i="2"/>
  <c r="J137" i="2"/>
  <c r="J138" i="2"/>
  <c r="J139" i="2"/>
  <c r="J140" i="2"/>
  <c r="J136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0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29" i="2"/>
  <c r="J130" i="2"/>
  <c r="J131" i="2"/>
  <c r="J132" i="2"/>
  <c r="J133" i="2"/>
  <c r="J134" i="2"/>
  <c r="J135" i="2"/>
  <c r="J141" i="2"/>
  <c r="J142" i="2"/>
  <c r="J143" i="2"/>
  <c r="J144" i="2"/>
  <c r="J145" i="2"/>
  <c r="J146" i="2"/>
  <c r="J147" i="2"/>
  <c r="J2" i="2"/>
  <c r="N129" i="2"/>
  <c r="O129" i="2" s="1"/>
  <c r="P129" i="2" s="1"/>
  <c r="P148" i="2" l="1"/>
</calcChain>
</file>

<file path=xl/sharedStrings.xml><?xml version="1.0" encoding="utf-8"?>
<sst xmlns="http://schemas.openxmlformats.org/spreadsheetml/2006/main" count="1062" uniqueCount="234">
  <si>
    <t>Main Item</t>
  </si>
  <si>
    <t>JDAE-521-007</t>
  </si>
  <si>
    <t>Piece</t>
  </si>
  <si>
    <t>JDDE-521-002</t>
  </si>
  <si>
    <t>JDSD-521-001</t>
  </si>
  <si>
    <t>JDDE-521-001</t>
  </si>
  <si>
    <t>JEAE-521-001</t>
  </si>
  <si>
    <t>JEAE-521-002</t>
  </si>
  <si>
    <t>JDAE-522-005</t>
  </si>
  <si>
    <t>JDDE-522-002</t>
  </si>
  <si>
    <t>JEDE-522-003</t>
  </si>
  <si>
    <t>JDAE-522-010</t>
  </si>
  <si>
    <t>JDAE-522-009</t>
  </si>
  <si>
    <t>JESD-522-002</t>
  </si>
  <si>
    <t>JDDE-522-003</t>
  </si>
  <si>
    <t>JDSD-522-001</t>
  </si>
  <si>
    <t>JDDE-522-001</t>
  </si>
  <si>
    <t>JDAE-561-001</t>
  </si>
  <si>
    <t>JESD-524-004</t>
  </si>
  <si>
    <t>JEDE-524-004</t>
  </si>
  <si>
    <t>JDAE-524-006</t>
  </si>
  <si>
    <t>JESD-523-001</t>
  </si>
  <si>
    <t>JESD-509-001</t>
  </si>
  <si>
    <t>JEDE-509-001</t>
  </si>
  <si>
    <t>JEAE-509-001</t>
  </si>
  <si>
    <t>JDSD-509-001</t>
  </si>
  <si>
    <t>JEDE-509-101</t>
  </si>
  <si>
    <t>JDAE-509-011</t>
  </si>
  <si>
    <t>JGAE-509-001</t>
  </si>
  <si>
    <t>JGAE-509-002</t>
  </si>
  <si>
    <t>JGDE-509-001</t>
  </si>
  <si>
    <t>JGDE-509-002</t>
  </si>
  <si>
    <t>JGDE-509-003</t>
  </si>
  <si>
    <t>JGAE-GPR-001</t>
  </si>
  <si>
    <t>JGAE-GPR-002</t>
  </si>
  <si>
    <t>JGAE-522-001</t>
  </si>
  <si>
    <t>JGAE-524-001</t>
  </si>
  <si>
    <t>JGDE-546-001</t>
  </si>
  <si>
    <t>JGDE-546-002</t>
  </si>
  <si>
    <t>JGDE-546-003</t>
  </si>
  <si>
    <t>TB-B27-001</t>
  </si>
  <si>
    <t>TB-B44-003</t>
  </si>
  <si>
    <t>TB-B44-004</t>
  </si>
  <si>
    <t>TB-B44-005</t>
  </si>
  <si>
    <t>TB-B44-006</t>
  </si>
  <si>
    <t>TB-B44-007</t>
  </si>
  <si>
    <t>TB-B44-001</t>
  </si>
  <si>
    <t>TB-B44-002</t>
  </si>
  <si>
    <t>TB-B27-002</t>
  </si>
  <si>
    <t>TB-B44-008</t>
  </si>
  <si>
    <t>TB-B44-009</t>
  </si>
  <si>
    <t>TB-B44-010</t>
  </si>
  <si>
    <t>TB-B44-011</t>
  </si>
  <si>
    <t>JDAE-522-007</t>
  </si>
  <si>
    <t>JDAE-521-006</t>
  </si>
  <si>
    <t>JDAE-521-002</t>
  </si>
  <si>
    <t>JDAE-521-003</t>
  </si>
  <si>
    <t>JDAE-521-001</t>
  </si>
  <si>
    <t>JDAE-521-008</t>
  </si>
  <si>
    <t>JDAE-521-004</t>
  </si>
  <si>
    <t>JDAE-521-005</t>
  </si>
  <si>
    <t>JDAE-521-009</t>
  </si>
  <si>
    <t>JDAE-521-010</t>
  </si>
  <si>
    <t>JDAE-522-004</t>
  </si>
  <si>
    <t>JDAE-522-006</t>
  </si>
  <si>
    <t>JEDE-522-002</t>
  </si>
  <si>
    <t>JEAE-522-002</t>
  </si>
  <si>
    <t>JDAE-522-002</t>
  </si>
  <si>
    <t>JDAE-522-008</t>
  </si>
  <si>
    <t>JDAE-522-003</t>
  </si>
  <si>
    <t>JEAE-522-003</t>
  </si>
  <si>
    <t>JDAE-561-002</t>
  </si>
  <si>
    <t>JDAE-524-004</t>
  </si>
  <si>
    <t>JDAE-524-003</t>
  </si>
  <si>
    <t>JDAE-524-005</t>
  </si>
  <si>
    <t>JEAE-524-003</t>
  </si>
  <si>
    <t>JDAE-523-002</t>
  </si>
  <si>
    <t>JDAE-523-003</t>
  </si>
  <si>
    <t>JEDE-523-001</t>
  </si>
  <si>
    <t>JDAE-523-001</t>
  </si>
  <si>
    <t>JDAE-523-004</t>
  </si>
  <si>
    <t>JDAE-523-005</t>
  </si>
  <si>
    <t>JEAE-523-001</t>
  </si>
  <si>
    <t>JDAE-509-001</t>
  </si>
  <si>
    <t>JDAE-509-002</t>
  </si>
  <si>
    <t>JDAE-509-008</t>
  </si>
  <si>
    <t>JDAE-509-006</t>
  </si>
  <si>
    <t>JDAE-509-009</t>
  </si>
  <si>
    <t>JDAE-509-003</t>
  </si>
  <si>
    <t>JDAE-509-004</t>
  </si>
  <si>
    <t>JDAE-509-101</t>
  </si>
  <si>
    <t>JDAE-509-010</t>
  </si>
  <si>
    <t>JGAE-509-003</t>
  </si>
  <si>
    <t>JGAE-523-001</t>
  </si>
  <si>
    <t>JGAE-521-001</t>
  </si>
  <si>
    <t>JGDE-GPR-001</t>
  </si>
  <si>
    <t>JDAE-509-005</t>
  </si>
  <si>
    <t>JDAE-509-007</t>
  </si>
  <si>
    <t>SACR-PL-SEMC-150-0001</t>
  </si>
  <si>
    <t>#</t>
  </si>
  <si>
    <t>Group</t>
  </si>
  <si>
    <t>Mark No.</t>
  </si>
  <si>
    <t>Description</t>
  </si>
  <si>
    <t>Size</t>
  </si>
  <si>
    <t>PL Quantity</t>
  </si>
  <si>
    <t>Unit</t>
  </si>
  <si>
    <t>Accepted</t>
  </si>
  <si>
    <t>Remark</t>
  </si>
  <si>
    <t>Increased safety junction box , 316SS , EEx-e-IIC-T3 , Min. IP65 , Cable entries : All bottom side , 14x 1.5(2.5)(30 TERMINAL) (1xM32+7xM20)</t>
  </si>
  <si>
    <t>-</t>
  </si>
  <si>
    <t>Increased safety junction box , 316SS , EEx-e-IIC-T3 , Min. IP65 , Cable entries : All bottom side , 8x 2.5(20 TERMINAL) (1xM32+4xM20)</t>
  </si>
  <si>
    <t>Increased safety junction box , 316SS , EEx-e-IIC-T3 , Min. IP65 , Cable entries : All bottom side , 8x 1.5(20 TERMINAL) (1xM25+4xM20)</t>
  </si>
  <si>
    <t>Increased safety junction box , 316SS , EEx-e-IIC-T3 , Min. IP65 , Cable entries : All bottom side , 7x 3x 2.5(30 TERMINAL) (1xM40+7xM20)</t>
  </si>
  <si>
    <t>Increased safety junction box , 316SS , EEx-e-IIC-T3 , Min. IP65 , Cable entries : All bottom side , 4x 3x 2.5(30 TERMINAL) (1xM40+4xM20)</t>
  </si>
  <si>
    <t>Increased safety junction box , 316SS , EEx-e-IIC-T3 , Min. IP65 , Cable entries : All bottom side , 12x 2 x 0.75(40 TERMINAL) (1XM40+12xM20)</t>
  </si>
  <si>
    <t>Increased safety junction box , 316SS , EEx-e-IIC-T3 , Min. IP65 , Cable entries : All bottom side , 20x 1.5(40 TERMINAL) (1xM32+10xM20)</t>
  </si>
  <si>
    <t>Increased safety junction box , 316SS , EEx-e-IIC-T3 , Min. IP65 , Cable entries : All bottom side , 30x 1.5(50 TERMINAL) (1xM40+15xM20)</t>
  </si>
  <si>
    <t>Increased safety junction box , 316SS , EEx-e-IIC-T3 , Min. IP65 , Cable entries : All bottom side , 12x 3x 2.5(50 TERMINAL) (1xM50+12xM20)</t>
  </si>
  <si>
    <t>Increased safety junction box , 316SS , EEx-e-IIC-T3 , Min. IP65 , Cable entries : All bottom side , 19x 2 x 0.75(60 TERMINAL) (1xM40+19xM20)</t>
  </si>
  <si>
    <t>Instrument Cable Gland,Nickel plated brass type,EEx-d llC T3,IP-65, PVC Protected Shroud, for armoured cable-M20</t>
  </si>
  <si>
    <t>Sub Item of 6881441061</t>
  </si>
  <si>
    <t>SHROUD &amp; EARTH TAG - M20-O</t>
  </si>
  <si>
    <t>Instrument Cable Gland,Nickel plated brass type,EEx-d llC T3,IP-65, PVC Protected Shroud, for armoured cable-M25</t>
  </si>
  <si>
    <t>M25-ARMOURED</t>
  </si>
  <si>
    <t>Instrument Cable Gland,Nickel plated brass type,EEx-d llC T3,IP-65, PVC Protected Shroud, for armoured cable-M32</t>
  </si>
  <si>
    <t>Instrument Cable Gland,Nickel plated brass type,EEx-d llC T3,IP-65, PVC Protected Shroud, for armoured cable-M40</t>
  </si>
  <si>
    <t>Sub Item of 6881246291</t>
  </si>
  <si>
    <t>SHROUD &amp; EARTH TAG - M40-C2</t>
  </si>
  <si>
    <t>Instrument Cable Gland,Nickel plated brass type,EEx-d llC T3,IP-65, PVC Protected Shroud, for armoured cable-M50</t>
  </si>
  <si>
    <t>M50-ARMOURED</t>
  </si>
  <si>
    <t>Instrument Cable Plug,Nickel plated brass type,EEx-d llC T3,IP-65, Plug -20</t>
  </si>
  <si>
    <t>M20</t>
  </si>
  <si>
    <t>Sub Item of PO-150-MISC</t>
  </si>
  <si>
    <t>S.Steel Bolt M10 * 40</t>
  </si>
  <si>
    <t>Nut پیچ آچاری</t>
  </si>
  <si>
    <t>Spring Washer</t>
  </si>
  <si>
    <t>Flat Washer</t>
  </si>
  <si>
    <t>کد</t>
  </si>
  <si>
    <t>JDAE-522-001.</t>
  </si>
  <si>
    <t>JEAE-522-001.</t>
  </si>
  <si>
    <t>1-2</t>
  </si>
  <si>
    <t>1-4</t>
  </si>
  <si>
    <t>1-3</t>
  </si>
  <si>
    <t>2-1</t>
  </si>
  <si>
    <t>1-1</t>
  </si>
  <si>
    <t>2-2</t>
  </si>
  <si>
    <t>2-4</t>
  </si>
  <si>
    <t>2-3</t>
  </si>
  <si>
    <t>1-5</t>
  </si>
  <si>
    <t>3</t>
  </si>
  <si>
    <t>9</t>
  </si>
  <si>
    <t>7</t>
  </si>
  <si>
    <t>10</t>
  </si>
  <si>
    <t>11</t>
  </si>
  <si>
    <t>unit price</t>
  </si>
  <si>
    <t>9% vat</t>
  </si>
  <si>
    <t>total price</t>
  </si>
  <si>
    <t>ردیف قرارداد</t>
  </si>
  <si>
    <t>ردیف فاکتور</t>
  </si>
  <si>
    <t>قیمت با مالیات</t>
  </si>
  <si>
    <t>شماره قرارداد: ADSH-P-PO-GE-137</t>
  </si>
  <si>
    <t>خریدار: شرکت پالایشگاه میعانات گازی آدیش جنوبی</t>
  </si>
  <si>
    <t>تاریخ قرارداد: 1402/04/28</t>
  </si>
  <si>
    <t>فروشنده: شرکت ماشین سازی شمال پیروز</t>
  </si>
  <si>
    <t>تاریخ تهیه گزارش: 1402/10/12</t>
  </si>
  <si>
    <t>ردیف</t>
  </si>
  <si>
    <t>کد کالا</t>
  </si>
  <si>
    <t>شرح کالا</t>
  </si>
  <si>
    <t>واحد</t>
  </si>
  <si>
    <t>مقدار</t>
  </si>
  <si>
    <t>درصد کالای
 حمل شده</t>
  </si>
  <si>
    <t>تعداد روز های تاخیر طبق بند ..... قرارداد</t>
  </si>
  <si>
    <t>نرخ جریمه تاخیر به ازای  هر روز</t>
  </si>
  <si>
    <t>جریمه تاخیر
(یورو)</t>
  </si>
  <si>
    <t>فاکتور</t>
  </si>
  <si>
    <t>شماره پکینگ</t>
  </si>
  <si>
    <t>تاریخ پکینگ</t>
  </si>
  <si>
    <t>تاریخ ارسال مطابق قرارداد</t>
  </si>
  <si>
    <t>ردیف قراداد</t>
  </si>
  <si>
    <t>خلاصه محاسبات پرداخت صورت حساب:</t>
  </si>
  <si>
    <t>توضیحات:</t>
  </si>
  <si>
    <t>بسته بندی</t>
  </si>
  <si>
    <t xml:space="preserve">جمع کل </t>
  </si>
  <si>
    <t>کسور:</t>
  </si>
  <si>
    <t xml:space="preserve">استهلاک پیش پرداخت </t>
  </si>
  <si>
    <t>جمع کسور</t>
  </si>
  <si>
    <t xml:space="preserve">خالص قابل پرداخت </t>
  </si>
  <si>
    <t>SACR-PL-SEMC-150-0002</t>
  </si>
  <si>
    <t>SACR-PL-SEMC-150-0003</t>
  </si>
  <si>
    <t>SACR-PL-SEMC-150-0004</t>
  </si>
  <si>
    <t>خلاصه مالی سفارش خریدInstrument gland &amp; JB</t>
  </si>
  <si>
    <t xml:space="preserve"> کالای  ارسال شده</t>
  </si>
  <si>
    <t>جمع کالا با بسته بندی</t>
  </si>
  <si>
    <t>ارزش افزوده</t>
  </si>
  <si>
    <t>JDSD-521-101</t>
  </si>
  <si>
    <t>JDAE-521-115</t>
  </si>
  <si>
    <t>JDAE-521-116</t>
  </si>
  <si>
    <t>JDDE-521-101</t>
  </si>
  <si>
    <t>JDDE-521-105</t>
  </si>
  <si>
    <t>JUSD-521-101</t>
  </si>
  <si>
    <t>JUSD-521-102</t>
  </si>
  <si>
    <t>JUDE-521-101</t>
  </si>
  <si>
    <t>JUDE-521-103</t>
  </si>
  <si>
    <t>JUDE-521-102</t>
  </si>
  <si>
    <t>JUDE-521-104</t>
  </si>
  <si>
    <t>JUAE-521-101</t>
  </si>
  <si>
    <t>JUAE-521-102</t>
  </si>
  <si>
    <t>JUAE-521-103</t>
  </si>
  <si>
    <t>JUAE-521-104</t>
  </si>
  <si>
    <t>JDAE-521-103</t>
  </si>
  <si>
    <t>JDAE-521-105</t>
  </si>
  <si>
    <t>JDAE-521-101</t>
  </si>
  <si>
    <t>JDAE-521-102</t>
  </si>
  <si>
    <t>JDAE-521-104</t>
  </si>
  <si>
    <t>6884241261 / 1</t>
  </si>
  <si>
    <t>MISC-Goods / 2</t>
  </si>
  <si>
    <t>SACR-PL-SLD-9000-0482</t>
  </si>
  <si>
    <t>SEMC TYPE Exe IIC Junction Box SPM 214</t>
  </si>
  <si>
    <t>SEMC TYPE Exe IIC Junction Box SPM 314</t>
  </si>
  <si>
    <t>SEMC TYPE Exe IIC Junction Box SPM 320</t>
  </si>
  <si>
    <t>Instrument CABLE GLAND , Nickel plated brass type , EEx-d llC T3 , IP-65 , PVC Protected Shroud , for armoured cable-M20</t>
  </si>
  <si>
    <t>Instrument CABLE GLAND , Nickel plated brass type , EEx-d llC T3 , IP-65 , PVC Protected Shroud , for armoured cable-M32</t>
  </si>
  <si>
    <t>Instrument CABLE GLAND , Nickel plated brass type , EEx-d llC T3 , IP-65 , PVC Protected Shroud , for armoured cable-M40</t>
  </si>
  <si>
    <t>Instrument CABLE GLAND , Nickel plated brass type , EEx-d llC T3 , IP-65 , PVC Protected Shroud , for armoured cable-M50</t>
  </si>
  <si>
    <t>SEMC TYPE SHROUD &amp; EARTH TAG FOR GLAND SIZE :453-1SM   SIZE:M20-O</t>
  </si>
  <si>
    <t>Instrument CABLE GLAND , Nickel plated brass type , EEx-d llC T3 , IP-65 , PVC Protected Shroud , for armoured cable-M25</t>
  </si>
  <si>
    <t>S.STEEL BOLT M10*40 WITH SPRING WASHER &amp; FLAT WASHER &amp; NUT پیچ آچاری</t>
  </si>
  <si>
    <t>تاریخ قرارداد: 1403/06/08</t>
  </si>
  <si>
    <t>تاریخ تهیه گزارش: 1403/08/12</t>
  </si>
  <si>
    <t>شماره قرارداد: -AK-C-18902</t>
  </si>
  <si>
    <r>
      <t xml:space="preserve">بهای واحد
(یورو </t>
    </r>
    <r>
      <rPr>
        <sz val="10"/>
        <color theme="1"/>
        <rFont val="Calibri"/>
        <family val="2"/>
      </rPr>
      <t>€)</t>
    </r>
  </si>
  <si>
    <t>مبلغ قرارداد
(یورو €)</t>
  </si>
  <si>
    <t>مبلغ کل
(یورو €)</t>
  </si>
  <si>
    <t>یورو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</si>
</sst>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"/>
  </numFmts>
  <fonts count="13" x14ac:knownFonts="1"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sz val="12"/>
      <color theme="1"/>
      <name val="B Nazanin"/>
      <charset val="178"/>
    </font>
    <font>
      <b/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B Nazanin"/>
      <charset val="178"/>
    </font>
    <font>
      <sz val="16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5" fontId="0" fillId="0" borderId="0" xfId="1" applyNumberFormat="1" applyFont="1"/>
    <xf numFmtId="165" fontId="2" fillId="0" borderId="0" xfId="1" applyNumberFormat="1" applyFont="1"/>
    <xf numFmtId="165" fontId="2" fillId="5" borderId="0" xfId="1" applyNumberFormat="1" applyFont="1" applyFill="1"/>
    <xf numFmtId="165" fontId="0" fillId="5" borderId="0" xfId="1" applyNumberFormat="1" applyFont="1" applyFill="1"/>
    <xf numFmtId="49" fontId="2" fillId="5" borderId="0" xfId="0" applyNumberFormat="1" applyFont="1" applyFill="1"/>
    <xf numFmtId="49" fontId="0" fillId="5" borderId="0" xfId="0" applyNumberFormat="1" applyFill="1"/>
    <xf numFmtId="49" fontId="2" fillId="2" borderId="0" xfId="0" applyNumberFormat="1" applyFont="1" applyFill="1"/>
    <xf numFmtId="49" fontId="0" fillId="2" borderId="0" xfId="0" applyNumberForma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2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38" fontId="4" fillId="0" borderId="0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 readingOrder="1"/>
    </xf>
    <xf numFmtId="4" fontId="6" fillId="0" borderId="0" xfId="0" applyNumberFormat="1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8" fontId="4" fillId="0" borderId="0" xfId="0" applyNumberFormat="1" applyFont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4" fontId="6" fillId="0" borderId="0" xfId="2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0" fontId="4" fillId="0" borderId="7" xfId="1" applyNumberFormat="1" applyFont="1" applyBorder="1" applyAlignment="1">
      <alignment horizontal="center" vertical="center" readingOrder="1"/>
    </xf>
    <xf numFmtId="38" fontId="4" fillId="0" borderId="0" xfId="1" applyNumberFormat="1" applyFont="1" applyBorder="1" applyAlignment="1">
      <alignment horizontal="center" vertical="center"/>
    </xf>
    <xf numFmtId="38" fontId="4" fillId="0" borderId="0" xfId="1" applyNumberFormat="1" applyFont="1" applyBorder="1" applyAlignment="1">
      <alignment horizontal="center" vertical="center" readingOrder="1"/>
    </xf>
    <xf numFmtId="4" fontId="4" fillId="0" borderId="7" xfId="1" applyNumberFormat="1" applyFont="1" applyBorder="1" applyAlignment="1">
      <alignment horizontal="center" vertical="center" readingOrder="1"/>
    </xf>
    <xf numFmtId="38" fontId="4" fillId="0" borderId="0" xfId="1" applyNumberFormat="1" applyFont="1" applyFill="1" applyBorder="1" applyAlignment="1">
      <alignment horizontal="center" vertical="center" readingOrder="1"/>
    </xf>
    <xf numFmtId="3" fontId="4" fillId="0" borderId="0" xfId="1" applyNumberFormat="1" applyFont="1" applyBorder="1" applyAlignment="1">
      <alignment horizontal="center" vertical="center" readingOrder="1"/>
    </xf>
    <xf numFmtId="0" fontId="6" fillId="0" borderId="0" xfId="0" applyFont="1" applyAlignment="1">
      <alignment horizontal="right" vertical="center"/>
    </xf>
    <xf numFmtId="40" fontId="5" fillId="0" borderId="0" xfId="1" applyNumberFormat="1" applyFont="1" applyBorder="1" applyAlignment="1">
      <alignment vertical="center"/>
    </xf>
    <xf numFmtId="40" fontId="6" fillId="0" borderId="0" xfId="0" applyNumberFormat="1" applyFont="1" applyAlignment="1">
      <alignment horizontal="center" vertical="center"/>
    </xf>
    <xf numFmtId="40" fontId="6" fillId="0" borderId="0" xfId="1" applyNumberFormat="1" applyFont="1" applyBorder="1" applyAlignment="1">
      <alignment horizontal="center" vertical="center"/>
    </xf>
    <xf numFmtId="40" fontId="6" fillId="0" borderId="0" xfId="1" applyNumberFormat="1" applyFont="1" applyBorder="1" applyAlignment="1">
      <alignment vertical="center"/>
    </xf>
    <xf numFmtId="4" fontId="4" fillId="0" borderId="0" xfId="0" applyNumberFormat="1" applyFont="1" applyAlignment="1">
      <alignment horizontal="left" vertical="center" readingOrder="2"/>
    </xf>
    <xf numFmtId="0" fontId="11" fillId="0" borderId="0" xfId="0" applyFont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wrapText="1"/>
    </xf>
    <xf numFmtId="9" fontId="6" fillId="0" borderId="5" xfId="2" applyFont="1" applyFill="1" applyBorder="1" applyAlignment="1">
      <alignment horizontal="center" vertical="center" wrapText="1"/>
    </xf>
    <xf numFmtId="40" fontId="6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0" fontId="5" fillId="0" borderId="0" xfId="1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0" fontId="6" fillId="0" borderId="0" xfId="1" applyNumberFormat="1" applyFont="1" applyBorder="1" applyAlignment="1">
      <alignment horizontal="center" vertical="center"/>
    </xf>
    <xf numFmtId="40" fontId="4" fillId="0" borderId="9" xfId="1" applyNumberFormat="1" applyFont="1" applyBorder="1" applyAlignment="1">
      <alignment horizontal="center" vertical="center"/>
    </xf>
    <xf numFmtId="40" fontId="4" fillId="0" borderId="7" xfId="1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6" fillId="0" borderId="7" xfId="0" applyNumberFormat="1" applyFont="1" applyBorder="1" applyAlignment="1">
      <alignment horizontal="center" vertical="center"/>
    </xf>
    <xf numFmtId="38" fontId="6" fillId="0" borderId="8" xfId="0" applyNumberFormat="1" applyFont="1" applyBorder="1" applyAlignment="1">
      <alignment horizontal="center" vertical="center"/>
    </xf>
    <xf numFmtId="40" fontId="6" fillId="0" borderId="0" xfId="1" applyNumberFormat="1" applyFont="1" applyBorder="1" applyAlignment="1">
      <alignment horizontal="center" vertical="center" readingOrder="1"/>
    </xf>
    <xf numFmtId="40" fontId="4" fillId="0" borderId="7" xfId="1" applyNumberFormat="1" applyFont="1" applyBorder="1" applyAlignment="1">
      <alignment horizontal="center" vertical="center" readingOrder="1"/>
    </xf>
    <xf numFmtId="40" fontId="4" fillId="0" borderId="9" xfId="1" applyNumberFormat="1" applyFont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0FEB-9B99-4A9A-9A48-D99E8F2D56BF}">
  <dimension ref="A1:V148"/>
  <sheetViews>
    <sheetView rightToLeft="1" workbookViewId="0">
      <pane ySplit="1" topLeftCell="A106" activePane="bottomLeft" state="frozen"/>
      <selection pane="bottomLeft" activeCell="H2" sqref="H2:H147"/>
    </sheetView>
  </sheetViews>
  <sheetFormatPr defaultRowHeight="15" x14ac:dyDescent="0.25"/>
  <cols>
    <col min="1" max="1" width="4.28515625" bestFit="1" customWidth="1"/>
    <col min="2" max="2" width="8.42578125" customWidth="1"/>
    <col min="3" max="3" width="13.42578125" bestFit="1" customWidth="1"/>
    <col min="4" max="4" width="49" customWidth="1"/>
    <col min="5" max="5" width="15.85546875" bestFit="1" customWidth="1"/>
    <col min="6" max="6" width="13.42578125" bestFit="1" customWidth="1"/>
    <col min="7" max="7" width="7" bestFit="1" customWidth="1"/>
    <col min="8" max="8" width="11.5703125" bestFit="1" customWidth="1"/>
    <col min="9" max="9" width="22.7109375" bestFit="1" customWidth="1"/>
    <col min="10" max="10" width="24.85546875" bestFit="1" customWidth="1"/>
    <col min="11" max="11" width="9.140625" style="12"/>
    <col min="12" max="12" width="9.140625" style="2"/>
    <col min="13" max="13" width="14.28515625" style="7" bestFit="1" customWidth="1"/>
    <col min="14" max="14" width="11.5703125" style="7" bestFit="1" customWidth="1"/>
    <col min="15" max="15" width="12.5703125" style="7" bestFit="1" customWidth="1"/>
    <col min="16" max="16" width="16.28515625" style="10" bestFit="1" customWidth="1"/>
    <col min="17" max="22" width="9.140625" style="7"/>
  </cols>
  <sheetData>
    <row r="1" spans="1:16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s="1" t="s">
        <v>137</v>
      </c>
      <c r="K1" s="11" t="s">
        <v>157</v>
      </c>
      <c r="L1" s="13" t="s">
        <v>158</v>
      </c>
      <c r="M1" s="8" t="s">
        <v>154</v>
      </c>
      <c r="N1" s="8" t="s">
        <v>155</v>
      </c>
      <c r="O1" s="8" t="s">
        <v>159</v>
      </c>
      <c r="P1" s="9" t="s">
        <v>156</v>
      </c>
    </row>
    <row r="2" spans="1:16" x14ac:dyDescent="0.25">
      <c r="A2">
        <v>1</v>
      </c>
      <c r="B2" t="s">
        <v>0</v>
      </c>
      <c r="C2" t="s">
        <v>1</v>
      </c>
      <c r="D2" s="1" t="s">
        <v>108</v>
      </c>
      <c r="E2" t="s">
        <v>109</v>
      </c>
      <c r="F2" s="6">
        <v>1</v>
      </c>
      <c r="G2" t="s">
        <v>2</v>
      </c>
      <c r="H2">
        <v>1</v>
      </c>
      <c r="I2" t="s">
        <v>98</v>
      </c>
      <c r="J2" t="str">
        <f t="shared" ref="J2:J33" si="0">CONCATENATE(B2," ",C2)</f>
        <v>Main Item JDAE-521-007</v>
      </c>
      <c r="K2" s="11" t="s">
        <v>142</v>
      </c>
      <c r="L2" s="2">
        <v>1</v>
      </c>
      <c r="M2" s="7">
        <v>68836060</v>
      </c>
      <c r="N2" s="7">
        <f>M2*9%</f>
        <v>6195245.3999999994</v>
      </c>
      <c r="O2" s="7">
        <f>M2+N2</f>
        <v>75031305.400000006</v>
      </c>
      <c r="P2" s="10">
        <f t="shared" ref="P2:P33" si="1">O2*H2</f>
        <v>75031305.400000006</v>
      </c>
    </row>
    <row r="3" spans="1:16" x14ac:dyDescent="0.25">
      <c r="A3">
        <v>2</v>
      </c>
      <c r="B3" t="s">
        <v>0</v>
      </c>
      <c r="C3" t="s">
        <v>3</v>
      </c>
      <c r="D3" t="s">
        <v>108</v>
      </c>
      <c r="E3" t="s">
        <v>109</v>
      </c>
      <c r="F3" s="6">
        <v>1</v>
      </c>
      <c r="G3" t="s">
        <v>2</v>
      </c>
      <c r="H3">
        <v>1</v>
      </c>
      <c r="I3" t="s">
        <v>98</v>
      </c>
      <c r="J3" t="str">
        <f t="shared" si="0"/>
        <v>Main Item JDDE-521-002</v>
      </c>
      <c r="K3" s="11" t="s">
        <v>142</v>
      </c>
      <c r="L3" s="2">
        <v>1</v>
      </c>
      <c r="M3" s="7">
        <v>68836060</v>
      </c>
      <c r="N3" s="7">
        <f t="shared" ref="N3:N66" si="2">M3*9%</f>
        <v>6195245.3999999994</v>
      </c>
      <c r="O3" s="7">
        <f t="shared" ref="O3:O66" si="3">M3+N3</f>
        <v>75031305.400000006</v>
      </c>
      <c r="P3" s="10">
        <f t="shared" si="1"/>
        <v>75031305.400000006</v>
      </c>
    </row>
    <row r="4" spans="1:16" x14ac:dyDescent="0.25">
      <c r="A4">
        <v>3</v>
      </c>
      <c r="B4" t="s">
        <v>0</v>
      </c>
      <c r="C4" t="s">
        <v>4</v>
      </c>
      <c r="D4" t="s">
        <v>108</v>
      </c>
      <c r="E4" t="s">
        <v>109</v>
      </c>
      <c r="F4" s="6">
        <v>1</v>
      </c>
      <c r="G4" t="s">
        <v>2</v>
      </c>
      <c r="H4">
        <v>1</v>
      </c>
      <c r="I4" t="s">
        <v>98</v>
      </c>
      <c r="J4" t="str">
        <f t="shared" si="0"/>
        <v>Main Item JDSD-521-001</v>
      </c>
      <c r="K4" s="11" t="s">
        <v>142</v>
      </c>
      <c r="L4" s="2">
        <v>1</v>
      </c>
      <c r="M4" s="7">
        <v>68836060</v>
      </c>
      <c r="N4" s="7">
        <f t="shared" si="2"/>
        <v>6195245.3999999994</v>
      </c>
      <c r="O4" s="7">
        <f t="shared" si="3"/>
        <v>75031305.400000006</v>
      </c>
      <c r="P4" s="10">
        <f t="shared" si="1"/>
        <v>75031305.400000006</v>
      </c>
    </row>
    <row r="5" spans="1:16" x14ac:dyDescent="0.25">
      <c r="A5">
        <v>4</v>
      </c>
      <c r="B5" t="s">
        <v>0</v>
      </c>
      <c r="C5" t="s">
        <v>5</v>
      </c>
      <c r="D5" t="s">
        <v>108</v>
      </c>
      <c r="E5" t="s">
        <v>109</v>
      </c>
      <c r="F5" s="6">
        <v>1</v>
      </c>
      <c r="G5" t="s">
        <v>2</v>
      </c>
      <c r="H5">
        <v>1</v>
      </c>
      <c r="I5" t="s">
        <v>98</v>
      </c>
      <c r="J5" t="str">
        <f t="shared" si="0"/>
        <v>Main Item JDDE-521-001</v>
      </c>
      <c r="K5" s="11" t="s">
        <v>142</v>
      </c>
      <c r="L5" s="2">
        <v>1</v>
      </c>
      <c r="M5" s="7">
        <v>68836060</v>
      </c>
      <c r="N5" s="7">
        <f t="shared" si="2"/>
        <v>6195245.3999999994</v>
      </c>
      <c r="O5" s="7">
        <f t="shared" si="3"/>
        <v>75031305.400000006</v>
      </c>
      <c r="P5" s="10">
        <f t="shared" si="1"/>
        <v>75031305.400000006</v>
      </c>
    </row>
    <row r="6" spans="1:16" x14ac:dyDescent="0.25">
      <c r="A6">
        <v>5</v>
      </c>
      <c r="B6" t="s">
        <v>0</v>
      </c>
      <c r="C6" t="s">
        <v>6</v>
      </c>
      <c r="D6" t="s">
        <v>108</v>
      </c>
      <c r="E6" t="s">
        <v>109</v>
      </c>
      <c r="F6" s="6">
        <v>1</v>
      </c>
      <c r="G6" t="s">
        <v>2</v>
      </c>
      <c r="H6">
        <v>1</v>
      </c>
      <c r="I6" t="s">
        <v>98</v>
      </c>
      <c r="J6" t="str">
        <f t="shared" si="0"/>
        <v>Main Item JEAE-521-001</v>
      </c>
      <c r="K6" s="11" t="s">
        <v>142</v>
      </c>
      <c r="L6" s="2">
        <v>1</v>
      </c>
      <c r="M6" s="7">
        <v>68836060</v>
      </c>
      <c r="N6" s="7">
        <f t="shared" si="2"/>
        <v>6195245.3999999994</v>
      </c>
      <c r="O6" s="7">
        <f t="shared" si="3"/>
        <v>75031305.400000006</v>
      </c>
      <c r="P6" s="10">
        <f t="shared" si="1"/>
        <v>75031305.400000006</v>
      </c>
    </row>
    <row r="7" spans="1:16" x14ac:dyDescent="0.25">
      <c r="A7">
        <v>6</v>
      </c>
      <c r="B7" t="s">
        <v>0</v>
      </c>
      <c r="C7" t="s">
        <v>7</v>
      </c>
      <c r="D7" t="s">
        <v>108</v>
      </c>
      <c r="E7" t="s">
        <v>109</v>
      </c>
      <c r="F7" s="6">
        <v>1</v>
      </c>
      <c r="G7" t="s">
        <v>2</v>
      </c>
      <c r="H7">
        <v>1</v>
      </c>
      <c r="I7" t="s">
        <v>98</v>
      </c>
      <c r="J7" t="str">
        <f t="shared" si="0"/>
        <v>Main Item JEAE-521-002</v>
      </c>
      <c r="K7" s="11" t="s">
        <v>142</v>
      </c>
      <c r="L7" s="2">
        <v>1</v>
      </c>
      <c r="M7" s="7">
        <v>68836060</v>
      </c>
      <c r="N7" s="7">
        <f t="shared" si="2"/>
        <v>6195245.3999999994</v>
      </c>
      <c r="O7" s="7">
        <f t="shared" si="3"/>
        <v>75031305.400000006</v>
      </c>
      <c r="P7" s="10">
        <f t="shared" si="1"/>
        <v>75031305.400000006</v>
      </c>
    </row>
    <row r="8" spans="1:16" x14ac:dyDescent="0.25">
      <c r="A8">
        <v>7</v>
      </c>
      <c r="B8" t="s">
        <v>0</v>
      </c>
      <c r="C8" t="s">
        <v>8</v>
      </c>
      <c r="D8" t="s">
        <v>108</v>
      </c>
      <c r="E8" t="s">
        <v>109</v>
      </c>
      <c r="F8" s="6">
        <v>1</v>
      </c>
      <c r="G8" t="s">
        <v>2</v>
      </c>
      <c r="H8">
        <v>1</v>
      </c>
      <c r="I8" t="s">
        <v>98</v>
      </c>
      <c r="J8" t="str">
        <f t="shared" si="0"/>
        <v>Main Item JDAE-522-005</v>
      </c>
      <c r="K8" s="11" t="s">
        <v>142</v>
      </c>
      <c r="L8" s="2">
        <v>1</v>
      </c>
      <c r="M8" s="7">
        <v>68836060</v>
      </c>
      <c r="N8" s="7">
        <f t="shared" si="2"/>
        <v>6195245.3999999994</v>
      </c>
      <c r="O8" s="7">
        <f t="shared" si="3"/>
        <v>75031305.400000006</v>
      </c>
      <c r="P8" s="10">
        <f t="shared" si="1"/>
        <v>75031305.400000006</v>
      </c>
    </row>
    <row r="9" spans="1:16" x14ac:dyDescent="0.25">
      <c r="A9">
        <v>8</v>
      </c>
      <c r="B9" t="s">
        <v>0</v>
      </c>
      <c r="C9" t="s">
        <v>9</v>
      </c>
      <c r="D9" t="s">
        <v>108</v>
      </c>
      <c r="E9" t="s">
        <v>109</v>
      </c>
      <c r="F9" s="6">
        <v>1</v>
      </c>
      <c r="G9" t="s">
        <v>2</v>
      </c>
      <c r="H9">
        <v>1</v>
      </c>
      <c r="I9" t="s">
        <v>98</v>
      </c>
      <c r="J9" t="str">
        <f t="shared" si="0"/>
        <v>Main Item JDDE-522-002</v>
      </c>
      <c r="K9" s="11" t="s">
        <v>142</v>
      </c>
      <c r="L9" s="2">
        <v>1</v>
      </c>
      <c r="M9" s="7">
        <v>68836060</v>
      </c>
      <c r="N9" s="7">
        <f t="shared" si="2"/>
        <v>6195245.3999999994</v>
      </c>
      <c r="O9" s="7">
        <f t="shared" si="3"/>
        <v>75031305.400000006</v>
      </c>
      <c r="P9" s="10">
        <f t="shared" si="1"/>
        <v>75031305.400000006</v>
      </c>
    </row>
    <row r="10" spans="1:16" x14ac:dyDescent="0.25">
      <c r="A10">
        <v>9</v>
      </c>
      <c r="B10" t="s">
        <v>0</v>
      </c>
      <c r="C10" t="s">
        <v>10</v>
      </c>
      <c r="D10" t="s">
        <v>108</v>
      </c>
      <c r="E10" t="s">
        <v>109</v>
      </c>
      <c r="F10" s="6">
        <v>1</v>
      </c>
      <c r="G10" t="s">
        <v>2</v>
      </c>
      <c r="H10">
        <v>1</v>
      </c>
      <c r="I10" t="s">
        <v>98</v>
      </c>
      <c r="J10" t="str">
        <f t="shared" si="0"/>
        <v>Main Item JEDE-522-003</v>
      </c>
      <c r="K10" s="11" t="s">
        <v>142</v>
      </c>
      <c r="L10" s="2">
        <v>1</v>
      </c>
      <c r="M10" s="7">
        <v>68836060</v>
      </c>
      <c r="N10" s="7">
        <f t="shared" si="2"/>
        <v>6195245.3999999994</v>
      </c>
      <c r="O10" s="7">
        <f t="shared" si="3"/>
        <v>75031305.400000006</v>
      </c>
      <c r="P10" s="10">
        <f t="shared" si="1"/>
        <v>75031305.400000006</v>
      </c>
    </row>
    <row r="11" spans="1:16" x14ac:dyDescent="0.25">
      <c r="A11">
        <v>10</v>
      </c>
      <c r="B11" t="s">
        <v>0</v>
      </c>
      <c r="C11" t="s">
        <v>11</v>
      </c>
      <c r="D11" t="s">
        <v>108</v>
      </c>
      <c r="E11" t="s">
        <v>109</v>
      </c>
      <c r="F11" s="6">
        <v>1</v>
      </c>
      <c r="G11" t="s">
        <v>2</v>
      </c>
      <c r="H11">
        <v>1</v>
      </c>
      <c r="I11" t="s">
        <v>98</v>
      </c>
      <c r="J11" t="str">
        <f t="shared" si="0"/>
        <v>Main Item JDAE-522-010</v>
      </c>
      <c r="K11" s="11" t="s">
        <v>142</v>
      </c>
      <c r="L11" s="2">
        <v>1</v>
      </c>
      <c r="M11" s="7">
        <v>68836060</v>
      </c>
      <c r="N11" s="7">
        <f t="shared" si="2"/>
        <v>6195245.3999999994</v>
      </c>
      <c r="O11" s="7">
        <f t="shared" si="3"/>
        <v>75031305.400000006</v>
      </c>
      <c r="P11" s="10">
        <f t="shared" si="1"/>
        <v>75031305.400000006</v>
      </c>
    </row>
    <row r="12" spans="1:16" x14ac:dyDescent="0.25">
      <c r="A12">
        <v>11</v>
      </c>
      <c r="B12" t="s">
        <v>0</v>
      </c>
      <c r="C12" t="s">
        <v>12</v>
      </c>
      <c r="D12" t="s">
        <v>108</v>
      </c>
      <c r="E12" t="s">
        <v>109</v>
      </c>
      <c r="F12" s="6">
        <v>1</v>
      </c>
      <c r="G12" t="s">
        <v>2</v>
      </c>
      <c r="H12">
        <v>1</v>
      </c>
      <c r="I12" t="s">
        <v>98</v>
      </c>
      <c r="J12" t="str">
        <f t="shared" si="0"/>
        <v>Main Item JDAE-522-009</v>
      </c>
      <c r="K12" s="11" t="s">
        <v>142</v>
      </c>
      <c r="L12" s="2">
        <v>1</v>
      </c>
      <c r="M12" s="7">
        <v>68836060</v>
      </c>
      <c r="N12" s="7">
        <f t="shared" si="2"/>
        <v>6195245.3999999994</v>
      </c>
      <c r="O12" s="7">
        <f t="shared" si="3"/>
        <v>75031305.400000006</v>
      </c>
      <c r="P12" s="10">
        <f t="shared" si="1"/>
        <v>75031305.400000006</v>
      </c>
    </row>
    <row r="13" spans="1:16" x14ac:dyDescent="0.25">
      <c r="A13">
        <v>12</v>
      </c>
      <c r="B13" t="s">
        <v>0</v>
      </c>
      <c r="C13" t="s">
        <v>13</v>
      </c>
      <c r="D13" s="1" t="s">
        <v>110</v>
      </c>
      <c r="E13" t="s">
        <v>109</v>
      </c>
      <c r="F13" s="6">
        <v>1</v>
      </c>
      <c r="G13" t="s">
        <v>2</v>
      </c>
      <c r="H13">
        <v>1</v>
      </c>
      <c r="I13" t="s">
        <v>98</v>
      </c>
      <c r="J13" t="str">
        <f t="shared" si="0"/>
        <v>Main Item JESD-522-002</v>
      </c>
      <c r="K13" s="11" t="s">
        <v>140</v>
      </c>
      <c r="L13" s="2">
        <v>1</v>
      </c>
      <c r="M13" s="7">
        <v>68836060</v>
      </c>
      <c r="N13" s="7">
        <f t="shared" si="2"/>
        <v>6195245.3999999994</v>
      </c>
      <c r="O13" s="7">
        <f t="shared" si="3"/>
        <v>75031305.400000006</v>
      </c>
      <c r="P13" s="10">
        <f t="shared" si="1"/>
        <v>75031305.400000006</v>
      </c>
    </row>
    <row r="14" spans="1:16" x14ac:dyDescent="0.25">
      <c r="A14">
        <v>13</v>
      </c>
      <c r="B14" t="s">
        <v>0</v>
      </c>
      <c r="C14" t="s">
        <v>14</v>
      </c>
      <c r="D14" t="s">
        <v>111</v>
      </c>
      <c r="E14" t="s">
        <v>109</v>
      </c>
      <c r="F14" s="6">
        <v>1</v>
      </c>
      <c r="G14" t="s">
        <v>2</v>
      </c>
      <c r="H14">
        <v>1</v>
      </c>
      <c r="I14" t="s">
        <v>98</v>
      </c>
      <c r="J14" t="str">
        <f t="shared" si="0"/>
        <v>Main Item JDDE-522-003</v>
      </c>
      <c r="K14" s="11" t="s">
        <v>144</v>
      </c>
      <c r="L14" s="2">
        <v>1</v>
      </c>
      <c r="M14" s="7">
        <v>68836060</v>
      </c>
      <c r="N14" s="7">
        <f t="shared" si="2"/>
        <v>6195245.3999999994</v>
      </c>
      <c r="O14" s="7">
        <f t="shared" si="3"/>
        <v>75031305.400000006</v>
      </c>
      <c r="P14" s="10">
        <f t="shared" si="1"/>
        <v>75031305.400000006</v>
      </c>
    </row>
    <row r="15" spans="1:16" x14ac:dyDescent="0.25">
      <c r="A15">
        <v>14</v>
      </c>
      <c r="B15" t="s">
        <v>0</v>
      </c>
      <c r="C15" t="s">
        <v>15</v>
      </c>
      <c r="D15" t="s">
        <v>110</v>
      </c>
      <c r="E15" t="s">
        <v>109</v>
      </c>
      <c r="F15" s="6">
        <v>1</v>
      </c>
      <c r="G15" t="s">
        <v>2</v>
      </c>
      <c r="H15">
        <v>1</v>
      </c>
      <c r="I15" t="s">
        <v>98</v>
      </c>
      <c r="J15" t="str">
        <f t="shared" si="0"/>
        <v>Main Item JDSD-522-001</v>
      </c>
      <c r="K15" s="11" t="s">
        <v>140</v>
      </c>
      <c r="L15" s="2">
        <v>1</v>
      </c>
      <c r="M15" s="7">
        <v>68836060</v>
      </c>
      <c r="N15" s="7">
        <f t="shared" si="2"/>
        <v>6195245.3999999994</v>
      </c>
      <c r="O15" s="7">
        <f t="shared" si="3"/>
        <v>75031305.400000006</v>
      </c>
      <c r="P15" s="10">
        <f t="shared" si="1"/>
        <v>75031305.400000006</v>
      </c>
    </row>
    <row r="16" spans="1:16" x14ac:dyDescent="0.25">
      <c r="A16">
        <v>15</v>
      </c>
      <c r="B16" t="s">
        <v>0</v>
      </c>
      <c r="C16" t="s">
        <v>16</v>
      </c>
      <c r="D16" t="s">
        <v>111</v>
      </c>
      <c r="E16" t="s">
        <v>109</v>
      </c>
      <c r="F16" s="6">
        <v>1</v>
      </c>
      <c r="G16" t="s">
        <v>2</v>
      </c>
      <c r="H16">
        <v>1</v>
      </c>
      <c r="I16" t="s">
        <v>98</v>
      </c>
      <c r="J16" t="str">
        <f t="shared" si="0"/>
        <v>Main Item JDDE-522-001</v>
      </c>
      <c r="K16" s="11" t="s">
        <v>144</v>
      </c>
      <c r="L16" s="2">
        <v>1</v>
      </c>
      <c r="M16" s="7">
        <v>68836060</v>
      </c>
      <c r="N16" s="7">
        <f t="shared" si="2"/>
        <v>6195245.3999999994</v>
      </c>
      <c r="O16" s="7">
        <f t="shared" si="3"/>
        <v>75031305.400000006</v>
      </c>
      <c r="P16" s="10">
        <f t="shared" si="1"/>
        <v>75031305.400000006</v>
      </c>
    </row>
    <row r="17" spans="1:16" x14ac:dyDescent="0.25">
      <c r="A17">
        <v>16</v>
      </c>
      <c r="B17" t="s">
        <v>0</v>
      </c>
      <c r="C17" t="s">
        <v>17</v>
      </c>
      <c r="D17" t="s">
        <v>108</v>
      </c>
      <c r="E17" t="s">
        <v>109</v>
      </c>
      <c r="F17" s="6">
        <v>1</v>
      </c>
      <c r="G17" t="s">
        <v>2</v>
      </c>
      <c r="H17">
        <v>1</v>
      </c>
      <c r="I17" t="s">
        <v>98</v>
      </c>
      <c r="J17" t="str">
        <f t="shared" si="0"/>
        <v>Main Item JDAE-561-001</v>
      </c>
      <c r="K17" s="11" t="s">
        <v>142</v>
      </c>
      <c r="L17" s="2">
        <v>1</v>
      </c>
      <c r="M17" s="7">
        <v>68836060</v>
      </c>
      <c r="N17" s="7">
        <f t="shared" si="2"/>
        <v>6195245.3999999994</v>
      </c>
      <c r="O17" s="7">
        <f t="shared" si="3"/>
        <v>75031305.400000006</v>
      </c>
      <c r="P17" s="10">
        <f t="shared" si="1"/>
        <v>75031305.400000006</v>
      </c>
    </row>
    <row r="18" spans="1:16" x14ac:dyDescent="0.25">
      <c r="A18">
        <v>17</v>
      </c>
      <c r="B18" t="s">
        <v>0</v>
      </c>
      <c r="C18" t="s">
        <v>18</v>
      </c>
      <c r="D18" t="s">
        <v>110</v>
      </c>
      <c r="E18" t="s">
        <v>109</v>
      </c>
      <c r="F18" s="6">
        <v>1</v>
      </c>
      <c r="G18" t="s">
        <v>2</v>
      </c>
      <c r="H18">
        <v>1</v>
      </c>
      <c r="I18" t="s">
        <v>98</v>
      </c>
      <c r="J18" t="str">
        <f t="shared" si="0"/>
        <v>Main Item JESD-524-004</v>
      </c>
      <c r="K18" s="11" t="s">
        <v>140</v>
      </c>
      <c r="L18" s="2">
        <v>1</v>
      </c>
      <c r="M18" s="7">
        <v>68836060</v>
      </c>
      <c r="N18" s="7">
        <f t="shared" si="2"/>
        <v>6195245.3999999994</v>
      </c>
      <c r="O18" s="7">
        <f t="shared" si="3"/>
        <v>75031305.400000006</v>
      </c>
      <c r="P18" s="10">
        <f t="shared" si="1"/>
        <v>75031305.400000006</v>
      </c>
    </row>
    <row r="19" spans="1:16" x14ac:dyDescent="0.25">
      <c r="A19">
        <v>18</v>
      </c>
      <c r="B19" t="s">
        <v>0</v>
      </c>
      <c r="C19" t="s">
        <v>19</v>
      </c>
      <c r="D19" t="s">
        <v>108</v>
      </c>
      <c r="E19" t="s">
        <v>109</v>
      </c>
      <c r="F19" s="6">
        <v>1</v>
      </c>
      <c r="G19" t="s">
        <v>2</v>
      </c>
      <c r="H19">
        <v>1</v>
      </c>
      <c r="I19" t="s">
        <v>98</v>
      </c>
      <c r="J19" t="str">
        <f t="shared" si="0"/>
        <v>Main Item JEDE-524-004</v>
      </c>
      <c r="K19" s="11" t="s">
        <v>142</v>
      </c>
      <c r="L19" s="2">
        <v>1</v>
      </c>
      <c r="M19" s="7">
        <v>68836060</v>
      </c>
      <c r="N19" s="7">
        <f t="shared" si="2"/>
        <v>6195245.3999999994</v>
      </c>
      <c r="O19" s="7">
        <f t="shared" si="3"/>
        <v>75031305.400000006</v>
      </c>
      <c r="P19" s="10">
        <f t="shared" si="1"/>
        <v>75031305.400000006</v>
      </c>
    </row>
    <row r="20" spans="1:16" x14ac:dyDescent="0.25">
      <c r="A20">
        <v>19</v>
      </c>
      <c r="B20" t="s">
        <v>0</v>
      </c>
      <c r="C20" t="s">
        <v>20</v>
      </c>
      <c r="D20" t="s">
        <v>108</v>
      </c>
      <c r="E20" t="s">
        <v>109</v>
      </c>
      <c r="F20" s="6">
        <v>1</v>
      </c>
      <c r="G20" t="s">
        <v>2</v>
      </c>
      <c r="H20">
        <v>1</v>
      </c>
      <c r="I20" t="s">
        <v>98</v>
      </c>
      <c r="J20" t="str">
        <f t="shared" si="0"/>
        <v>Main Item JDAE-524-006</v>
      </c>
      <c r="K20" s="11" t="s">
        <v>142</v>
      </c>
      <c r="L20" s="2">
        <v>1</v>
      </c>
      <c r="M20" s="7">
        <v>68836060</v>
      </c>
      <c r="N20" s="7">
        <f t="shared" si="2"/>
        <v>6195245.3999999994</v>
      </c>
      <c r="O20" s="7">
        <f t="shared" si="3"/>
        <v>75031305.400000006</v>
      </c>
      <c r="P20" s="10">
        <f t="shared" si="1"/>
        <v>75031305.400000006</v>
      </c>
    </row>
    <row r="21" spans="1:16" x14ac:dyDescent="0.25">
      <c r="A21">
        <v>20</v>
      </c>
      <c r="B21" t="s">
        <v>0</v>
      </c>
      <c r="C21" t="s">
        <v>21</v>
      </c>
      <c r="D21" t="s">
        <v>108</v>
      </c>
      <c r="E21" t="s">
        <v>109</v>
      </c>
      <c r="F21" s="6">
        <v>1</v>
      </c>
      <c r="G21" t="s">
        <v>2</v>
      </c>
      <c r="H21">
        <v>1</v>
      </c>
      <c r="I21" t="s">
        <v>98</v>
      </c>
      <c r="J21" t="str">
        <f t="shared" si="0"/>
        <v>Main Item JESD-523-001</v>
      </c>
      <c r="K21" s="11" t="s">
        <v>142</v>
      </c>
      <c r="L21" s="2">
        <v>1</v>
      </c>
      <c r="M21" s="7">
        <v>68836060</v>
      </c>
      <c r="N21" s="7">
        <f t="shared" si="2"/>
        <v>6195245.3999999994</v>
      </c>
      <c r="O21" s="7">
        <f t="shared" si="3"/>
        <v>75031305.400000006</v>
      </c>
      <c r="P21" s="10">
        <f t="shared" si="1"/>
        <v>75031305.400000006</v>
      </c>
    </row>
    <row r="22" spans="1:16" x14ac:dyDescent="0.25">
      <c r="A22">
        <v>21</v>
      </c>
      <c r="B22" t="s">
        <v>0</v>
      </c>
      <c r="C22" t="s">
        <v>22</v>
      </c>
      <c r="D22" t="s">
        <v>108</v>
      </c>
      <c r="E22" t="s">
        <v>109</v>
      </c>
      <c r="F22" s="6">
        <v>1</v>
      </c>
      <c r="G22" t="s">
        <v>2</v>
      </c>
      <c r="H22">
        <v>1</v>
      </c>
      <c r="I22" t="s">
        <v>98</v>
      </c>
      <c r="J22" t="str">
        <f t="shared" si="0"/>
        <v>Main Item JESD-509-001</v>
      </c>
      <c r="K22" s="11" t="s">
        <v>142</v>
      </c>
      <c r="L22" s="2">
        <v>1</v>
      </c>
      <c r="M22" s="7">
        <v>68836060</v>
      </c>
      <c r="N22" s="7">
        <f t="shared" si="2"/>
        <v>6195245.3999999994</v>
      </c>
      <c r="O22" s="7">
        <f t="shared" si="3"/>
        <v>75031305.400000006</v>
      </c>
      <c r="P22" s="10">
        <f t="shared" si="1"/>
        <v>75031305.400000006</v>
      </c>
    </row>
    <row r="23" spans="1:16" x14ac:dyDescent="0.25">
      <c r="A23">
        <v>22</v>
      </c>
      <c r="B23" t="s">
        <v>0</v>
      </c>
      <c r="C23" t="s">
        <v>23</v>
      </c>
      <c r="D23" t="s">
        <v>108</v>
      </c>
      <c r="E23" t="s">
        <v>109</v>
      </c>
      <c r="F23" s="6">
        <v>1</v>
      </c>
      <c r="G23" t="s">
        <v>2</v>
      </c>
      <c r="H23">
        <v>1</v>
      </c>
      <c r="I23" t="s">
        <v>98</v>
      </c>
      <c r="J23" t="str">
        <f t="shared" si="0"/>
        <v>Main Item JEDE-509-001</v>
      </c>
      <c r="K23" s="11" t="s">
        <v>142</v>
      </c>
      <c r="L23" s="2">
        <v>1</v>
      </c>
      <c r="M23" s="7">
        <v>68836060</v>
      </c>
      <c r="N23" s="7">
        <f t="shared" si="2"/>
        <v>6195245.3999999994</v>
      </c>
      <c r="O23" s="7">
        <f t="shared" si="3"/>
        <v>75031305.400000006</v>
      </c>
      <c r="P23" s="10">
        <f t="shared" si="1"/>
        <v>75031305.400000006</v>
      </c>
    </row>
    <row r="24" spans="1:16" x14ac:dyDescent="0.25">
      <c r="A24">
        <v>23</v>
      </c>
      <c r="B24" t="s">
        <v>0</v>
      </c>
      <c r="C24" t="s">
        <v>24</v>
      </c>
      <c r="D24" t="s">
        <v>108</v>
      </c>
      <c r="E24" t="s">
        <v>109</v>
      </c>
      <c r="F24" s="6">
        <v>1</v>
      </c>
      <c r="G24" t="s">
        <v>2</v>
      </c>
      <c r="H24">
        <v>1</v>
      </c>
      <c r="I24" t="s">
        <v>98</v>
      </c>
      <c r="J24" t="str">
        <f t="shared" si="0"/>
        <v>Main Item JEAE-509-001</v>
      </c>
      <c r="K24" s="11" t="s">
        <v>142</v>
      </c>
      <c r="L24" s="2">
        <v>1</v>
      </c>
      <c r="M24" s="7">
        <v>68836060</v>
      </c>
      <c r="N24" s="7">
        <f t="shared" si="2"/>
        <v>6195245.3999999994</v>
      </c>
      <c r="O24" s="7">
        <f t="shared" si="3"/>
        <v>75031305.400000006</v>
      </c>
      <c r="P24" s="10">
        <f t="shared" si="1"/>
        <v>75031305.400000006</v>
      </c>
    </row>
    <row r="25" spans="1:16" x14ac:dyDescent="0.25">
      <c r="A25">
        <v>24</v>
      </c>
      <c r="B25" t="s">
        <v>0</v>
      </c>
      <c r="C25" t="s">
        <v>25</v>
      </c>
      <c r="D25" t="s">
        <v>110</v>
      </c>
      <c r="E25" t="s">
        <v>109</v>
      </c>
      <c r="F25" s="6">
        <v>1</v>
      </c>
      <c r="G25" t="s">
        <v>2</v>
      </c>
      <c r="H25">
        <v>1</v>
      </c>
      <c r="I25" t="s">
        <v>98</v>
      </c>
      <c r="J25" t="str">
        <f t="shared" si="0"/>
        <v>Main Item JDSD-509-001</v>
      </c>
      <c r="K25" s="11" t="s">
        <v>140</v>
      </c>
      <c r="L25" s="2">
        <v>1</v>
      </c>
      <c r="M25" s="7">
        <v>68836060</v>
      </c>
      <c r="N25" s="7">
        <f t="shared" si="2"/>
        <v>6195245.3999999994</v>
      </c>
      <c r="O25" s="7">
        <f t="shared" si="3"/>
        <v>75031305.400000006</v>
      </c>
      <c r="P25" s="10">
        <f t="shared" si="1"/>
        <v>75031305.400000006</v>
      </c>
    </row>
    <row r="26" spans="1:16" x14ac:dyDescent="0.25">
      <c r="A26">
        <v>25</v>
      </c>
      <c r="B26" t="s">
        <v>0</v>
      </c>
      <c r="C26" t="s">
        <v>26</v>
      </c>
      <c r="D26" t="s">
        <v>108</v>
      </c>
      <c r="E26" t="s">
        <v>109</v>
      </c>
      <c r="F26" s="6">
        <v>1</v>
      </c>
      <c r="G26" t="s">
        <v>2</v>
      </c>
      <c r="H26">
        <v>1</v>
      </c>
      <c r="I26" t="s">
        <v>98</v>
      </c>
      <c r="J26" t="str">
        <f t="shared" si="0"/>
        <v>Main Item JEDE-509-101</v>
      </c>
      <c r="K26" s="11" t="s">
        <v>142</v>
      </c>
      <c r="L26" s="2">
        <v>1</v>
      </c>
      <c r="M26" s="7">
        <v>68836060</v>
      </c>
      <c r="N26" s="7">
        <f t="shared" si="2"/>
        <v>6195245.3999999994</v>
      </c>
      <c r="O26" s="7">
        <f t="shared" si="3"/>
        <v>75031305.400000006</v>
      </c>
      <c r="P26" s="10">
        <f t="shared" si="1"/>
        <v>75031305.400000006</v>
      </c>
    </row>
    <row r="27" spans="1:16" x14ac:dyDescent="0.25">
      <c r="A27">
        <v>26</v>
      </c>
      <c r="B27" t="s">
        <v>0</v>
      </c>
      <c r="C27" t="s">
        <v>27</v>
      </c>
      <c r="D27" t="s">
        <v>108</v>
      </c>
      <c r="E27" t="s">
        <v>109</v>
      </c>
      <c r="F27" s="6">
        <v>1</v>
      </c>
      <c r="G27" t="s">
        <v>2</v>
      </c>
      <c r="H27">
        <v>1</v>
      </c>
      <c r="I27" t="s">
        <v>98</v>
      </c>
      <c r="J27" t="str">
        <f t="shared" si="0"/>
        <v>Main Item JDAE-509-011</v>
      </c>
      <c r="K27" s="11" t="s">
        <v>142</v>
      </c>
      <c r="L27" s="2">
        <v>1</v>
      </c>
      <c r="M27" s="7">
        <v>68836060</v>
      </c>
      <c r="N27" s="7">
        <f t="shared" si="2"/>
        <v>6195245.3999999994</v>
      </c>
      <c r="O27" s="7">
        <f t="shared" si="3"/>
        <v>75031305.400000006</v>
      </c>
      <c r="P27" s="10">
        <f t="shared" si="1"/>
        <v>75031305.400000006</v>
      </c>
    </row>
    <row r="28" spans="1:16" x14ac:dyDescent="0.25">
      <c r="A28">
        <v>27</v>
      </c>
      <c r="B28" t="s">
        <v>0</v>
      </c>
      <c r="C28" t="s">
        <v>28</v>
      </c>
      <c r="D28" t="s">
        <v>112</v>
      </c>
      <c r="E28" t="s">
        <v>109</v>
      </c>
      <c r="F28" s="6">
        <v>1</v>
      </c>
      <c r="G28" t="s">
        <v>2</v>
      </c>
      <c r="H28">
        <v>1</v>
      </c>
      <c r="I28" t="s">
        <v>98</v>
      </c>
      <c r="J28" t="str">
        <f t="shared" si="0"/>
        <v>Main Item JGAE-509-001</v>
      </c>
      <c r="K28" s="11" t="s">
        <v>141</v>
      </c>
      <c r="L28" s="2">
        <v>1</v>
      </c>
      <c r="M28" s="7">
        <v>68836060</v>
      </c>
      <c r="N28" s="7">
        <f t="shared" si="2"/>
        <v>6195245.3999999994</v>
      </c>
      <c r="O28" s="7">
        <f t="shared" si="3"/>
        <v>75031305.400000006</v>
      </c>
      <c r="P28" s="10">
        <f t="shared" si="1"/>
        <v>75031305.400000006</v>
      </c>
    </row>
    <row r="29" spans="1:16" x14ac:dyDescent="0.25">
      <c r="A29">
        <v>28</v>
      </c>
      <c r="B29" t="s">
        <v>0</v>
      </c>
      <c r="C29" t="s">
        <v>29</v>
      </c>
      <c r="D29" t="s">
        <v>112</v>
      </c>
      <c r="E29" t="s">
        <v>109</v>
      </c>
      <c r="F29" s="6">
        <v>1</v>
      </c>
      <c r="G29" t="s">
        <v>2</v>
      </c>
      <c r="H29">
        <v>1</v>
      </c>
      <c r="I29" t="s">
        <v>98</v>
      </c>
      <c r="J29" t="str">
        <f t="shared" si="0"/>
        <v>Main Item JGAE-509-002</v>
      </c>
      <c r="K29" s="11" t="s">
        <v>141</v>
      </c>
      <c r="L29" s="2">
        <v>1</v>
      </c>
      <c r="M29" s="7">
        <v>68836060</v>
      </c>
      <c r="N29" s="7">
        <f t="shared" si="2"/>
        <v>6195245.3999999994</v>
      </c>
      <c r="O29" s="7">
        <f t="shared" si="3"/>
        <v>75031305.400000006</v>
      </c>
      <c r="P29" s="10">
        <f t="shared" si="1"/>
        <v>75031305.400000006</v>
      </c>
    </row>
    <row r="30" spans="1:16" x14ac:dyDescent="0.25">
      <c r="A30">
        <v>29</v>
      </c>
      <c r="B30" t="s">
        <v>0</v>
      </c>
      <c r="C30" t="s">
        <v>30</v>
      </c>
      <c r="D30" t="s">
        <v>108</v>
      </c>
      <c r="E30" t="s">
        <v>109</v>
      </c>
      <c r="F30" s="6">
        <v>1</v>
      </c>
      <c r="G30" t="s">
        <v>2</v>
      </c>
      <c r="H30">
        <v>1</v>
      </c>
      <c r="I30" t="s">
        <v>98</v>
      </c>
      <c r="J30" t="str">
        <f t="shared" si="0"/>
        <v>Main Item JGDE-509-001</v>
      </c>
      <c r="K30" s="11" t="s">
        <v>142</v>
      </c>
      <c r="L30" s="2">
        <v>1</v>
      </c>
      <c r="M30" s="7">
        <v>68836060</v>
      </c>
      <c r="N30" s="7">
        <f t="shared" si="2"/>
        <v>6195245.3999999994</v>
      </c>
      <c r="O30" s="7">
        <f t="shared" si="3"/>
        <v>75031305.400000006</v>
      </c>
      <c r="P30" s="10">
        <f t="shared" si="1"/>
        <v>75031305.400000006</v>
      </c>
    </row>
    <row r="31" spans="1:16" x14ac:dyDescent="0.25">
      <c r="A31">
        <v>30</v>
      </c>
      <c r="B31" t="s">
        <v>0</v>
      </c>
      <c r="C31" t="s">
        <v>31</v>
      </c>
      <c r="D31" t="s">
        <v>108</v>
      </c>
      <c r="E31" t="s">
        <v>109</v>
      </c>
      <c r="F31" s="6">
        <v>1</v>
      </c>
      <c r="G31" t="s">
        <v>2</v>
      </c>
      <c r="H31">
        <v>1</v>
      </c>
      <c r="I31" t="s">
        <v>98</v>
      </c>
      <c r="J31" t="str">
        <f t="shared" si="0"/>
        <v>Main Item JGDE-509-002</v>
      </c>
      <c r="K31" s="11" t="s">
        <v>142</v>
      </c>
      <c r="L31" s="2">
        <v>1</v>
      </c>
      <c r="M31" s="7">
        <v>68836060</v>
      </c>
      <c r="N31" s="7">
        <f t="shared" si="2"/>
        <v>6195245.3999999994</v>
      </c>
      <c r="O31" s="7">
        <f t="shared" si="3"/>
        <v>75031305.400000006</v>
      </c>
      <c r="P31" s="10">
        <f t="shared" si="1"/>
        <v>75031305.400000006</v>
      </c>
    </row>
    <row r="32" spans="1:16" x14ac:dyDescent="0.25">
      <c r="A32">
        <v>31</v>
      </c>
      <c r="B32" t="s">
        <v>0</v>
      </c>
      <c r="C32" t="s">
        <v>32</v>
      </c>
      <c r="D32" t="s">
        <v>108</v>
      </c>
      <c r="E32" t="s">
        <v>109</v>
      </c>
      <c r="F32" s="6">
        <v>1</v>
      </c>
      <c r="G32" t="s">
        <v>2</v>
      </c>
      <c r="H32">
        <v>1</v>
      </c>
      <c r="I32" t="s">
        <v>98</v>
      </c>
      <c r="J32" t="str">
        <f t="shared" si="0"/>
        <v>Main Item JGDE-509-003</v>
      </c>
      <c r="K32" s="11" t="s">
        <v>142</v>
      </c>
      <c r="L32" s="2">
        <v>1</v>
      </c>
      <c r="M32" s="7">
        <v>68836060</v>
      </c>
      <c r="N32" s="7">
        <f t="shared" si="2"/>
        <v>6195245.3999999994</v>
      </c>
      <c r="O32" s="7">
        <f t="shared" si="3"/>
        <v>75031305.400000006</v>
      </c>
      <c r="P32" s="10">
        <f t="shared" si="1"/>
        <v>75031305.400000006</v>
      </c>
    </row>
    <row r="33" spans="1:16" x14ac:dyDescent="0.25">
      <c r="A33">
        <v>32</v>
      </c>
      <c r="B33" t="s">
        <v>0</v>
      </c>
      <c r="C33" t="s">
        <v>33</v>
      </c>
      <c r="D33" t="s">
        <v>112</v>
      </c>
      <c r="E33" t="s">
        <v>109</v>
      </c>
      <c r="F33" s="6">
        <v>1</v>
      </c>
      <c r="G33" t="s">
        <v>2</v>
      </c>
      <c r="H33">
        <v>1</v>
      </c>
      <c r="I33" t="s">
        <v>98</v>
      </c>
      <c r="J33" t="str">
        <f t="shared" si="0"/>
        <v>Main Item JGAE-GPR-001</v>
      </c>
      <c r="K33" s="11" t="s">
        <v>141</v>
      </c>
      <c r="L33" s="2">
        <v>1</v>
      </c>
      <c r="M33" s="7">
        <v>68836060</v>
      </c>
      <c r="N33" s="7">
        <f t="shared" si="2"/>
        <v>6195245.3999999994</v>
      </c>
      <c r="O33" s="7">
        <f t="shared" si="3"/>
        <v>75031305.400000006</v>
      </c>
      <c r="P33" s="10">
        <f t="shared" si="1"/>
        <v>75031305.400000006</v>
      </c>
    </row>
    <row r="34" spans="1:16" x14ac:dyDescent="0.25">
      <c r="A34">
        <v>33</v>
      </c>
      <c r="B34" t="s">
        <v>0</v>
      </c>
      <c r="C34" t="s">
        <v>34</v>
      </c>
      <c r="D34" t="s">
        <v>112</v>
      </c>
      <c r="E34" t="s">
        <v>109</v>
      </c>
      <c r="F34" s="6">
        <v>1</v>
      </c>
      <c r="G34" t="s">
        <v>2</v>
      </c>
      <c r="H34">
        <v>1</v>
      </c>
      <c r="I34" t="s">
        <v>98</v>
      </c>
      <c r="J34" t="str">
        <f t="shared" ref="J34:J65" si="4">CONCATENATE(B34," ",C34)</f>
        <v>Main Item JGAE-GPR-002</v>
      </c>
      <c r="K34" s="11" t="s">
        <v>141</v>
      </c>
      <c r="L34" s="2">
        <v>1</v>
      </c>
      <c r="M34" s="7">
        <v>68836060</v>
      </c>
      <c r="N34" s="7">
        <f t="shared" si="2"/>
        <v>6195245.3999999994</v>
      </c>
      <c r="O34" s="7">
        <f t="shared" si="3"/>
        <v>75031305.400000006</v>
      </c>
      <c r="P34" s="10">
        <f t="shared" ref="P34:P65" si="5">O34*H34</f>
        <v>75031305.400000006</v>
      </c>
    </row>
    <row r="35" spans="1:16" x14ac:dyDescent="0.25">
      <c r="A35">
        <v>34</v>
      </c>
      <c r="B35" t="s">
        <v>0</v>
      </c>
      <c r="C35" t="s">
        <v>35</v>
      </c>
      <c r="D35" t="s">
        <v>113</v>
      </c>
      <c r="E35" t="s">
        <v>109</v>
      </c>
      <c r="F35" s="6">
        <v>1</v>
      </c>
      <c r="G35" t="s">
        <v>2</v>
      </c>
      <c r="H35">
        <v>1</v>
      </c>
      <c r="I35" t="s">
        <v>98</v>
      </c>
      <c r="J35" t="str">
        <f t="shared" si="4"/>
        <v>Main Item JGAE-522-001</v>
      </c>
      <c r="K35" s="11" t="s">
        <v>148</v>
      </c>
      <c r="L35" s="2">
        <v>1</v>
      </c>
      <c r="M35" s="7">
        <v>68836060</v>
      </c>
      <c r="N35" s="7">
        <f t="shared" si="2"/>
        <v>6195245.3999999994</v>
      </c>
      <c r="O35" s="7">
        <f t="shared" si="3"/>
        <v>75031305.400000006</v>
      </c>
      <c r="P35" s="10">
        <f t="shared" si="5"/>
        <v>75031305.400000006</v>
      </c>
    </row>
    <row r="36" spans="1:16" x14ac:dyDescent="0.25">
      <c r="A36">
        <v>35</v>
      </c>
      <c r="B36" t="s">
        <v>0</v>
      </c>
      <c r="C36" t="s">
        <v>36</v>
      </c>
      <c r="D36" t="s">
        <v>112</v>
      </c>
      <c r="E36" t="s">
        <v>109</v>
      </c>
      <c r="F36" s="6">
        <v>1</v>
      </c>
      <c r="G36" t="s">
        <v>2</v>
      </c>
      <c r="H36">
        <v>1</v>
      </c>
      <c r="I36" t="s">
        <v>98</v>
      </c>
      <c r="J36" t="str">
        <f t="shared" si="4"/>
        <v>Main Item JGAE-524-001</v>
      </c>
      <c r="K36" s="11" t="s">
        <v>141</v>
      </c>
      <c r="L36" s="2">
        <v>1</v>
      </c>
      <c r="M36" s="7">
        <v>68836060</v>
      </c>
      <c r="N36" s="7">
        <f t="shared" si="2"/>
        <v>6195245.3999999994</v>
      </c>
      <c r="O36" s="7">
        <f t="shared" si="3"/>
        <v>75031305.400000006</v>
      </c>
      <c r="P36" s="10">
        <f t="shared" si="5"/>
        <v>75031305.400000006</v>
      </c>
    </row>
    <row r="37" spans="1:16" x14ac:dyDescent="0.25">
      <c r="A37">
        <v>36</v>
      </c>
      <c r="B37" t="s">
        <v>0</v>
      </c>
      <c r="C37" t="s">
        <v>37</v>
      </c>
      <c r="D37" t="s">
        <v>108</v>
      </c>
      <c r="E37" t="s">
        <v>109</v>
      </c>
      <c r="F37" s="6">
        <v>1</v>
      </c>
      <c r="G37" t="s">
        <v>2</v>
      </c>
      <c r="H37">
        <v>1</v>
      </c>
      <c r="I37" t="s">
        <v>98</v>
      </c>
      <c r="J37" t="str">
        <f t="shared" si="4"/>
        <v>Main Item JGDE-546-001</v>
      </c>
      <c r="K37" s="11" t="s">
        <v>142</v>
      </c>
      <c r="L37" s="2">
        <v>1</v>
      </c>
      <c r="M37" s="7">
        <v>68836060</v>
      </c>
      <c r="N37" s="7">
        <f t="shared" si="2"/>
        <v>6195245.3999999994</v>
      </c>
      <c r="O37" s="7">
        <f t="shared" si="3"/>
        <v>75031305.400000006</v>
      </c>
      <c r="P37" s="10">
        <f t="shared" si="5"/>
        <v>75031305.400000006</v>
      </c>
    </row>
    <row r="38" spans="1:16" x14ac:dyDescent="0.25">
      <c r="A38">
        <v>37</v>
      </c>
      <c r="B38" t="s">
        <v>0</v>
      </c>
      <c r="C38" t="s">
        <v>38</v>
      </c>
      <c r="D38" t="s">
        <v>108</v>
      </c>
      <c r="E38" t="s">
        <v>109</v>
      </c>
      <c r="F38" s="6">
        <v>1</v>
      </c>
      <c r="G38" t="s">
        <v>2</v>
      </c>
      <c r="H38">
        <v>1</v>
      </c>
      <c r="I38" t="s">
        <v>98</v>
      </c>
      <c r="J38" t="str">
        <f t="shared" si="4"/>
        <v>Main Item JGDE-546-002</v>
      </c>
      <c r="K38" s="11" t="s">
        <v>142</v>
      </c>
      <c r="L38" s="2">
        <v>1</v>
      </c>
      <c r="M38" s="7">
        <v>68836060</v>
      </c>
      <c r="N38" s="7">
        <f t="shared" si="2"/>
        <v>6195245.3999999994</v>
      </c>
      <c r="O38" s="7">
        <f t="shared" si="3"/>
        <v>75031305.400000006</v>
      </c>
      <c r="P38" s="10">
        <f t="shared" si="5"/>
        <v>75031305.400000006</v>
      </c>
    </row>
    <row r="39" spans="1:16" x14ac:dyDescent="0.25">
      <c r="A39">
        <v>38</v>
      </c>
      <c r="B39" t="s">
        <v>0</v>
      </c>
      <c r="C39" t="s">
        <v>39</v>
      </c>
      <c r="D39" t="s">
        <v>108</v>
      </c>
      <c r="E39" t="s">
        <v>109</v>
      </c>
      <c r="F39" s="6">
        <v>1</v>
      </c>
      <c r="G39" t="s">
        <v>2</v>
      </c>
      <c r="H39">
        <v>1</v>
      </c>
      <c r="I39" t="s">
        <v>98</v>
      </c>
      <c r="J39" t="str">
        <f t="shared" si="4"/>
        <v>Main Item JGDE-546-003</v>
      </c>
      <c r="K39" s="11" t="s">
        <v>142</v>
      </c>
      <c r="L39" s="2">
        <v>1</v>
      </c>
      <c r="M39" s="7">
        <v>68836060</v>
      </c>
      <c r="N39" s="7">
        <f t="shared" si="2"/>
        <v>6195245.3999999994</v>
      </c>
      <c r="O39" s="7">
        <f t="shared" si="3"/>
        <v>75031305.400000006</v>
      </c>
      <c r="P39" s="10">
        <f t="shared" si="5"/>
        <v>75031305.400000006</v>
      </c>
    </row>
    <row r="40" spans="1:16" x14ac:dyDescent="0.25">
      <c r="A40">
        <v>39</v>
      </c>
      <c r="B40" t="s">
        <v>0</v>
      </c>
      <c r="C40" t="s">
        <v>40</v>
      </c>
      <c r="D40" t="s">
        <v>112</v>
      </c>
      <c r="E40" t="s">
        <v>109</v>
      </c>
      <c r="F40" s="6">
        <v>1</v>
      </c>
      <c r="G40" t="s">
        <v>2</v>
      </c>
      <c r="H40">
        <v>1</v>
      </c>
      <c r="I40" t="s">
        <v>98</v>
      </c>
      <c r="J40" t="str">
        <f t="shared" si="4"/>
        <v>Main Item TB-B27-001</v>
      </c>
      <c r="K40" s="11" t="s">
        <v>141</v>
      </c>
      <c r="L40" s="2">
        <v>1</v>
      </c>
      <c r="M40" s="7">
        <v>68836060</v>
      </c>
      <c r="N40" s="7">
        <f t="shared" si="2"/>
        <v>6195245.3999999994</v>
      </c>
      <c r="O40" s="7">
        <f t="shared" si="3"/>
        <v>75031305.400000006</v>
      </c>
      <c r="P40" s="10">
        <f t="shared" si="5"/>
        <v>75031305.400000006</v>
      </c>
    </row>
    <row r="41" spans="1:16" x14ac:dyDescent="0.25">
      <c r="A41">
        <v>40</v>
      </c>
      <c r="B41" t="s">
        <v>0</v>
      </c>
      <c r="C41" t="s">
        <v>41</v>
      </c>
      <c r="D41" t="s">
        <v>112</v>
      </c>
      <c r="E41" t="s">
        <v>109</v>
      </c>
      <c r="F41" s="6">
        <v>1</v>
      </c>
      <c r="G41" t="s">
        <v>2</v>
      </c>
      <c r="H41">
        <v>1</v>
      </c>
      <c r="I41" t="s">
        <v>98</v>
      </c>
      <c r="J41" t="str">
        <f t="shared" si="4"/>
        <v>Main Item TB-B44-003</v>
      </c>
      <c r="K41" s="11" t="s">
        <v>141</v>
      </c>
      <c r="L41" s="2">
        <v>1</v>
      </c>
      <c r="M41" s="7">
        <v>68836060</v>
      </c>
      <c r="N41" s="7">
        <f t="shared" si="2"/>
        <v>6195245.3999999994</v>
      </c>
      <c r="O41" s="7">
        <f t="shared" si="3"/>
        <v>75031305.400000006</v>
      </c>
      <c r="P41" s="10">
        <f t="shared" si="5"/>
        <v>75031305.400000006</v>
      </c>
    </row>
    <row r="42" spans="1:16" x14ac:dyDescent="0.25">
      <c r="A42">
        <v>1</v>
      </c>
      <c r="B42" t="s">
        <v>0</v>
      </c>
      <c r="C42" t="s">
        <v>42</v>
      </c>
      <c r="D42" t="s">
        <v>112</v>
      </c>
      <c r="E42" t="s">
        <v>109</v>
      </c>
      <c r="F42" s="6">
        <v>1</v>
      </c>
      <c r="G42" t="s">
        <v>2</v>
      </c>
      <c r="H42">
        <v>1</v>
      </c>
      <c r="I42" t="s">
        <v>98</v>
      </c>
      <c r="J42" t="str">
        <f t="shared" si="4"/>
        <v>Main Item TB-B44-004</v>
      </c>
      <c r="K42" s="11" t="s">
        <v>141</v>
      </c>
      <c r="L42" s="2">
        <v>1</v>
      </c>
      <c r="M42" s="7">
        <v>68836060</v>
      </c>
      <c r="N42" s="7">
        <f t="shared" si="2"/>
        <v>6195245.3999999994</v>
      </c>
      <c r="O42" s="7">
        <f t="shared" si="3"/>
        <v>75031305.400000006</v>
      </c>
      <c r="P42" s="10">
        <f t="shared" si="5"/>
        <v>75031305.400000006</v>
      </c>
    </row>
    <row r="43" spans="1:16" x14ac:dyDescent="0.25">
      <c r="A43">
        <v>2</v>
      </c>
      <c r="B43" t="s">
        <v>0</v>
      </c>
      <c r="C43" t="s">
        <v>43</v>
      </c>
      <c r="D43" t="s">
        <v>112</v>
      </c>
      <c r="E43" t="s">
        <v>109</v>
      </c>
      <c r="F43" s="6">
        <v>1</v>
      </c>
      <c r="G43" t="s">
        <v>2</v>
      </c>
      <c r="H43">
        <v>1</v>
      </c>
      <c r="I43" t="s">
        <v>98</v>
      </c>
      <c r="J43" t="str">
        <f t="shared" si="4"/>
        <v>Main Item TB-B44-005</v>
      </c>
      <c r="K43" s="11" t="s">
        <v>141</v>
      </c>
      <c r="L43" s="2">
        <v>1</v>
      </c>
      <c r="M43" s="7">
        <v>68836060</v>
      </c>
      <c r="N43" s="7">
        <f t="shared" si="2"/>
        <v>6195245.3999999994</v>
      </c>
      <c r="O43" s="7">
        <f t="shared" si="3"/>
        <v>75031305.400000006</v>
      </c>
      <c r="P43" s="10">
        <f t="shared" si="5"/>
        <v>75031305.400000006</v>
      </c>
    </row>
    <row r="44" spans="1:16" x14ac:dyDescent="0.25">
      <c r="A44">
        <v>3</v>
      </c>
      <c r="B44" t="s">
        <v>0</v>
      </c>
      <c r="C44" t="s">
        <v>44</v>
      </c>
      <c r="D44" t="s">
        <v>112</v>
      </c>
      <c r="E44" t="s">
        <v>109</v>
      </c>
      <c r="F44" s="6">
        <v>1</v>
      </c>
      <c r="G44" t="s">
        <v>2</v>
      </c>
      <c r="H44">
        <v>1</v>
      </c>
      <c r="I44" t="s">
        <v>98</v>
      </c>
      <c r="J44" t="str">
        <f t="shared" si="4"/>
        <v>Main Item TB-B44-006</v>
      </c>
      <c r="K44" s="11" t="s">
        <v>141</v>
      </c>
      <c r="L44" s="2">
        <v>1</v>
      </c>
      <c r="M44" s="7">
        <v>68836060</v>
      </c>
      <c r="N44" s="7">
        <f t="shared" si="2"/>
        <v>6195245.3999999994</v>
      </c>
      <c r="O44" s="7">
        <f t="shared" si="3"/>
        <v>75031305.400000006</v>
      </c>
      <c r="P44" s="10">
        <f t="shared" si="5"/>
        <v>75031305.400000006</v>
      </c>
    </row>
    <row r="45" spans="1:16" x14ac:dyDescent="0.25">
      <c r="A45">
        <v>4</v>
      </c>
      <c r="B45" t="s">
        <v>0</v>
      </c>
      <c r="C45" t="s">
        <v>45</v>
      </c>
      <c r="D45" t="s">
        <v>112</v>
      </c>
      <c r="E45" t="s">
        <v>109</v>
      </c>
      <c r="F45" s="6">
        <v>1</v>
      </c>
      <c r="G45" t="s">
        <v>2</v>
      </c>
      <c r="H45">
        <v>1</v>
      </c>
      <c r="I45" t="s">
        <v>98</v>
      </c>
      <c r="J45" t="str">
        <f t="shared" si="4"/>
        <v>Main Item TB-B44-007</v>
      </c>
      <c r="K45" s="11" t="s">
        <v>141</v>
      </c>
      <c r="L45" s="2">
        <v>1</v>
      </c>
      <c r="M45" s="7">
        <v>68836060</v>
      </c>
      <c r="N45" s="7">
        <f t="shared" si="2"/>
        <v>6195245.3999999994</v>
      </c>
      <c r="O45" s="7">
        <f t="shared" si="3"/>
        <v>75031305.400000006</v>
      </c>
      <c r="P45" s="10">
        <f t="shared" si="5"/>
        <v>75031305.400000006</v>
      </c>
    </row>
    <row r="46" spans="1:16" x14ac:dyDescent="0.25">
      <c r="A46">
        <v>5</v>
      </c>
      <c r="B46" t="s">
        <v>0</v>
      </c>
      <c r="C46" t="s">
        <v>46</v>
      </c>
      <c r="D46" t="s">
        <v>112</v>
      </c>
      <c r="E46" t="s">
        <v>109</v>
      </c>
      <c r="F46" s="6">
        <v>1</v>
      </c>
      <c r="G46" t="s">
        <v>2</v>
      </c>
      <c r="H46">
        <v>1</v>
      </c>
      <c r="I46" t="s">
        <v>98</v>
      </c>
      <c r="J46" t="str">
        <f t="shared" si="4"/>
        <v>Main Item TB-B44-001</v>
      </c>
      <c r="K46" s="11" t="s">
        <v>141</v>
      </c>
      <c r="L46" s="2">
        <v>1</v>
      </c>
      <c r="M46" s="7">
        <v>68836060</v>
      </c>
      <c r="N46" s="7">
        <f t="shared" si="2"/>
        <v>6195245.3999999994</v>
      </c>
      <c r="O46" s="7">
        <f t="shared" si="3"/>
        <v>75031305.400000006</v>
      </c>
      <c r="P46" s="10">
        <f t="shared" si="5"/>
        <v>75031305.400000006</v>
      </c>
    </row>
    <row r="47" spans="1:16" x14ac:dyDescent="0.25">
      <c r="A47">
        <v>6</v>
      </c>
      <c r="B47" t="s">
        <v>0</v>
      </c>
      <c r="C47" t="s">
        <v>47</v>
      </c>
      <c r="D47" t="s">
        <v>112</v>
      </c>
      <c r="E47" t="s">
        <v>109</v>
      </c>
      <c r="F47" s="6">
        <v>1</v>
      </c>
      <c r="G47" t="s">
        <v>2</v>
      </c>
      <c r="H47">
        <v>1</v>
      </c>
      <c r="I47" t="s">
        <v>98</v>
      </c>
      <c r="J47" t="str">
        <f t="shared" si="4"/>
        <v>Main Item TB-B44-002</v>
      </c>
      <c r="K47" s="11" t="s">
        <v>141</v>
      </c>
      <c r="L47" s="2">
        <v>1</v>
      </c>
      <c r="M47" s="7">
        <v>68836060</v>
      </c>
      <c r="N47" s="7">
        <f t="shared" si="2"/>
        <v>6195245.3999999994</v>
      </c>
      <c r="O47" s="7">
        <f t="shared" si="3"/>
        <v>75031305.400000006</v>
      </c>
      <c r="P47" s="10">
        <f t="shared" si="5"/>
        <v>75031305.400000006</v>
      </c>
    </row>
    <row r="48" spans="1:16" x14ac:dyDescent="0.25">
      <c r="A48">
        <v>7</v>
      </c>
      <c r="B48" t="s">
        <v>0</v>
      </c>
      <c r="C48" t="s">
        <v>48</v>
      </c>
      <c r="D48" t="s">
        <v>108</v>
      </c>
      <c r="E48" t="s">
        <v>109</v>
      </c>
      <c r="F48" s="6">
        <v>1</v>
      </c>
      <c r="G48" t="s">
        <v>2</v>
      </c>
      <c r="H48">
        <v>1</v>
      </c>
      <c r="I48" t="s">
        <v>98</v>
      </c>
      <c r="J48" t="str">
        <f t="shared" si="4"/>
        <v>Main Item TB-B27-002</v>
      </c>
      <c r="K48" s="11" t="s">
        <v>142</v>
      </c>
      <c r="L48" s="2">
        <v>1</v>
      </c>
      <c r="M48" s="7">
        <v>68836060</v>
      </c>
      <c r="N48" s="7">
        <f t="shared" si="2"/>
        <v>6195245.3999999994</v>
      </c>
      <c r="O48" s="7">
        <f t="shared" si="3"/>
        <v>75031305.400000006</v>
      </c>
      <c r="P48" s="10">
        <f t="shared" si="5"/>
        <v>75031305.400000006</v>
      </c>
    </row>
    <row r="49" spans="1:16" x14ac:dyDescent="0.25">
      <c r="A49">
        <v>8</v>
      </c>
      <c r="B49" t="s">
        <v>0</v>
      </c>
      <c r="C49" t="s">
        <v>49</v>
      </c>
      <c r="D49" t="s">
        <v>108</v>
      </c>
      <c r="E49" t="s">
        <v>109</v>
      </c>
      <c r="F49" s="6">
        <v>1</v>
      </c>
      <c r="G49" t="s">
        <v>2</v>
      </c>
      <c r="H49">
        <v>1</v>
      </c>
      <c r="I49" t="s">
        <v>98</v>
      </c>
      <c r="J49" t="str">
        <f t="shared" si="4"/>
        <v>Main Item TB-B44-008</v>
      </c>
      <c r="K49" s="11" t="s">
        <v>142</v>
      </c>
      <c r="L49" s="2">
        <v>1</v>
      </c>
      <c r="M49" s="7">
        <v>68836060</v>
      </c>
      <c r="N49" s="7">
        <f t="shared" si="2"/>
        <v>6195245.3999999994</v>
      </c>
      <c r="O49" s="7">
        <f t="shared" si="3"/>
        <v>75031305.400000006</v>
      </c>
      <c r="P49" s="10">
        <f t="shared" si="5"/>
        <v>75031305.400000006</v>
      </c>
    </row>
    <row r="50" spans="1:16" x14ac:dyDescent="0.25">
      <c r="A50">
        <v>9</v>
      </c>
      <c r="B50" t="s">
        <v>0</v>
      </c>
      <c r="C50" t="s">
        <v>50</v>
      </c>
      <c r="D50" t="s">
        <v>108</v>
      </c>
      <c r="E50" t="s">
        <v>109</v>
      </c>
      <c r="F50" s="6">
        <v>1</v>
      </c>
      <c r="G50" t="s">
        <v>2</v>
      </c>
      <c r="H50">
        <v>1</v>
      </c>
      <c r="I50" t="s">
        <v>98</v>
      </c>
      <c r="J50" t="str">
        <f t="shared" si="4"/>
        <v>Main Item TB-B44-009</v>
      </c>
      <c r="K50" s="11" t="s">
        <v>142</v>
      </c>
      <c r="L50" s="2">
        <v>1</v>
      </c>
      <c r="M50" s="7">
        <v>68836060</v>
      </c>
      <c r="N50" s="7">
        <f t="shared" si="2"/>
        <v>6195245.3999999994</v>
      </c>
      <c r="O50" s="7">
        <f t="shared" si="3"/>
        <v>75031305.400000006</v>
      </c>
      <c r="P50" s="10">
        <f t="shared" si="5"/>
        <v>75031305.400000006</v>
      </c>
    </row>
    <row r="51" spans="1:16" x14ac:dyDescent="0.25">
      <c r="A51">
        <v>10</v>
      </c>
      <c r="B51" t="s">
        <v>0</v>
      </c>
      <c r="C51" t="s">
        <v>51</v>
      </c>
      <c r="D51" t="s">
        <v>108</v>
      </c>
      <c r="E51" t="s">
        <v>109</v>
      </c>
      <c r="F51" s="6">
        <v>1</v>
      </c>
      <c r="G51" t="s">
        <v>2</v>
      </c>
      <c r="H51">
        <v>1</v>
      </c>
      <c r="I51" t="s">
        <v>98</v>
      </c>
      <c r="J51" t="str">
        <f t="shared" si="4"/>
        <v>Main Item TB-B44-010</v>
      </c>
      <c r="K51" s="11" t="s">
        <v>142</v>
      </c>
      <c r="L51" s="2">
        <v>1</v>
      </c>
      <c r="M51" s="7">
        <v>68836060</v>
      </c>
      <c r="N51" s="7">
        <f t="shared" si="2"/>
        <v>6195245.3999999994</v>
      </c>
      <c r="O51" s="7">
        <f t="shared" si="3"/>
        <v>75031305.400000006</v>
      </c>
      <c r="P51" s="10">
        <f t="shared" si="5"/>
        <v>75031305.400000006</v>
      </c>
    </row>
    <row r="52" spans="1:16" x14ac:dyDescent="0.25">
      <c r="A52">
        <v>11</v>
      </c>
      <c r="B52" t="s">
        <v>0</v>
      </c>
      <c r="C52" t="s">
        <v>52</v>
      </c>
      <c r="D52" t="s">
        <v>108</v>
      </c>
      <c r="E52" t="s">
        <v>109</v>
      </c>
      <c r="F52" s="6">
        <v>1</v>
      </c>
      <c r="G52" t="s">
        <v>2</v>
      </c>
      <c r="H52">
        <v>1</v>
      </c>
      <c r="I52" t="s">
        <v>98</v>
      </c>
      <c r="J52" t="str">
        <f t="shared" si="4"/>
        <v>Main Item TB-B44-011</v>
      </c>
      <c r="K52" s="11" t="s">
        <v>142</v>
      </c>
      <c r="L52" s="2">
        <v>1</v>
      </c>
      <c r="M52" s="7">
        <v>68836060</v>
      </c>
      <c r="N52" s="7">
        <f t="shared" si="2"/>
        <v>6195245.3999999994</v>
      </c>
      <c r="O52" s="7">
        <f t="shared" si="3"/>
        <v>75031305.400000006</v>
      </c>
      <c r="P52" s="10">
        <f t="shared" si="5"/>
        <v>75031305.400000006</v>
      </c>
    </row>
    <row r="53" spans="1:16" x14ac:dyDescent="0.25">
      <c r="A53">
        <v>12</v>
      </c>
      <c r="B53" t="s">
        <v>0</v>
      </c>
      <c r="C53" t="s">
        <v>53</v>
      </c>
      <c r="D53" t="s">
        <v>114</v>
      </c>
      <c r="E53" t="s">
        <v>109</v>
      </c>
      <c r="F53" s="6">
        <v>1</v>
      </c>
      <c r="G53" t="s">
        <v>2</v>
      </c>
      <c r="H53">
        <v>1</v>
      </c>
      <c r="I53" t="s">
        <v>98</v>
      </c>
      <c r="J53" t="str">
        <f t="shared" si="4"/>
        <v>Main Item JDAE-522-007</v>
      </c>
      <c r="K53" s="11" t="s">
        <v>143</v>
      </c>
      <c r="L53" s="2">
        <v>2</v>
      </c>
      <c r="M53" s="7">
        <v>89081960</v>
      </c>
      <c r="N53" s="7">
        <f t="shared" si="2"/>
        <v>8017376.3999999994</v>
      </c>
      <c r="O53" s="7">
        <f t="shared" si="3"/>
        <v>97099336.400000006</v>
      </c>
      <c r="P53" s="10">
        <f t="shared" si="5"/>
        <v>97099336.400000006</v>
      </c>
    </row>
    <row r="54" spans="1:16" x14ac:dyDescent="0.25">
      <c r="A54">
        <v>13</v>
      </c>
      <c r="B54" t="s">
        <v>0</v>
      </c>
      <c r="C54" t="s">
        <v>54</v>
      </c>
      <c r="D54" t="s">
        <v>114</v>
      </c>
      <c r="E54" t="s">
        <v>109</v>
      </c>
      <c r="F54" s="6">
        <v>1</v>
      </c>
      <c r="G54" t="s">
        <v>2</v>
      </c>
      <c r="H54">
        <v>1</v>
      </c>
      <c r="I54" t="s">
        <v>98</v>
      </c>
      <c r="J54" t="str">
        <f t="shared" si="4"/>
        <v>Main Item JDAE-521-006</v>
      </c>
      <c r="K54" s="11" t="s">
        <v>143</v>
      </c>
      <c r="L54" s="2">
        <v>2</v>
      </c>
      <c r="M54" s="7">
        <v>89081960</v>
      </c>
      <c r="N54" s="7">
        <f t="shared" si="2"/>
        <v>8017376.3999999994</v>
      </c>
      <c r="O54" s="7">
        <f t="shared" si="3"/>
        <v>97099336.400000006</v>
      </c>
      <c r="P54" s="10">
        <f t="shared" si="5"/>
        <v>97099336.400000006</v>
      </c>
    </row>
    <row r="55" spans="1:16" x14ac:dyDescent="0.25">
      <c r="A55">
        <v>14</v>
      </c>
      <c r="B55" t="s">
        <v>0</v>
      </c>
      <c r="C55" t="s">
        <v>55</v>
      </c>
      <c r="D55" t="s">
        <v>114</v>
      </c>
      <c r="E55" t="s">
        <v>109</v>
      </c>
      <c r="F55" s="6">
        <v>1</v>
      </c>
      <c r="G55" t="s">
        <v>2</v>
      </c>
      <c r="H55">
        <v>1</v>
      </c>
      <c r="I55" t="s">
        <v>98</v>
      </c>
      <c r="J55" t="str">
        <f t="shared" si="4"/>
        <v>Main Item JDAE-521-002</v>
      </c>
      <c r="K55" s="11" t="s">
        <v>143</v>
      </c>
      <c r="L55" s="2">
        <v>2</v>
      </c>
      <c r="M55" s="7">
        <v>89081960</v>
      </c>
      <c r="N55" s="7">
        <f t="shared" si="2"/>
        <v>8017376.3999999994</v>
      </c>
      <c r="O55" s="7">
        <f t="shared" si="3"/>
        <v>97099336.400000006</v>
      </c>
      <c r="P55" s="10">
        <f t="shared" si="5"/>
        <v>97099336.400000006</v>
      </c>
    </row>
    <row r="56" spans="1:16" x14ac:dyDescent="0.25">
      <c r="A56">
        <v>15</v>
      </c>
      <c r="B56" t="s">
        <v>0</v>
      </c>
      <c r="C56" t="s">
        <v>56</v>
      </c>
      <c r="D56" t="s">
        <v>114</v>
      </c>
      <c r="E56" t="s">
        <v>109</v>
      </c>
      <c r="F56" s="6">
        <v>1</v>
      </c>
      <c r="G56" t="s">
        <v>2</v>
      </c>
      <c r="H56">
        <v>1</v>
      </c>
      <c r="I56" t="s">
        <v>98</v>
      </c>
      <c r="J56" t="str">
        <f t="shared" si="4"/>
        <v>Main Item JDAE-521-003</v>
      </c>
      <c r="K56" s="11" t="s">
        <v>143</v>
      </c>
      <c r="L56" s="2">
        <v>2</v>
      </c>
      <c r="M56" s="7">
        <v>89081960</v>
      </c>
      <c r="N56" s="7">
        <f t="shared" si="2"/>
        <v>8017376.3999999994</v>
      </c>
      <c r="O56" s="7">
        <f t="shared" si="3"/>
        <v>97099336.400000006</v>
      </c>
      <c r="P56" s="10">
        <f t="shared" si="5"/>
        <v>97099336.400000006</v>
      </c>
    </row>
    <row r="57" spans="1:16" x14ac:dyDescent="0.25">
      <c r="A57">
        <v>16</v>
      </c>
      <c r="B57" t="s">
        <v>0</v>
      </c>
      <c r="C57" t="s">
        <v>57</v>
      </c>
      <c r="D57" t="s">
        <v>114</v>
      </c>
      <c r="E57" t="s">
        <v>109</v>
      </c>
      <c r="F57" s="6">
        <v>1</v>
      </c>
      <c r="G57" t="s">
        <v>2</v>
      </c>
      <c r="H57">
        <v>1</v>
      </c>
      <c r="I57" t="s">
        <v>98</v>
      </c>
      <c r="J57" t="str">
        <f t="shared" si="4"/>
        <v>Main Item JDAE-521-001</v>
      </c>
      <c r="K57" s="11" t="s">
        <v>143</v>
      </c>
      <c r="L57" s="2">
        <v>2</v>
      </c>
      <c r="M57" s="7">
        <v>89081960</v>
      </c>
      <c r="N57" s="7">
        <f t="shared" si="2"/>
        <v>8017376.3999999994</v>
      </c>
      <c r="O57" s="7">
        <f t="shared" si="3"/>
        <v>97099336.400000006</v>
      </c>
      <c r="P57" s="10">
        <f t="shared" si="5"/>
        <v>97099336.400000006</v>
      </c>
    </row>
    <row r="58" spans="1:16" x14ac:dyDescent="0.25">
      <c r="A58">
        <v>17</v>
      </c>
      <c r="B58" t="s">
        <v>0</v>
      </c>
      <c r="C58" t="s">
        <v>58</v>
      </c>
      <c r="D58" t="s">
        <v>114</v>
      </c>
      <c r="E58" t="s">
        <v>109</v>
      </c>
      <c r="F58" s="6">
        <v>1</v>
      </c>
      <c r="G58" t="s">
        <v>2</v>
      </c>
      <c r="H58">
        <v>1</v>
      </c>
      <c r="I58" t="s">
        <v>98</v>
      </c>
      <c r="J58" t="str">
        <f t="shared" si="4"/>
        <v>Main Item JDAE-521-008</v>
      </c>
      <c r="K58" s="11" t="s">
        <v>143</v>
      </c>
      <c r="L58" s="2">
        <v>2</v>
      </c>
      <c r="M58" s="7">
        <v>89081960</v>
      </c>
      <c r="N58" s="7">
        <f t="shared" si="2"/>
        <v>8017376.3999999994</v>
      </c>
      <c r="O58" s="7">
        <f t="shared" si="3"/>
        <v>97099336.400000006</v>
      </c>
      <c r="P58" s="10">
        <f t="shared" si="5"/>
        <v>97099336.400000006</v>
      </c>
    </row>
    <row r="59" spans="1:16" x14ac:dyDescent="0.25">
      <c r="A59">
        <v>18</v>
      </c>
      <c r="B59" t="s">
        <v>0</v>
      </c>
      <c r="C59" t="s">
        <v>59</v>
      </c>
      <c r="D59" t="s">
        <v>114</v>
      </c>
      <c r="E59" t="s">
        <v>109</v>
      </c>
      <c r="F59" s="6">
        <v>1</v>
      </c>
      <c r="G59" t="s">
        <v>2</v>
      </c>
      <c r="H59">
        <v>1</v>
      </c>
      <c r="I59" t="s">
        <v>98</v>
      </c>
      <c r="J59" t="str">
        <f t="shared" si="4"/>
        <v>Main Item JDAE-521-004</v>
      </c>
      <c r="K59" s="11" t="s">
        <v>143</v>
      </c>
      <c r="L59" s="2">
        <v>2</v>
      </c>
      <c r="M59" s="7">
        <v>89081960</v>
      </c>
      <c r="N59" s="7">
        <f t="shared" si="2"/>
        <v>8017376.3999999994</v>
      </c>
      <c r="O59" s="7">
        <f t="shared" si="3"/>
        <v>97099336.400000006</v>
      </c>
      <c r="P59" s="10">
        <f t="shared" si="5"/>
        <v>97099336.400000006</v>
      </c>
    </row>
    <row r="60" spans="1:16" x14ac:dyDescent="0.25">
      <c r="A60">
        <v>19</v>
      </c>
      <c r="B60" t="s">
        <v>0</v>
      </c>
      <c r="C60" t="s">
        <v>60</v>
      </c>
      <c r="D60" t="s">
        <v>114</v>
      </c>
      <c r="E60" t="s">
        <v>109</v>
      </c>
      <c r="F60" s="6">
        <v>1</v>
      </c>
      <c r="G60" t="s">
        <v>2</v>
      </c>
      <c r="H60">
        <v>1</v>
      </c>
      <c r="I60" t="s">
        <v>98</v>
      </c>
      <c r="J60" t="str">
        <f t="shared" si="4"/>
        <v>Main Item JDAE-521-005</v>
      </c>
      <c r="K60" s="11" t="s">
        <v>143</v>
      </c>
      <c r="L60" s="2">
        <v>2</v>
      </c>
      <c r="M60" s="7">
        <v>89081960</v>
      </c>
      <c r="N60" s="7">
        <f t="shared" si="2"/>
        <v>8017376.3999999994</v>
      </c>
      <c r="O60" s="7">
        <f t="shared" si="3"/>
        <v>97099336.400000006</v>
      </c>
      <c r="P60" s="10">
        <f t="shared" si="5"/>
        <v>97099336.400000006</v>
      </c>
    </row>
    <row r="61" spans="1:16" x14ac:dyDescent="0.25">
      <c r="A61">
        <v>20</v>
      </c>
      <c r="B61" t="s">
        <v>0</v>
      </c>
      <c r="C61" t="s">
        <v>61</v>
      </c>
      <c r="D61" t="s">
        <v>114</v>
      </c>
      <c r="E61" t="s">
        <v>109</v>
      </c>
      <c r="F61" s="6">
        <v>1</v>
      </c>
      <c r="G61" t="s">
        <v>2</v>
      </c>
      <c r="H61">
        <v>1</v>
      </c>
      <c r="I61" t="s">
        <v>98</v>
      </c>
      <c r="J61" t="str">
        <f t="shared" si="4"/>
        <v>Main Item JDAE-521-009</v>
      </c>
      <c r="K61" s="11" t="s">
        <v>143</v>
      </c>
      <c r="L61" s="2">
        <v>2</v>
      </c>
      <c r="M61" s="7">
        <v>89081960</v>
      </c>
      <c r="N61" s="7">
        <f t="shared" si="2"/>
        <v>8017376.3999999994</v>
      </c>
      <c r="O61" s="7">
        <f t="shared" si="3"/>
        <v>97099336.400000006</v>
      </c>
      <c r="P61" s="10">
        <f t="shared" si="5"/>
        <v>97099336.400000006</v>
      </c>
    </row>
    <row r="62" spans="1:16" x14ac:dyDescent="0.25">
      <c r="A62">
        <v>21</v>
      </c>
      <c r="B62" t="s">
        <v>0</v>
      </c>
      <c r="C62" t="s">
        <v>62</v>
      </c>
      <c r="D62" t="s">
        <v>114</v>
      </c>
      <c r="E62" t="s">
        <v>109</v>
      </c>
      <c r="F62" s="6">
        <v>1</v>
      </c>
      <c r="G62" t="s">
        <v>2</v>
      </c>
      <c r="H62">
        <v>1</v>
      </c>
      <c r="I62" t="s">
        <v>98</v>
      </c>
      <c r="J62" t="str">
        <f t="shared" si="4"/>
        <v>Main Item JDAE-521-010</v>
      </c>
      <c r="K62" s="11" t="s">
        <v>143</v>
      </c>
      <c r="L62" s="2">
        <v>2</v>
      </c>
      <c r="M62" s="7">
        <v>89081960</v>
      </c>
      <c r="N62" s="7">
        <f t="shared" si="2"/>
        <v>8017376.3999999994</v>
      </c>
      <c r="O62" s="7">
        <f t="shared" si="3"/>
        <v>97099336.400000006</v>
      </c>
      <c r="P62" s="10">
        <f t="shared" si="5"/>
        <v>97099336.400000006</v>
      </c>
    </row>
    <row r="63" spans="1:16" x14ac:dyDescent="0.25">
      <c r="A63">
        <v>22</v>
      </c>
      <c r="B63" t="s">
        <v>0</v>
      </c>
      <c r="C63" t="s">
        <v>63</v>
      </c>
      <c r="D63" t="s">
        <v>114</v>
      </c>
      <c r="E63" t="s">
        <v>109</v>
      </c>
      <c r="F63" s="6">
        <v>1</v>
      </c>
      <c r="G63" t="s">
        <v>2</v>
      </c>
      <c r="H63">
        <v>1</v>
      </c>
      <c r="I63" t="s">
        <v>98</v>
      </c>
      <c r="J63" t="str">
        <f t="shared" si="4"/>
        <v>Main Item JDAE-522-004</v>
      </c>
      <c r="K63" s="11" t="s">
        <v>143</v>
      </c>
      <c r="L63" s="2">
        <v>2</v>
      </c>
      <c r="M63" s="7">
        <v>89081960</v>
      </c>
      <c r="N63" s="7">
        <f t="shared" si="2"/>
        <v>8017376.3999999994</v>
      </c>
      <c r="O63" s="7">
        <f t="shared" si="3"/>
        <v>97099336.400000006</v>
      </c>
      <c r="P63" s="10">
        <f t="shared" si="5"/>
        <v>97099336.400000006</v>
      </c>
    </row>
    <row r="64" spans="1:16" x14ac:dyDescent="0.25">
      <c r="A64">
        <v>23</v>
      </c>
      <c r="B64" t="s">
        <v>0</v>
      </c>
      <c r="C64" t="s">
        <v>64</v>
      </c>
      <c r="D64" t="s">
        <v>114</v>
      </c>
      <c r="E64" t="s">
        <v>109</v>
      </c>
      <c r="F64" s="6">
        <v>1</v>
      </c>
      <c r="G64" t="s">
        <v>2</v>
      </c>
      <c r="H64">
        <v>1</v>
      </c>
      <c r="I64" t="s">
        <v>98</v>
      </c>
      <c r="J64" t="str">
        <f t="shared" si="4"/>
        <v>Main Item JDAE-522-006</v>
      </c>
      <c r="K64" s="11" t="s">
        <v>143</v>
      </c>
      <c r="L64" s="2">
        <v>2</v>
      </c>
      <c r="M64" s="7">
        <v>89081960</v>
      </c>
      <c r="N64" s="7">
        <f t="shared" si="2"/>
        <v>8017376.3999999994</v>
      </c>
      <c r="O64" s="7">
        <f t="shared" si="3"/>
        <v>97099336.400000006</v>
      </c>
      <c r="P64" s="10">
        <f t="shared" si="5"/>
        <v>97099336.400000006</v>
      </c>
    </row>
    <row r="65" spans="1:16" x14ac:dyDescent="0.25">
      <c r="A65">
        <v>24</v>
      </c>
      <c r="B65" t="s">
        <v>0</v>
      </c>
      <c r="C65" t="s">
        <v>65</v>
      </c>
      <c r="D65" t="s">
        <v>115</v>
      </c>
      <c r="E65" t="s">
        <v>109</v>
      </c>
      <c r="F65" s="6">
        <v>1</v>
      </c>
      <c r="G65" t="s">
        <v>2</v>
      </c>
      <c r="H65">
        <v>1</v>
      </c>
      <c r="I65" t="s">
        <v>98</v>
      </c>
      <c r="J65" t="str">
        <f t="shared" si="4"/>
        <v>Main Item JEDE-522-002</v>
      </c>
      <c r="K65" s="11" t="s">
        <v>145</v>
      </c>
      <c r="L65" s="2">
        <v>2</v>
      </c>
      <c r="M65" s="7">
        <v>89081960</v>
      </c>
      <c r="N65" s="7">
        <f t="shared" si="2"/>
        <v>8017376.3999999994</v>
      </c>
      <c r="O65" s="7">
        <f t="shared" si="3"/>
        <v>97099336.400000006</v>
      </c>
      <c r="P65" s="10">
        <f t="shared" si="5"/>
        <v>97099336.400000006</v>
      </c>
    </row>
    <row r="66" spans="1:16" x14ac:dyDescent="0.25">
      <c r="A66">
        <v>25</v>
      </c>
      <c r="B66" t="s">
        <v>0</v>
      </c>
      <c r="C66" t="s">
        <v>66</v>
      </c>
      <c r="D66" t="s">
        <v>114</v>
      </c>
      <c r="E66" t="s">
        <v>109</v>
      </c>
      <c r="F66" s="6">
        <v>1</v>
      </c>
      <c r="G66" t="s">
        <v>2</v>
      </c>
      <c r="H66">
        <v>1</v>
      </c>
      <c r="I66" t="s">
        <v>98</v>
      </c>
      <c r="J66" t="str">
        <f t="shared" ref="J66:J99" si="6">CONCATENATE(B66," ",C66)</f>
        <v>Main Item JEAE-522-002</v>
      </c>
      <c r="K66" s="11" t="s">
        <v>143</v>
      </c>
      <c r="L66" s="2">
        <v>2</v>
      </c>
      <c r="M66" s="7">
        <v>89081960</v>
      </c>
      <c r="N66" s="7">
        <f t="shared" si="2"/>
        <v>8017376.3999999994</v>
      </c>
      <c r="O66" s="7">
        <f t="shared" si="3"/>
        <v>97099336.400000006</v>
      </c>
      <c r="P66" s="10">
        <f t="shared" ref="P66:P97" si="7">O66*H66</f>
        <v>97099336.400000006</v>
      </c>
    </row>
    <row r="67" spans="1:16" x14ac:dyDescent="0.25">
      <c r="A67">
        <v>26</v>
      </c>
      <c r="B67" t="s">
        <v>0</v>
      </c>
      <c r="C67" t="s">
        <v>67</v>
      </c>
      <c r="D67" t="s">
        <v>114</v>
      </c>
      <c r="E67" t="s">
        <v>109</v>
      </c>
      <c r="F67" s="6">
        <v>1</v>
      </c>
      <c r="G67" t="s">
        <v>2</v>
      </c>
      <c r="H67">
        <v>1</v>
      </c>
      <c r="I67" t="s">
        <v>98</v>
      </c>
      <c r="J67" t="str">
        <f t="shared" si="6"/>
        <v>Main Item JDAE-522-002</v>
      </c>
      <c r="K67" s="11" t="s">
        <v>143</v>
      </c>
      <c r="L67" s="2">
        <v>2</v>
      </c>
      <c r="M67" s="7">
        <v>89081960</v>
      </c>
      <c r="N67" s="7">
        <f t="shared" ref="N67:N128" si="8">M67*9%</f>
        <v>8017376.3999999994</v>
      </c>
      <c r="O67" s="7">
        <f t="shared" ref="O67:O128" si="9">M67+N67</f>
        <v>97099336.400000006</v>
      </c>
      <c r="P67" s="10">
        <f t="shared" si="7"/>
        <v>97099336.400000006</v>
      </c>
    </row>
    <row r="68" spans="1:16" x14ac:dyDescent="0.25">
      <c r="A68" s="2">
        <v>27</v>
      </c>
      <c r="B68" s="2" t="s">
        <v>0</v>
      </c>
      <c r="C68" s="3" t="s">
        <v>138</v>
      </c>
      <c r="D68" s="2" t="s">
        <v>114</v>
      </c>
      <c r="E68" s="2" t="s">
        <v>109</v>
      </c>
      <c r="F68" s="6">
        <v>1</v>
      </c>
      <c r="G68" s="2" t="s">
        <v>2</v>
      </c>
      <c r="H68" s="2">
        <v>1</v>
      </c>
      <c r="I68" s="2" t="s">
        <v>98</v>
      </c>
      <c r="J68" s="2" t="str">
        <f t="shared" si="6"/>
        <v>Main Item JDAE-522-001.</v>
      </c>
      <c r="K68" s="11" t="s">
        <v>143</v>
      </c>
      <c r="L68" s="2">
        <v>2</v>
      </c>
      <c r="M68" s="7">
        <v>89081960</v>
      </c>
      <c r="N68" s="7">
        <f t="shared" si="8"/>
        <v>8017376.3999999994</v>
      </c>
      <c r="O68" s="7">
        <f t="shared" si="9"/>
        <v>97099336.400000006</v>
      </c>
      <c r="P68" s="10">
        <f t="shared" si="7"/>
        <v>97099336.400000006</v>
      </c>
    </row>
    <row r="69" spans="1:16" x14ac:dyDescent="0.25">
      <c r="A69">
        <v>28</v>
      </c>
      <c r="B69" t="s">
        <v>0</v>
      </c>
      <c r="C69" t="s">
        <v>68</v>
      </c>
      <c r="D69" t="s">
        <v>114</v>
      </c>
      <c r="E69" t="s">
        <v>109</v>
      </c>
      <c r="F69" s="6">
        <v>1</v>
      </c>
      <c r="G69" t="s">
        <v>2</v>
      </c>
      <c r="H69">
        <v>1</v>
      </c>
      <c r="I69" t="s">
        <v>98</v>
      </c>
      <c r="J69" t="str">
        <f t="shared" si="6"/>
        <v>Main Item JDAE-522-008</v>
      </c>
      <c r="K69" s="11" t="s">
        <v>143</v>
      </c>
      <c r="L69" s="2">
        <v>2</v>
      </c>
      <c r="M69" s="7">
        <v>89081960</v>
      </c>
      <c r="N69" s="7">
        <f t="shared" si="8"/>
        <v>8017376.3999999994</v>
      </c>
      <c r="O69" s="7">
        <f t="shared" si="9"/>
        <v>97099336.400000006</v>
      </c>
      <c r="P69" s="10">
        <f t="shared" si="7"/>
        <v>97099336.400000006</v>
      </c>
    </row>
    <row r="70" spans="1:16" x14ac:dyDescent="0.25">
      <c r="A70" s="2">
        <v>29</v>
      </c>
      <c r="B70" s="2" t="s">
        <v>0</v>
      </c>
      <c r="C70" s="3" t="s">
        <v>139</v>
      </c>
      <c r="D70" s="2" t="s">
        <v>114</v>
      </c>
      <c r="E70" s="2" t="s">
        <v>109</v>
      </c>
      <c r="F70" s="6">
        <v>1</v>
      </c>
      <c r="G70" s="2" t="s">
        <v>2</v>
      </c>
      <c r="H70" s="2">
        <v>1</v>
      </c>
      <c r="I70" s="2" t="s">
        <v>98</v>
      </c>
      <c r="J70" s="2" t="str">
        <f t="shared" si="6"/>
        <v>Main Item JEAE-522-001.</v>
      </c>
      <c r="K70" s="11" t="s">
        <v>143</v>
      </c>
      <c r="L70" s="2">
        <v>2</v>
      </c>
      <c r="M70" s="7">
        <v>89081960</v>
      </c>
      <c r="N70" s="7">
        <f t="shared" si="8"/>
        <v>8017376.3999999994</v>
      </c>
      <c r="O70" s="7">
        <f t="shared" si="9"/>
        <v>97099336.400000006</v>
      </c>
      <c r="P70" s="10">
        <f t="shared" si="7"/>
        <v>97099336.400000006</v>
      </c>
    </row>
    <row r="71" spans="1:16" x14ac:dyDescent="0.25">
      <c r="A71">
        <v>30</v>
      </c>
      <c r="B71" t="s">
        <v>0</v>
      </c>
      <c r="C71" t="s">
        <v>69</v>
      </c>
      <c r="D71" t="s">
        <v>114</v>
      </c>
      <c r="E71" t="s">
        <v>109</v>
      </c>
      <c r="F71" s="6">
        <v>1</v>
      </c>
      <c r="G71" t="s">
        <v>2</v>
      </c>
      <c r="H71">
        <v>1</v>
      </c>
      <c r="I71" t="s">
        <v>98</v>
      </c>
      <c r="J71" t="str">
        <f t="shared" si="6"/>
        <v>Main Item JDAE-522-003</v>
      </c>
      <c r="K71" s="11" t="s">
        <v>143</v>
      </c>
      <c r="L71" s="2">
        <v>2</v>
      </c>
      <c r="M71" s="7">
        <v>89081960</v>
      </c>
      <c r="N71" s="7">
        <f t="shared" si="8"/>
        <v>8017376.3999999994</v>
      </c>
      <c r="O71" s="7">
        <f t="shared" si="9"/>
        <v>97099336.400000006</v>
      </c>
      <c r="P71" s="10">
        <f t="shared" si="7"/>
        <v>97099336.400000006</v>
      </c>
    </row>
    <row r="72" spans="1:16" x14ac:dyDescent="0.25">
      <c r="A72">
        <v>31</v>
      </c>
      <c r="B72" t="s">
        <v>0</v>
      </c>
      <c r="C72" t="s">
        <v>70</v>
      </c>
      <c r="D72" t="s">
        <v>114</v>
      </c>
      <c r="E72" t="s">
        <v>109</v>
      </c>
      <c r="F72" s="6">
        <v>1</v>
      </c>
      <c r="G72" t="s">
        <v>2</v>
      </c>
      <c r="H72">
        <v>1</v>
      </c>
      <c r="I72" t="s">
        <v>98</v>
      </c>
      <c r="J72" t="str">
        <f t="shared" si="6"/>
        <v>Main Item JEAE-522-003</v>
      </c>
      <c r="K72" s="11" t="s">
        <v>143</v>
      </c>
      <c r="L72" s="2">
        <v>2</v>
      </c>
      <c r="M72" s="7">
        <v>89081960</v>
      </c>
      <c r="N72" s="7">
        <f t="shared" si="8"/>
        <v>8017376.3999999994</v>
      </c>
      <c r="O72" s="7">
        <f t="shared" si="9"/>
        <v>97099336.400000006</v>
      </c>
      <c r="P72" s="10">
        <f t="shared" si="7"/>
        <v>97099336.400000006</v>
      </c>
    </row>
    <row r="73" spans="1:16" x14ac:dyDescent="0.25">
      <c r="A73">
        <v>32</v>
      </c>
      <c r="B73" t="s">
        <v>0</v>
      </c>
      <c r="C73" t="s">
        <v>71</v>
      </c>
      <c r="D73" t="s">
        <v>114</v>
      </c>
      <c r="E73" t="s">
        <v>109</v>
      </c>
      <c r="F73" s="6">
        <v>1</v>
      </c>
      <c r="G73" t="s">
        <v>2</v>
      </c>
      <c r="H73">
        <v>1</v>
      </c>
      <c r="I73" t="s">
        <v>98</v>
      </c>
      <c r="J73" t="str">
        <f t="shared" si="6"/>
        <v>Main Item JDAE-561-002</v>
      </c>
      <c r="K73" s="11" t="s">
        <v>143</v>
      </c>
      <c r="L73" s="2">
        <v>2</v>
      </c>
      <c r="M73" s="7">
        <v>89081960</v>
      </c>
      <c r="N73" s="7">
        <f t="shared" si="8"/>
        <v>8017376.3999999994</v>
      </c>
      <c r="O73" s="7">
        <f t="shared" si="9"/>
        <v>97099336.400000006</v>
      </c>
      <c r="P73" s="10">
        <f t="shared" si="7"/>
        <v>97099336.400000006</v>
      </c>
    </row>
    <row r="74" spans="1:16" x14ac:dyDescent="0.25">
      <c r="A74">
        <v>33</v>
      </c>
      <c r="B74" t="s">
        <v>0</v>
      </c>
      <c r="C74" t="s">
        <v>72</v>
      </c>
      <c r="D74" t="s">
        <v>114</v>
      </c>
      <c r="E74" t="s">
        <v>109</v>
      </c>
      <c r="F74" s="6">
        <v>1</v>
      </c>
      <c r="G74" t="s">
        <v>2</v>
      </c>
      <c r="H74">
        <v>1</v>
      </c>
      <c r="I74" t="s">
        <v>98</v>
      </c>
      <c r="J74" t="str">
        <f t="shared" si="6"/>
        <v>Main Item JDAE-524-004</v>
      </c>
      <c r="K74" s="11" t="s">
        <v>143</v>
      </c>
      <c r="L74" s="2">
        <v>2</v>
      </c>
      <c r="M74" s="7">
        <v>89081960</v>
      </c>
      <c r="N74" s="7">
        <f t="shared" si="8"/>
        <v>8017376.3999999994</v>
      </c>
      <c r="O74" s="7">
        <f t="shared" si="9"/>
        <v>97099336.400000006</v>
      </c>
      <c r="P74" s="10">
        <f t="shared" si="7"/>
        <v>97099336.400000006</v>
      </c>
    </row>
    <row r="75" spans="1:16" x14ac:dyDescent="0.25">
      <c r="A75">
        <v>34</v>
      </c>
      <c r="B75" t="s">
        <v>0</v>
      </c>
      <c r="C75" t="s">
        <v>73</v>
      </c>
      <c r="D75" t="s">
        <v>114</v>
      </c>
      <c r="E75" t="s">
        <v>109</v>
      </c>
      <c r="F75" s="6">
        <v>1</v>
      </c>
      <c r="G75" t="s">
        <v>2</v>
      </c>
      <c r="H75">
        <v>1</v>
      </c>
      <c r="I75" t="s">
        <v>98</v>
      </c>
      <c r="J75" t="str">
        <f t="shared" si="6"/>
        <v>Main Item JDAE-524-003</v>
      </c>
      <c r="K75" s="11" t="s">
        <v>143</v>
      </c>
      <c r="L75" s="2">
        <v>2</v>
      </c>
      <c r="M75" s="7">
        <v>89081960</v>
      </c>
      <c r="N75" s="7">
        <f t="shared" si="8"/>
        <v>8017376.3999999994</v>
      </c>
      <c r="O75" s="7">
        <f t="shared" si="9"/>
        <v>97099336.400000006</v>
      </c>
      <c r="P75" s="10">
        <f t="shared" si="7"/>
        <v>97099336.400000006</v>
      </c>
    </row>
    <row r="76" spans="1:16" x14ac:dyDescent="0.25">
      <c r="A76">
        <v>35</v>
      </c>
      <c r="B76" t="s">
        <v>0</v>
      </c>
      <c r="C76" t="s">
        <v>74</v>
      </c>
      <c r="D76" t="s">
        <v>114</v>
      </c>
      <c r="E76" t="s">
        <v>109</v>
      </c>
      <c r="F76" s="6">
        <v>1</v>
      </c>
      <c r="G76" t="s">
        <v>2</v>
      </c>
      <c r="H76">
        <v>1</v>
      </c>
      <c r="I76" t="s">
        <v>98</v>
      </c>
      <c r="J76" t="str">
        <f t="shared" si="6"/>
        <v>Main Item JDAE-524-005</v>
      </c>
      <c r="K76" s="11" t="s">
        <v>143</v>
      </c>
      <c r="L76" s="2">
        <v>2</v>
      </c>
      <c r="M76" s="7">
        <v>89081960</v>
      </c>
      <c r="N76" s="7">
        <f t="shared" si="8"/>
        <v>8017376.3999999994</v>
      </c>
      <c r="O76" s="7">
        <f t="shared" si="9"/>
        <v>97099336.400000006</v>
      </c>
      <c r="P76" s="10">
        <f t="shared" si="7"/>
        <v>97099336.400000006</v>
      </c>
    </row>
    <row r="77" spans="1:16" x14ac:dyDescent="0.25">
      <c r="A77">
        <v>36</v>
      </c>
      <c r="B77" t="s">
        <v>0</v>
      </c>
      <c r="C77" t="s">
        <v>75</v>
      </c>
      <c r="D77" t="s">
        <v>114</v>
      </c>
      <c r="E77" t="s">
        <v>109</v>
      </c>
      <c r="F77" s="6">
        <v>1</v>
      </c>
      <c r="G77" t="s">
        <v>2</v>
      </c>
      <c r="H77">
        <v>1</v>
      </c>
      <c r="I77" t="s">
        <v>98</v>
      </c>
      <c r="J77" t="str">
        <f t="shared" si="6"/>
        <v>Main Item JEAE-524-003</v>
      </c>
      <c r="K77" s="11" t="s">
        <v>143</v>
      </c>
      <c r="L77" s="2">
        <v>2</v>
      </c>
      <c r="M77" s="7">
        <v>89081960</v>
      </c>
      <c r="N77" s="7">
        <f t="shared" si="8"/>
        <v>8017376.3999999994</v>
      </c>
      <c r="O77" s="7">
        <f t="shared" si="9"/>
        <v>97099336.400000006</v>
      </c>
      <c r="P77" s="10">
        <f t="shared" si="7"/>
        <v>97099336.400000006</v>
      </c>
    </row>
    <row r="78" spans="1:16" x14ac:dyDescent="0.25">
      <c r="A78">
        <v>37</v>
      </c>
      <c r="B78" t="s">
        <v>0</v>
      </c>
      <c r="C78" t="s">
        <v>76</v>
      </c>
      <c r="D78" t="s">
        <v>114</v>
      </c>
      <c r="E78" t="s">
        <v>109</v>
      </c>
      <c r="F78" s="6">
        <v>1</v>
      </c>
      <c r="G78" t="s">
        <v>2</v>
      </c>
      <c r="H78">
        <v>1</v>
      </c>
      <c r="I78" t="s">
        <v>98</v>
      </c>
      <c r="J78" t="str">
        <f t="shared" si="6"/>
        <v>Main Item JDAE-523-002</v>
      </c>
      <c r="K78" s="11" t="s">
        <v>143</v>
      </c>
      <c r="L78" s="2">
        <v>2</v>
      </c>
      <c r="M78" s="7">
        <v>89081960</v>
      </c>
      <c r="N78" s="7">
        <f t="shared" si="8"/>
        <v>8017376.3999999994</v>
      </c>
      <c r="O78" s="7">
        <f t="shared" si="9"/>
        <v>97099336.400000006</v>
      </c>
      <c r="P78" s="10">
        <f t="shared" si="7"/>
        <v>97099336.400000006</v>
      </c>
    </row>
    <row r="79" spans="1:16" x14ac:dyDescent="0.25">
      <c r="A79">
        <v>38</v>
      </c>
      <c r="B79" t="s">
        <v>0</v>
      </c>
      <c r="C79" t="s">
        <v>77</v>
      </c>
      <c r="D79" t="s">
        <v>114</v>
      </c>
      <c r="E79" t="s">
        <v>109</v>
      </c>
      <c r="F79" s="6">
        <v>1</v>
      </c>
      <c r="G79" t="s">
        <v>2</v>
      </c>
      <c r="H79">
        <v>1</v>
      </c>
      <c r="I79" t="s">
        <v>98</v>
      </c>
      <c r="J79" t="str">
        <f t="shared" si="6"/>
        <v>Main Item JDAE-523-003</v>
      </c>
      <c r="K79" s="11" t="s">
        <v>143</v>
      </c>
      <c r="L79" s="2">
        <v>2</v>
      </c>
      <c r="M79" s="7">
        <v>89081960</v>
      </c>
      <c r="N79" s="7">
        <f t="shared" si="8"/>
        <v>8017376.3999999994</v>
      </c>
      <c r="O79" s="7">
        <f t="shared" si="9"/>
        <v>97099336.400000006</v>
      </c>
      <c r="P79" s="10">
        <f t="shared" si="7"/>
        <v>97099336.400000006</v>
      </c>
    </row>
    <row r="80" spans="1:16" x14ac:dyDescent="0.25">
      <c r="A80">
        <v>39</v>
      </c>
      <c r="B80" t="s">
        <v>0</v>
      </c>
      <c r="C80" t="s">
        <v>78</v>
      </c>
      <c r="D80" t="s">
        <v>116</v>
      </c>
      <c r="E80" t="s">
        <v>109</v>
      </c>
      <c r="F80" s="6">
        <v>1</v>
      </c>
      <c r="G80" t="s">
        <v>2</v>
      </c>
      <c r="H80">
        <v>1</v>
      </c>
      <c r="I80" t="s">
        <v>98</v>
      </c>
      <c r="J80" t="str">
        <f t="shared" si="6"/>
        <v>Main Item JEDE-523-001</v>
      </c>
      <c r="K80" s="11" t="s">
        <v>147</v>
      </c>
      <c r="L80" s="2">
        <v>2</v>
      </c>
      <c r="M80" s="7">
        <v>89081960</v>
      </c>
      <c r="N80" s="7">
        <f t="shared" si="8"/>
        <v>8017376.3999999994</v>
      </c>
      <c r="O80" s="7">
        <f t="shared" si="9"/>
        <v>97099336.400000006</v>
      </c>
      <c r="P80" s="10">
        <f t="shared" si="7"/>
        <v>97099336.400000006</v>
      </c>
    </row>
    <row r="81" spans="1:16" x14ac:dyDescent="0.25">
      <c r="A81">
        <v>40</v>
      </c>
      <c r="B81" t="s">
        <v>0</v>
      </c>
      <c r="C81" t="s">
        <v>79</v>
      </c>
      <c r="D81" t="s">
        <v>114</v>
      </c>
      <c r="E81" t="s">
        <v>109</v>
      </c>
      <c r="F81" s="6">
        <v>1</v>
      </c>
      <c r="G81" t="s">
        <v>2</v>
      </c>
      <c r="H81">
        <v>1</v>
      </c>
      <c r="I81" t="s">
        <v>98</v>
      </c>
      <c r="J81" t="str">
        <f t="shared" si="6"/>
        <v>Main Item JDAE-523-001</v>
      </c>
      <c r="K81" s="11" t="s">
        <v>143</v>
      </c>
      <c r="L81" s="2">
        <v>2</v>
      </c>
      <c r="M81" s="7">
        <v>89081960</v>
      </c>
      <c r="N81" s="7">
        <f t="shared" si="8"/>
        <v>8017376.3999999994</v>
      </c>
      <c r="O81" s="7">
        <f t="shared" si="9"/>
        <v>97099336.400000006</v>
      </c>
      <c r="P81" s="10">
        <f t="shared" si="7"/>
        <v>97099336.400000006</v>
      </c>
    </row>
    <row r="82" spans="1:16" x14ac:dyDescent="0.25">
      <c r="A82">
        <v>1</v>
      </c>
      <c r="B82" t="s">
        <v>0</v>
      </c>
      <c r="C82" t="s">
        <v>80</v>
      </c>
      <c r="D82" t="s">
        <v>114</v>
      </c>
      <c r="E82" t="s">
        <v>109</v>
      </c>
      <c r="F82" s="6">
        <v>1</v>
      </c>
      <c r="G82" t="s">
        <v>2</v>
      </c>
      <c r="H82">
        <v>1</v>
      </c>
      <c r="I82" t="s">
        <v>98</v>
      </c>
      <c r="J82" t="str">
        <f t="shared" si="6"/>
        <v>Main Item JDAE-523-004</v>
      </c>
      <c r="K82" s="11" t="s">
        <v>143</v>
      </c>
      <c r="L82" s="2">
        <v>2</v>
      </c>
      <c r="M82" s="7">
        <v>89081960</v>
      </c>
      <c r="N82" s="7">
        <f t="shared" si="8"/>
        <v>8017376.3999999994</v>
      </c>
      <c r="O82" s="7">
        <f t="shared" si="9"/>
        <v>97099336.400000006</v>
      </c>
      <c r="P82" s="10">
        <f t="shared" si="7"/>
        <v>97099336.400000006</v>
      </c>
    </row>
    <row r="83" spans="1:16" x14ac:dyDescent="0.25">
      <c r="A83">
        <v>2</v>
      </c>
      <c r="B83" t="s">
        <v>0</v>
      </c>
      <c r="C83" t="s">
        <v>81</v>
      </c>
      <c r="D83" t="s">
        <v>114</v>
      </c>
      <c r="E83" t="s">
        <v>109</v>
      </c>
      <c r="F83" s="6">
        <v>1</v>
      </c>
      <c r="G83" t="s">
        <v>2</v>
      </c>
      <c r="H83">
        <v>1</v>
      </c>
      <c r="I83" t="s">
        <v>98</v>
      </c>
      <c r="J83" t="str">
        <f t="shared" si="6"/>
        <v>Main Item JDAE-523-005</v>
      </c>
      <c r="K83" s="11" t="s">
        <v>143</v>
      </c>
      <c r="L83" s="2">
        <v>2</v>
      </c>
      <c r="M83" s="7">
        <v>89081960</v>
      </c>
      <c r="N83" s="7">
        <f t="shared" si="8"/>
        <v>8017376.3999999994</v>
      </c>
      <c r="O83" s="7">
        <f t="shared" si="9"/>
        <v>97099336.400000006</v>
      </c>
      <c r="P83" s="10">
        <f t="shared" si="7"/>
        <v>97099336.400000006</v>
      </c>
    </row>
    <row r="84" spans="1:16" x14ac:dyDescent="0.25">
      <c r="A84">
        <v>3</v>
      </c>
      <c r="B84" t="s">
        <v>0</v>
      </c>
      <c r="C84" t="s">
        <v>82</v>
      </c>
      <c r="D84" t="s">
        <v>114</v>
      </c>
      <c r="E84" t="s">
        <v>109</v>
      </c>
      <c r="F84" s="6">
        <v>1</v>
      </c>
      <c r="G84" t="s">
        <v>2</v>
      </c>
      <c r="H84">
        <v>1</v>
      </c>
      <c r="I84" t="s">
        <v>98</v>
      </c>
      <c r="J84" t="str">
        <f t="shared" si="6"/>
        <v>Main Item JEAE-523-001</v>
      </c>
      <c r="K84" s="11" t="s">
        <v>143</v>
      </c>
      <c r="L84" s="2">
        <v>2</v>
      </c>
      <c r="M84" s="7">
        <v>89081960</v>
      </c>
      <c r="N84" s="7">
        <f t="shared" si="8"/>
        <v>8017376.3999999994</v>
      </c>
      <c r="O84" s="7">
        <f t="shared" si="9"/>
        <v>97099336.400000006</v>
      </c>
      <c r="P84" s="10">
        <f t="shared" si="7"/>
        <v>97099336.400000006</v>
      </c>
    </row>
    <row r="85" spans="1:16" x14ac:dyDescent="0.25">
      <c r="A85">
        <v>4</v>
      </c>
      <c r="B85" t="s">
        <v>0</v>
      </c>
      <c r="C85" t="s">
        <v>83</v>
      </c>
      <c r="D85" t="s">
        <v>114</v>
      </c>
      <c r="E85" t="s">
        <v>109</v>
      </c>
      <c r="F85" s="6">
        <v>1</v>
      </c>
      <c r="G85" t="s">
        <v>2</v>
      </c>
      <c r="H85">
        <v>1</v>
      </c>
      <c r="I85" t="s">
        <v>98</v>
      </c>
      <c r="J85" t="str">
        <f t="shared" si="6"/>
        <v>Main Item JDAE-509-001</v>
      </c>
      <c r="K85" s="11" t="s">
        <v>143</v>
      </c>
      <c r="L85" s="2">
        <v>2</v>
      </c>
      <c r="M85" s="7">
        <v>89081960</v>
      </c>
      <c r="N85" s="7">
        <f t="shared" si="8"/>
        <v>8017376.3999999994</v>
      </c>
      <c r="O85" s="7">
        <f t="shared" si="9"/>
        <v>97099336.400000006</v>
      </c>
      <c r="P85" s="10">
        <f t="shared" si="7"/>
        <v>97099336.400000006</v>
      </c>
    </row>
    <row r="86" spans="1:16" x14ac:dyDescent="0.25">
      <c r="A86">
        <v>5</v>
      </c>
      <c r="B86" t="s">
        <v>0</v>
      </c>
      <c r="C86" t="s">
        <v>84</v>
      </c>
      <c r="D86" t="s">
        <v>114</v>
      </c>
      <c r="E86" t="s">
        <v>109</v>
      </c>
      <c r="F86" s="6">
        <v>1</v>
      </c>
      <c r="G86" t="s">
        <v>2</v>
      </c>
      <c r="H86">
        <v>1</v>
      </c>
      <c r="I86" t="s">
        <v>98</v>
      </c>
      <c r="J86" t="str">
        <f t="shared" si="6"/>
        <v>Main Item JDAE-509-002</v>
      </c>
      <c r="K86" s="11" t="s">
        <v>143</v>
      </c>
      <c r="L86" s="2">
        <v>2</v>
      </c>
      <c r="M86" s="7">
        <v>89081960</v>
      </c>
      <c r="N86" s="7">
        <f t="shared" si="8"/>
        <v>8017376.3999999994</v>
      </c>
      <c r="O86" s="7">
        <f t="shared" si="9"/>
        <v>97099336.400000006</v>
      </c>
      <c r="P86" s="10">
        <f t="shared" si="7"/>
        <v>97099336.400000006</v>
      </c>
    </row>
    <row r="87" spans="1:16" x14ac:dyDescent="0.25">
      <c r="A87">
        <v>6</v>
      </c>
      <c r="B87" t="s">
        <v>0</v>
      </c>
      <c r="C87" t="s">
        <v>85</v>
      </c>
      <c r="D87" t="s">
        <v>114</v>
      </c>
      <c r="E87" t="s">
        <v>109</v>
      </c>
      <c r="F87" s="6">
        <v>1</v>
      </c>
      <c r="G87" t="s">
        <v>2</v>
      </c>
      <c r="H87">
        <v>1</v>
      </c>
      <c r="I87" t="s">
        <v>98</v>
      </c>
      <c r="J87" t="str">
        <f t="shared" si="6"/>
        <v>Main Item JDAE-509-008</v>
      </c>
      <c r="K87" s="11" t="s">
        <v>143</v>
      </c>
      <c r="L87" s="2">
        <v>2</v>
      </c>
      <c r="M87" s="7">
        <v>89081960</v>
      </c>
      <c r="N87" s="7">
        <f t="shared" si="8"/>
        <v>8017376.3999999994</v>
      </c>
      <c r="O87" s="7">
        <f t="shared" si="9"/>
        <v>97099336.400000006</v>
      </c>
      <c r="P87" s="10">
        <f t="shared" si="7"/>
        <v>97099336.400000006</v>
      </c>
    </row>
    <row r="88" spans="1:16" x14ac:dyDescent="0.25">
      <c r="A88">
        <v>7</v>
      </c>
      <c r="B88" t="s">
        <v>0</v>
      </c>
      <c r="C88" t="s">
        <v>86</v>
      </c>
      <c r="D88" t="s">
        <v>114</v>
      </c>
      <c r="E88" t="s">
        <v>109</v>
      </c>
      <c r="F88" s="6">
        <v>1</v>
      </c>
      <c r="G88" t="s">
        <v>2</v>
      </c>
      <c r="H88">
        <v>1</v>
      </c>
      <c r="I88" t="s">
        <v>98</v>
      </c>
      <c r="J88" t="str">
        <f t="shared" si="6"/>
        <v>Main Item JDAE-509-006</v>
      </c>
      <c r="K88" s="11" t="s">
        <v>143</v>
      </c>
      <c r="L88" s="2">
        <v>2</v>
      </c>
      <c r="M88" s="7">
        <v>89081960</v>
      </c>
      <c r="N88" s="7">
        <f t="shared" si="8"/>
        <v>8017376.3999999994</v>
      </c>
      <c r="O88" s="7">
        <f t="shared" si="9"/>
        <v>97099336.400000006</v>
      </c>
      <c r="P88" s="10">
        <f t="shared" si="7"/>
        <v>97099336.400000006</v>
      </c>
    </row>
    <row r="89" spans="1:16" x14ac:dyDescent="0.25">
      <c r="A89">
        <v>8</v>
      </c>
      <c r="B89" t="s">
        <v>0</v>
      </c>
      <c r="C89" t="s">
        <v>87</v>
      </c>
      <c r="D89" t="s">
        <v>114</v>
      </c>
      <c r="E89" t="s">
        <v>109</v>
      </c>
      <c r="F89" s="6">
        <v>1</v>
      </c>
      <c r="G89" t="s">
        <v>2</v>
      </c>
      <c r="H89">
        <v>1</v>
      </c>
      <c r="I89" t="s">
        <v>98</v>
      </c>
      <c r="J89" t="str">
        <f t="shared" si="6"/>
        <v>Main Item JDAE-509-009</v>
      </c>
      <c r="K89" s="11" t="s">
        <v>143</v>
      </c>
      <c r="L89" s="2">
        <v>2</v>
      </c>
      <c r="M89" s="7">
        <v>89081960</v>
      </c>
      <c r="N89" s="7">
        <f t="shared" si="8"/>
        <v>8017376.3999999994</v>
      </c>
      <c r="O89" s="7">
        <f t="shared" si="9"/>
        <v>97099336.400000006</v>
      </c>
      <c r="P89" s="10">
        <f t="shared" si="7"/>
        <v>97099336.400000006</v>
      </c>
    </row>
    <row r="90" spans="1:16" x14ac:dyDescent="0.25">
      <c r="A90">
        <v>9</v>
      </c>
      <c r="B90" t="s">
        <v>0</v>
      </c>
      <c r="C90" t="s">
        <v>88</v>
      </c>
      <c r="D90" t="s">
        <v>114</v>
      </c>
      <c r="E90" t="s">
        <v>109</v>
      </c>
      <c r="F90" s="6">
        <v>1</v>
      </c>
      <c r="G90" t="s">
        <v>2</v>
      </c>
      <c r="H90">
        <v>1</v>
      </c>
      <c r="I90" t="s">
        <v>98</v>
      </c>
      <c r="J90" t="str">
        <f t="shared" si="6"/>
        <v>Main Item JDAE-509-003</v>
      </c>
      <c r="K90" s="11" t="s">
        <v>143</v>
      </c>
      <c r="L90" s="2">
        <v>2</v>
      </c>
      <c r="M90" s="7">
        <v>89081960</v>
      </c>
      <c r="N90" s="7">
        <f t="shared" si="8"/>
        <v>8017376.3999999994</v>
      </c>
      <c r="O90" s="7">
        <f t="shared" si="9"/>
        <v>97099336.400000006</v>
      </c>
      <c r="P90" s="10">
        <f t="shared" si="7"/>
        <v>97099336.400000006</v>
      </c>
    </row>
    <row r="91" spans="1:16" x14ac:dyDescent="0.25">
      <c r="A91">
        <v>10</v>
      </c>
      <c r="B91" t="s">
        <v>0</v>
      </c>
      <c r="C91" t="s">
        <v>89</v>
      </c>
      <c r="D91" t="s">
        <v>114</v>
      </c>
      <c r="E91" t="s">
        <v>109</v>
      </c>
      <c r="F91" s="6">
        <v>1</v>
      </c>
      <c r="G91" t="s">
        <v>2</v>
      </c>
      <c r="H91">
        <v>1</v>
      </c>
      <c r="I91" t="s">
        <v>98</v>
      </c>
      <c r="J91" t="str">
        <f t="shared" si="6"/>
        <v>Main Item JDAE-509-004</v>
      </c>
      <c r="K91" s="11" t="s">
        <v>143</v>
      </c>
      <c r="L91" s="2">
        <v>2</v>
      </c>
      <c r="M91" s="7">
        <v>89081960</v>
      </c>
      <c r="N91" s="7">
        <f t="shared" si="8"/>
        <v>8017376.3999999994</v>
      </c>
      <c r="O91" s="7">
        <f t="shared" si="9"/>
        <v>97099336.400000006</v>
      </c>
      <c r="P91" s="10">
        <f t="shared" si="7"/>
        <v>97099336.400000006</v>
      </c>
    </row>
    <row r="92" spans="1:16" x14ac:dyDescent="0.25">
      <c r="A92">
        <v>11</v>
      </c>
      <c r="B92" t="s">
        <v>0</v>
      </c>
      <c r="C92" t="s">
        <v>90</v>
      </c>
      <c r="D92" t="s">
        <v>114</v>
      </c>
      <c r="E92" t="s">
        <v>109</v>
      </c>
      <c r="F92" s="6">
        <v>1</v>
      </c>
      <c r="G92" t="s">
        <v>2</v>
      </c>
      <c r="H92">
        <v>1</v>
      </c>
      <c r="I92" t="s">
        <v>98</v>
      </c>
      <c r="J92" t="str">
        <f t="shared" si="6"/>
        <v>Main Item JDAE-509-101</v>
      </c>
      <c r="K92" s="11" t="s">
        <v>143</v>
      </c>
      <c r="L92" s="2">
        <v>2</v>
      </c>
      <c r="M92" s="7">
        <v>89081960</v>
      </c>
      <c r="N92" s="7">
        <f t="shared" si="8"/>
        <v>8017376.3999999994</v>
      </c>
      <c r="O92" s="7">
        <f t="shared" si="9"/>
        <v>97099336.400000006</v>
      </c>
      <c r="P92" s="10">
        <f t="shared" si="7"/>
        <v>97099336.400000006</v>
      </c>
    </row>
    <row r="93" spans="1:16" x14ac:dyDescent="0.25">
      <c r="A93">
        <v>12</v>
      </c>
      <c r="B93" t="s">
        <v>0</v>
      </c>
      <c r="C93" t="s">
        <v>91</v>
      </c>
      <c r="D93" t="s">
        <v>114</v>
      </c>
      <c r="E93" t="s">
        <v>109</v>
      </c>
      <c r="F93" s="6">
        <v>1</v>
      </c>
      <c r="G93" t="s">
        <v>2</v>
      </c>
      <c r="H93">
        <v>1</v>
      </c>
      <c r="I93" t="s">
        <v>98</v>
      </c>
      <c r="J93" t="str">
        <f t="shared" si="6"/>
        <v>Main Item JDAE-509-010</v>
      </c>
      <c r="K93" s="11" t="s">
        <v>143</v>
      </c>
      <c r="L93" s="2">
        <v>2</v>
      </c>
      <c r="M93" s="7">
        <v>89081960</v>
      </c>
      <c r="N93" s="7">
        <f t="shared" si="8"/>
        <v>8017376.3999999994</v>
      </c>
      <c r="O93" s="7">
        <f t="shared" si="9"/>
        <v>97099336.400000006</v>
      </c>
      <c r="P93" s="10">
        <f t="shared" si="7"/>
        <v>97099336.400000006</v>
      </c>
    </row>
    <row r="94" spans="1:16" x14ac:dyDescent="0.25">
      <c r="A94">
        <v>13</v>
      </c>
      <c r="B94" t="s">
        <v>0</v>
      </c>
      <c r="C94" t="s">
        <v>92</v>
      </c>
      <c r="D94" t="s">
        <v>117</v>
      </c>
      <c r="E94" t="s">
        <v>109</v>
      </c>
      <c r="F94" s="6">
        <v>1</v>
      </c>
      <c r="G94" t="s">
        <v>2</v>
      </c>
      <c r="H94">
        <v>1</v>
      </c>
      <c r="I94" t="s">
        <v>98</v>
      </c>
      <c r="J94" t="str">
        <f t="shared" si="6"/>
        <v>Main Item JGAE-509-003</v>
      </c>
      <c r="K94" s="11" t="s">
        <v>146</v>
      </c>
      <c r="L94" s="2">
        <v>2</v>
      </c>
      <c r="M94" s="7">
        <v>89081960</v>
      </c>
      <c r="N94" s="7">
        <f t="shared" si="8"/>
        <v>8017376.3999999994</v>
      </c>
      <c r="O94" s="7">
        <f t="shared" si="9"/>
        <v>97099336.400000006</v>
      </c>
      <c r="P94" s="10">
        <f t="shared" si="7"/>
        <v>97099336.400000006</v>
      </c>
    </row>
    <row r="95" spans="1:16" x14ac:dyDescent="0.25">
      <c r="A95">
        <v>14</v>
      </c>
      <c r="B95" t="s">
        <v>0</v>
      </c>
      <c r="C95" t="s">
        <v>93</v>
      </c>
      <c r="D95" t="s">
        <v>117</v>
      </c>
      <c r="E95" t="s">
        <v>109</v>
      </c>
      <c r="F95" s="6">
        <v>1</v>
      </c>
      <c r="G95" t="s">
        <v>2</v>
      </c>
      <c r="H95">
        <v>1</v>
      </c>
      <c r="I95" t="s">
        <v>98</v>
      </c>
      <c r="J95" t="str">
        <f t="shared" si="6"/>
        <v>Main Item JGAE-523-001</v>
      </c>
      <c r="K95" s="11" t="s">
        <v>146</v>
      </c>
      <c r="L95" s="2">
        <v>2</v>
      </c>
      <c r="M95" s="7">
        <v>89081960</v>
      </c>
      <c r="N95" s="7">
        <f t="shared" si="8"/>
        <v>8017376.3999999994</v>
      </c>
      <c r="O95" s="7">
        <f t="shared" si="9"/>
        <v>97099336.400000006</v>
      </c>
      <c r="P95" s="10">
        <f t="shared" si="7"/>
        <v>97099336.400000006</v>
      </c>
    </row>
    <row r="96" spans="1:16" x14ac:dyDescent="0.25">
      <c r="A96">
        <v>15</v>
      </c>
      <c r="B96" t="s">
        <v>0</v>
      </c>
      <c r="C96" t="s">
        <v>94</v>
      </c>
      <c r="D96" t="s">
        <v>117</v>
      </c>
      <c r="E96" t="s">
        <v>109</v>
      </c>
      <c r="F96" s="6">
        <v>1</v>
      </c>
      <c r="G96" t="s">
        <v>2</v>
      </c>
      <c r="H96">
        <v>1</v>
      </c>
      <c r="I96" t="s">
        <v>98</v>
      </c>
      <c r="J96" t="str">
        <f t="shared" si="6"/>
        <v>Main Item JGAE-521-001</v>
      </c>
      <c r="K96" s="11" t="s">
        <v>146</v>
      </c>
      <c r="L96" s="2">
        <v>2</v>
      </c>
      <c r="M96" s="7">
        <v>89081960</v>
      </c>
      <c r="N96" s="7">
        <f t="shared" si="8"/>
        <v>8017376.3999999994</v>
      </c>
      <c r="O96" s="7">
        <f t="shared" si="9"/>
        <v>97099336.400000006</v>
      </c>
      <c r="P96" s="10">
        <f t="shared" si="7"/>
        <v>97099336.400000006</v>
      </c>
    </row>
    <row r="97" spans="1:16" x14ac:dyDescent="0.25">
      <c r="A97">
        <v>16</v>
      </c>
      <c r="B97" t="s">
        <v>0</v>
      </c>
      <c r="C97" t="s">
        <v>95</v>
      </c>
      <c r="D97" t="s">
        <v>115</v>
      </c>
      <c r="E97" t="s">
        <v>109</v>
      </c>
      <c r="F97" s="6">
        <v>1</v>
      </c>
      <c r="G97" t="s">
        <v>2</v>
      </c>
      <c r="H97">
        <v>1</v>
      </c>
      <c r="I97" t="s">
        <v>98</v>
      </c>
      <c r="J97" t="str">
        <f t="shared" si="6"/>
        <v>Main Item JGDE-GPR-001</v>
      </c>
      <c r="K97" s="11" t="s">
        <v>145</v>
      </c>
      <c r="L97" s="2">
        <v>2</v>
      </c>
      <c r="M97" s="7">
        <v>89081960</v>
      </c>
      <c r="N97" s="7">
        <f t="shared" si="8"/>
        <v>8017376.3999999994</v>
      </c>
      <c r="O97" s="7">
        <f t="shared" si="9"/>
        <v>97099336.400000006</v>
      </c>
      <c r="P97" s="10">
        <f t="shared" si="7"/>
        <v>97099336.400000006</v>
      </c>
    </row>
    <row r="98" spans="1:16" x14ac:dyDescent="0.25">
      <c r="A98">
        <v>17</v>
      </c>
      <c r="B98" t="s">
        <v>0</v>
      </c>
      <c r="C98" t="s">
        <v>96</v>
      </c>
      <c r="D98" t="s">
        <v>118</v>
      </c>
      <c r="E98" t="s">
        <v>109</v>
      </c>
      <c r="F98" s="6">
        <v>1</v>
      </c>
      <c r="G98" t="s">
        <v>2</v>
      </c>
      <c r="H98">
        <v>1</v>
      </c>
      <c r="I98" t="s">
        <v>98</v>
      </c>
      <c r="J98" t="str">
        <f t="shared" si="6"/>
        <v>Main Item JDAE-509-005</v>
      </c>
      <c r="K98" s="11" t="s">
        <v>149</v>
      </c>
      <c r="L98" s="14" t="str">
        <f>K98</f>
        <v>3</v>
      </c>
      <c r="M98" s="7">
        <v>97180320</v>
      </c>
      <c r="N98" s="7">
        <f t="shared" si="8"/>
        <v>8746228.7999999989</v>
      </c>
      <c r="O98" s="7">
        <f t="shared" si="9"/>
        <v>105926548.8</v>
      </c>
      <c r="P98" s="10">
        <f t="shared" ref="P98:P129" si="10">O98*H98</f>
        <v>105926548.8</v>
      </c>
    </row>
    <row r="99" spans="1:16" x14ac:dyDescent="0.25">
      <c r="A99">
        <v>18</v>
      </c>
      <c r="B99" t="s">
        <v>0</v>
      </c>
      <c r="C99" t="s">
        <v>97</v>
      </c>
      <c r="D99" t="s">
        <v>118</v>
      </c>
      <c r="E99" t="s">
        <v>109</v>
      </c>
      <c r="F99" s="6">
        <v>1</v>
      </c>
      <c r="G99" t="s">
        <v>2</v>
      </c>
      <c r="H99">
        <v>1</v>
      </c>
      <c r="I99" t="s">
        <v>98</v>
      </c>
      <c r="J99" t="str">
        <f t="shared" si="6"/>
        <v>Main Item JDAE-509-007</v>
      </c>
      <c r="K99" s="11" t="s">
        <v>149</v>
      </c>
      <c r="L99" s="14" t="str">
        <f t="shared" ref="L99:L143" si="11">K99</f>
        <v>3</v>
      </c>
      <c r="M99" s="7">
        <v>97180320</v>
      </c>
      <c r="N99" s="7">
        <f t="shared" si="8"/>
        <v>8746228.7999999989</v>
      </c>
      <c r="O99" s="7">
        <f t="shared" si="9"/>
        <v>105926548.8</v>
      </c>
      <c r="P99" s="10">
        <f t="shared" si="10"/>
        <v>105926548.8</v>
      </c>
    </row>
    <row r="100" spans="1:16" x14ac:dyDescent="0.25">
      <c r="A100">
        <v>19</v>
      </c>
      <c r="B100" t="s">
        <v>0</v>
      </c>
      <c r="C100">
        <v>6881241261</v>
      </c>
      <c r="D100" t="s">
        <v>119</v>
      </c>
      <c r="E100">
        <v>1</v>
      </c>
      <c r="F100" s="6">
        <v>105</v>
      </c>
      <c r="G100" t="s">
        <v>2</v>
      </c>
      <c r="H100">
        <v>105</v>
      </c>
      <c r="I100" t="s">
        <v>98</v>
      </c>
      <c r="J100" t="str">
        <f t="shared" ref="J100:J128" si="12">CONCATENATE(B100," ",C100,"  ",E100)</f>
        <v>Main Item 6881241261  1</v>
      </c>
      <c r="K100" s="12">
        <v>4</v>
      </c>
      <c r="L100" s="14">
        <f t="shared" si="11"/>
        <v>4</v>
      </c>
      <c r="M100" s="7">
        <v>2024590</v>
      </c>
      <c r="N100" s="7">
        <f t="shared" si="8"/>
        <v>182213.1</v>
      </c>
      <c r="O100" s="7">
        <f t="shared" si="9"/>
        <v>2206803.1</v>
      </c>
      <c r="P100" s="10">
        <f t="shared" si="10"/>
        <v>231714325.5</v>
      </c>
    </row>
    <row r="101" spans="1:16" x14ac:dyDescent="0.25">
      <c r="A101">
        <v>20</v>
      </c>
      <c r="B101" t="s">
        <v>0</v>
      </c>
      <c r="C101">
        <v>6881241261</v>
      </c>
      <c r="D101" t="s">
        <v>119</v>
      </c>
      <c r="E101">
        <v>2</v>
      </c>
      <c r="F101" s="6">
        <v>105</v>
      </c>
      <c r="G101" t="s">
        <v>2</v>
      </c>
      <c r="H101">
        <v>105</v>
      </c>
      <c r="I101" t="s">
        <v>98</v>
      </c>
      <c r="J101" t="str">
        <f t="shared" si="12"/>
        <v>Main Item 6881241261  2</v>
      </c>
      <c r="K101" s="12">
        <v>4</v>
      </c>
      <c r="L101" s="14">
        <f t="shared" si="11"/>
        <v>4</v>
      </c>
      <c r="M101" s="7">
        <v>2024590</v>
      </c>
      <c r="N101" s="7">
        <f t="shared" si="8"/>
        <v>182213.1</v>
      </c>
      <c r="O101" s="7">
        <f t="shared" si="9"/>
        <v>2206803.1</v>
      </c>
      <c r="P101" s="10">
        <f t="shared" si="10"/>
        <v>231714325.5</v>
      </c>
    </row>
    <row r="102" spans="1:16" x14ac:dyDescent="0.25">
      <c r="A102">
        <v>21</v>
      </c>
      <c r="B102" t="s">
        <v>0</v>
      </c>
      <c r="C102">
        <v>6881241261</v>
      </c>
      <c r="D102" t="s">
        <v>119</v>
      </c>
      <c r="E102">
        <v>3</v>
      </c>
      <c r="F102" s="6">
        <v>105</v>
      </c>
      <c r="G102" t="s">
        <v>2</v>
      </c>
      <c r="H102">
        <v>105</v>
      </c>
      <c r="I102" t="s">
        <v>98</v>
      </c>
      <c r="J102" t="str">
        <f t="shared" si="12"/>
        <v>Main Item 6881241261  3</v>
      </c>
      <c r="K102" s="12">
        <v>4</v>
      </c>
      <c r="L102" s="14">
        <f t="shared" si="11"/>
        <v>4</v>
      </c>
      <c r="M102" s="7">
        <v>2024590</v>
      </c>
      <c r="N102" s="7">
        <f t="shared" si="8"/>
        <v>182213.1</v>
      </c>
      <c r="O102" s="7">
        <f t="shared" si="9"/>
        <v>2206803.1</v>
      </c>
      <c r="P102" s="10">
        <f t="shared" si="10"/>
        <v>231714325.5</v>
      </c>
    </row>
    <row r="103" spans="1:16" x14ac:dyDescent="0.25">
      <c r="A103">
        <v>22</v>
      </c>
      <c r="B103" t="s">
        <v>0</v>
      </c>
      <c r="C103">
        <v>6881241261</v>
      </c>
      <c r="D103" t="s">
        <v>119</v>
      </c>
      <c r="E103">
        <v>4</v>
      </c>
      <c r="F103" s="6">
        <v>105</v>
      </c>
      <c r="G103" t="s">
        <v>2</v>
      </c>
      <c r="H103">
        <v>105</v>
      </c>
      <c r="I103" t="s">
        <v>98</v>
      </c>
      <c r="J103" t="str">
        <f t="shared" si="12"/>
        <v>Main Item 6881241261  4</v>
      </c>
      <c r="K103" s="12">
        <v>4</v>
      </c>
      <c r="L103" s="14">
        <f t="shared" si="11"/>
        <v>4</v>
      </c>
      <c r="M103" s="7">
        <v>2024590</v>
      </c>
      <c r="N103" s="7">
        <f t="shared" si="8"/>
        <v>182213.1</v>
      </c>
      <c r="O103" s="7">
        <f t="shared" si="9"/>
        <v>2206803.1</v>
      </c>
      <c r="P103" s="10">
        <f t="shared" si="10"/>
        <v>231714325.5</v>
      </c>
    </row>
    <row r="104" spans="1:16" x14ac:dyDescent="0.25">
      <c r="A104">
        <v>23</v>
      </c>
      <c r="B104" t="s">
        <v>0</v>
      </c>
      <c r="C104">
        <v>6881241261</v>
      </c>
      <c r="D104" t="s">
        <v>119</v>
      </c>
      <c r="E104">
        <v>5</v>
      </c>
      <c r="F104" s="6">
        <v>105</v>
      </c>
      <c r="G104" t="s">
        <v>2</v>
      </c>
      <c r="H104">
        <v>105</v>
      </c>
      <c r="I104" t="s">
        <v>98</v>
      </c>
      <c r="J104" t="str">
        <f t="shared" si="12"/>
        <v>Main Item 6881241261  5</v>
      </c>
      <c r="K104" s="12">
        <v>4</v>
      </c>
      <c r="L104" s="14">
        <f t="shared" si="11"/>
        <v>4</v>
      </c>
      <c r="M104" s="7">
        <v>2024590</v>
      </c>
      <c r="N104" s="7">
        <f t="shared" si="8"/>
        <v>182213.1</v>
      </c>
      <c r="O104" s="7">
        <f t="shared" si="9"/>
        <v>2206803.1</v>
      </c>
      <c r="P104" s="10">
        <f t="shared" si="10"/>
        <v>231714325.5</v>
      </c>
    </row>
    <row r="105" spans="1:16" x14ac:dyDescent="0.25">
      <c r="A105">
        <v>24</v>
      </c>
      <c r="B105" t="s">
        <v>0</v>
      </c>
      <c r="C105">
        <v>6881241261</v>
      </c>
      <c r="D105" t="s">
        <v>119</v>
      </c>
      <c r="E105">
        <v>6</v>
      </c>
      <c r="F105" s="6">
        <v>105</v>
      </c>
      <c r="G105" t="s">
        <v>2</v>
      </c>
      <c r="H105">
        <v>105</v>
      </c>
      <c r="I105" t="s">
        <v>98</v>
      </c>
      <c r="J105" t="str">
        <f t="shared" si="12"/>
        <v>Main Item 6881241261  6</v>
      </c>
      <c r="K105" s="12">
        <v>4</v>
      </c>
      <c r="L105" s="14">
        <f t="shared" si="11"/>
        <v>4</v>
      </c>
      <c r="M105" s="7">
        <v>2024590</v>
      </c>
      <c r="N105" s="7">
        <f t="shared" si="8"/>
        <v>182213.1</v>
      </c>
      <c r="O105" s="7">
        <f t="shared" si="9"/>
        <v>2206803.1</v>
      </c>
      <c r="P105" s="10">
        <f t="shared" si="10"/>
        <v>231714325.5</v>
      </c>
    </row>
    <row r="106" spans="1:16" x14ac:dyDescent="0.25">
      <c r="A106">
        <v>25</v>
      </c>
      <c r="B106" t="s">
        <v>0</v>
      </c>
      <c r="C106">
        <v>6881241261</v>
      </c>
      <c r="D106" t="s">
        <v>119</v>
      </c>
      <c r="E106">
        <v>7</v>
      </c>
      <c r="F106" s="6">
        <v>105</v>
      </c>
      <c r="G106" t="s">
        <v>2</v>
      </c>
      <c r="H106">
        <v>105</v>
      </c>
      <c r="I106" t="s">
        <v>98</v>
      </c>
      <c r="J106" t="str">
        <f t="shared" si="12"/>
        <v>Main Item 6881241261  7</v>
      </c>
      <c r="K106" s="12">
        <v>4</v>
      </c>
      <c r="L106" s="14">
        <f t="shared" si="11"/>
        <v>4</v>
      </c>
      <c r="M106" s="7">
        <v>2024590</v>
      </c>
      <c r="N106" s="7">
        <f t="shared" si="8"/>
        <v>182213.1</v>
      </c>
      <c r="O106" s="7">
        <f t="shared" si="9"/>
        <v>2206803.1</v>
      </c>
      <c r="P106" s="10">
        <f t="shared" si="10"/>
        <v>231714325.5</v>
      </c>
    </row>
    <row r="107" spans="1:16" x14ac:dyDescent="0.25">
      <c r="A107">
        <v>26</v>
      </c>
      <c r="B107" t="s">
        <v>0</v>
      </c>
      <c r="C107">
        <v>6881241261</v>
      </c>
      <c r="D107" t="s">
        <v>119</v>
      </c>
      <c r="E107">
        <v>8</v>
      </c>
      <c r="F107" s="6">
        <v>105</v>
      </c>
      <c r="G107" t="s">
        <v>2</v>
      </c>
      <c r="H107">
        <v>105</v>
      </c>
      <c r="I107" t="s">
        <v>98</v>
      </c>
      <c r="J107" t="str">
        <f t="shared" si="12"/>
        <v>Main Item 6881241261  8</v>
      </c>
      <c r="K107" s="12">
        <v>4</v>
      </c>
      <c r="L107" s="14">
        <f t="shared" si="11"/>
        <v>4</v>
      </c>
      <c r="M107" s="7">
        <v>2024590</v>
      </c>
      <c r="N107" s="7">
        <f t="shared" si="8"/>
        <v>182213.1</v>
      </c>
      <c r="O107" s="7">
        <f t="shared" si="9"/>
        <v>2206803.1</v>
      </c>
      <c r="P107" s="10">
        <f t="shared" si="10"/>
        <v>231714325.5</v>
      </c>
    </row>
    <row r="108" spans="1:16" x14ac:dyDescent="0.25">
      <c r="A108">
        <v>27</v>
      </c>
      <c r="B108" t="s">
        <v>0</v>
      </c>
      <c r="C108">
        <v>6881241261</v>
      </c>
      <c r="D108" t="s">
        <v>119</v>
      </c>
      <c r="E108">
        <v>9</v>
      </c>
      <c r="F108" s="6">
        <v>105</v>
      </c>
      <c r="G108" t="s">
        <v>2</v>
      </c>
      <c r="H108">
        <v>105</v>
      </c>
      <c r="I108" t="s">
        <v>98</v>
      </c>
      <c r="J108" t="str">
        <f t="shared" si="12"/>
        <v>Main Item 6881241261  9</v>
      </c>
      <c r="K108" s="12">
        <v>4</v>
      </c>
      <c r="L108" s="14">
        <f t="shared" si="11"/>
        <v>4</v>
      </c>
      <c r="M108" s="7">
        <v>2024590</v>
      </c>
      <c r="N108" s="7">
        <f t="shared" si="8"/>
        <v>182213.1</v>
      </c>
      <c r="O108" s="7">
        <f t="shared" si="9"/>
        <v>2206803.1</v>
      </c>
      <c r="P108" s="10">
        <f t="shared" si="10"/>
        <v>231714325.5</v>
      </c>
    </row>
    <row r="109" spans="1:16" x14ac:dyDescent="0.25">
      <c r="A109">
        <v>28</v>
      </c>
      <c r="B109" t="s">
        <v>0</v>
      </c>
      <c r="C109">
        <v>6881241261</v>
      </c>
      <c r="D109" t="s">
        <v>119</v>
      </c>
      <c r="E109">
        <v>10</v>
      </c>
      <c r="F109" s="6">
        <v>105</v>
      </c>
      <c r="G109" t="s">
        <v>2</v>
      </c>
      <c r="H109">
        <v>105</v>
      </c>
      <c r="I109" t="s">
        <v>98</v>
      </c>
      <c r="J109" t="str">
        <f t="shared" si="12"/>
        <v>Main Item 6881241261  10</v>
      </c>
      <c r="K109" s="12">
        <v>4</v>
      </c>
      <c r="L109" s="14">
        <f t="shared" si="11"/>
        <v>4</v>
      </c>
      <c r="M109" s="7">
        <v>2024590</v>
      </c>
      <c r="N109" s="7">
        <f t="shared" si="8"/>
        <v>182213.1</v>
      </c>
      <c r="O109" s="7">
        <f t="shared" si="9"/>
        <v>2206803.1</v>
      </c>
      <c r="P109" s="10">
        <f t="shared" si="10"/>
        <v>231714325.5</v>
      </c>
    </row>
    <row r="110" spans="1:16" x14ac:dyDescent="0.25">
      <c r="A110">
        <v>29</v>
      </c>
      <c r="B110" t="s">
        <v>0</v>
      </c>
      <c r="C110">
        <v>6881241261</v>
      </c>
      <c r="D110" t="s">
        <v>119</v>
      </c>
      <c r="E110">
        <v>11</v>
      </c>
      <c r="F110" s="6">
        <v>105</v>
      </c>
      <c r="G110" t="s">
        <v>2</v>
      </c>
      <c r="H110">
        <v>105</v>
      </c>
      <c r="I110" t="s">
        <v>98</v>
      </c>
      <c r="J110" t="str">
        <f t="shared" si="12"/>
        <v>Main Item 6881241261  11</v>
      </c>
      <c r="K110" s="12">
        <v>4</v>
      </c>
      <c r="L110" s="14">
        <f t="shared" si="11"/>
        <v>4</v>
      </c>
      <c r="M110" s="7">
        <v>2024590</v>
      </c>
      <c r="N110" s="7">
        <f t="shared" si="8"/>
        <v>182213.1</v>
      </c>
      <c r="O110" s="7">
        <f t="shared" si="9"/>
        <v>2206803.1</v>
      </c>
      <c r="P110" s="10">
        <f t="shared" si="10"/>
        <v>231714325.5</v>
      </c>
    </row>
    <row r="111" spans="1:16" x14ac:dyDescent="0.25">
      <c r="A111">
        <v>30</v>
      </c>
      <c r="B111" t="s">
        <v>0</v>
      </c>
      <c r="C111">
        <v>6881241261</v>
      </c>
      <c r="D111" t="s">
        <v>119</v>
      </c>
      <c r="E111">
        <v>12</v>
      </c>
      <c r="F111" s="6">
        <v>105</v>
      </c>
      <c r="G111" t="s">
        <v>2</v>
      </c>
      <c r="H111">
        <v>105</v>
      </c>
      <c r="I111" t="s">
        <v>98</v>
      </c>
      <c r="J111" t="str">
        <f t="shared" si="12"/>
        <v>Main Item 6881241261  12</v>
      </c>
      <c r="K111" s="12">
        <v>4</v>
      </c>
      <c r="L111" s="14">
        <f t="shared" si="11"/>
        <v>4</v>
      </c>
      <c r="M111" s="7">
        <v>2024590</v>
      </c>
      <c r="N111" s="7">
        <f t="shared" si="8"/>
        <v>182213.1</v>
      </c>
      <c r="O111" s="7">
        <f t="shared" si="9"/>
        <v>2206803.1</v>
      </c>
      <c r="P111" s="10">
        <f t="shared" si="10"/>
        <v>231714325.5</v>
      </c>
    </row>
    <row r="112" spans="1:16" x14ac:dyDescent="0.25">
      <c r="A112">
        <v>31</v>
      </c>
      <c r="B112" t="s">
        <v>0</v>
      </c>
      <c r="C112">
        <v>6881241261</v>
      </c>
      <c r="D112" t="s">
        <v>119</v>
      </c>
      <c r="E112">
        <v>13</v>
      </c>
      <c r="F112" s="6">
        <v>105</v>
      </c>
      <c r="G112" t="s">
        <v>2</v>
      </c>
      <c r="H112">
        <v>105</v>
      </c>
      <c r="I112" t="s">
        <v>98</v>
      </c>
      <c r="J112" t="str">
        <f t="shared" si="12"/>
        <v>Main Item 6881241261  13</v>
      </c>
      <c r="K112" s="12">
        <v>4</v>
      </c>
      <c r="L112" s="14">
        <f t="shared" si="11"/>
        <v>4</v>
      </c>
      <c r="M112" s="7">
        <v>2024590</v>
      </c>
      <c r="N112" s="7">
        <f t="shared" si="8"/>
        <v>182213.1</v>
      </c>
      <c r="O112" s="7">
        <f t="shared" si="9"/>
        <v>2206803.1</v>
      </c>
      <c r="P112" s="10">
        <f t="shared" si="10"/>
        <v>231714325.5</v>
      </c>
    </row>
    <row r="113" spans="1:16" x14ac:dyDescent="0.25">
      <c r="A113">
        <v>32</v>
      </c>
      <c r="B113" t="s">
        <v>0</v>
      </c>
      <c r="C113">
        <v>6881241261</v>
      </c>
      <c r="D113" t="s">
        <v>119</v>
      </c>
      <c r="E113">
        <v>14</v>
      </c>
      <c r="F113" s="6">
        <v>105</v>
      </c>
      <c r="G113" t="s">
        <v>2</v>
      </c>
      <c r="H113">
        <v>105</v>
      </c>
      <c r="I113" t="s">
        <v>98</v>
      </c>
      <c r="J113" t="str">
        <f t="shared" si="12"/>
        <v>Main Item 6881241261  14</v>
      </c>
      <c r="K113" s="12">
        <v>4</v>
      </c>
      <c r="L113" s="14">
        <f t="shared" si="11"/>
        <v>4</v>
      </c>
      <c r="M113" s="7">
        <v>2024590</v>
      </c>
      <c r="N113" s="7">
        <f t="shared" si="8"/>
        <v>182213.1</v>
      </c>
      <c r="O113" s="7">
        <f t="shared" si="9"/>
        <v>2206803.1</v>
      </c>
      <c r="P113" s="10">
        <f t="shared" si="10"/>
        <v>231714325.5</v>
      </c>
    </row>
    <row r="114" spans="1:16" x14ac:dyDescent="0.25">
      <c r="A114">
        <v>33</v>
      </c>
      <c r="B114" t="s">
        <v>0</v>
      </c>
      <c r="C114">
        <v>6881241261</v>
      </c>
      <c r="D114" t="s">
        <v>119</v>
      </c>
      <c r="E114">
        <v>15</v>
      </c>
      <c r="F114" s="6">
        <v>105</v>
      </c>
      <c r="G114" t="s">
        <v>2</v>
      </c>
      <c r="H114">
        <v>105</v>
      </c>
      <c r="I114" t="s">
        <v>98</v>
      </c>
      <c r="J114" t="str">
        <f t="shared" si="12"/>
        <v>Main Item 6881241261  15</v>
      </c>
      <c r="K114" s="12">
        <v>4</v>
      </c>
      <c r="L114" s="14">
        <f t="shared" si="11"/>
        <v>4</v>
      </c>
      <c r="M114" s="7">
        <v>2024590</v>
      </c>
      <c r="N114" s="7">
        <f t="shared" si="8"/>
        <v>182213.1</v>
      </c>
      <c r="O114" s="7">
        <f t="shared" si="9"/>
        <v>2206803.1</v>
      </c>
      <c r="P114" s="10">
        <f t="shared" si="10"/>
        <v>231714325.5</v>
      </c>
    </row>
    <row r="115" spans="1:16" x14ac:dyDescent="0.25">
      <c r="A115">
        <v>1</v>
      </c>
      <c r="B115" t="s">
        <v>0</v>
      </c>
      <c r="C115">
        <v>6881241261</v>
      </c>
      <c r="D115" t="s">
        <v>119</v>
      </c>
      <c r="E115">
        <v>16</v>
      </c>
      <c r="F115" s="6">
        <v>105</v>
      </c>
      <c r="G115" t="s">
        <v>2</v>
      </c>
      <c r="H115">
        <v>105</v>
      </c>
      <c r="I115" t="s">
        <v>98</v>
      </c>
      <c r="J115" t="str">
        <f t="shared" si="12"/>
        <v>Main Item 6881241261  16</v>
      </c>
      <c r="K115" s="12">
        <v>4</v>
      </c>
      <c r="L115" s="14">
        <f t="shared" si="11"/>
        <v>4</v>
      </c>
      <c r="M115" s="7">
        <v>2024590</v>
      </c>
      <c r="N115" s="7">
        <f t="shared" si="8"/>
        <v>182213.1</v>
      </c>
      <c r="O115" s="7">
        <f t="shared" si="9"/>
        <v>2206803.1</v>
      </c>
      <c r="P115" s="10">
        <f t="shared" si="10"/>
        <v>231714325.5</v>
      </c>
    </row>
    <row r="116" spans="1:16" x14ac:dyDescent="0.25">
      <c r="A116">
        <v>2</v>
      </c>
      <c r="B116" t="s">
        <v>0</v>
      </c>
      <c r="C116">
        <v>6881241261</v>
      </c>
      <c r="D116" t="s">
        <v>119</v>
      </c>
      <c r="E116">
        <v>17</v>
      </c>
      <c r="F116" s="6">
        <v>105</v>
      </c>
      <c r="G116" t="s">
        <v>2</v>
      </c>
      <c r="H116">
        <v>105</v>
      </c>
      <c r="I116" t="s">
        <v>98</v>
      </c>
      <c r="J116" t="str">
        <f t="shared" si="12"/>
        <v>Main Item 6881241261  17</v>
      </c>
      <c r="K116" s="12">
        <v>4</v>
      </c>
      <c r="L116" s="14">
        <f t="shared" si="11"/>
        <v>4</v>
      </c>
      <c r="M116" s="7">
        <v>2024590</v>
      </c>
      <c r="N116" s="7">
        <f t="shared" si="8"/>
        <v>182213.1</v>
      </c>
      <c r="O116" s="7">
        <f t="shared" si="9"/>
        <v>2206803.1</v>
      </c>
      <c r="P116" s="10">
        <f t="shared" si="10"/>
        <v>231714325.5</v>
      </c>
    </row>
    <row r="117" spans="1:16" x14ac:dyDescent="0.25">
      <c r="A117">
        <v>3</v>
      </c>
      <c r="B117" t="s">
        <v>0</v>
      </c>
      <c r="C117">
        <v>6881241261</v>
      </c>
      <c r="D117" t="s">
        <v>119</v>
      </c>
      <c r="E117">
        <v>18</v>
      </c>
      <c r="F117" s="6">
        <v>105</v>
      </c>
      <c r="G117" t="s">
        <v>2</v>
      </c>
      <c r="H117">
        <v>105</v>
      </c>
      <c r="I117" t="s">
        <v>98</v>
      </c>
      <c r="J117" t="str">
        <f t="shared" si="12"/>
        <v>Main Item 6881241261  18</v>
      </c>
      <c r="K117" s="12">
        <v>4</v>
      </c>
      <c r="L117" s="14">
        <f t="shared" si="11"/>
        <v>4</v>
      </c>
      <c r="M117" s="7">
        <v>2024590</v>
      </c>
      <c r="N117" s="7">
        <f t="shared" si="8"/>
        <v>182213.1</v>
      </c>
      <c r="O117" s="7">
        <f t="shared" si="9"/>
        <v>2206803.1</v>
      </c>
      <c r="P117" s="10">
        <f t="shared" si="10"/>
        <v>231714325.5</v>
      </c>
    </row>
    <row r="118" spans="1:16" x14ac:dyDescent="0.25">
      <c r="A118">
        <v>4</v>
      </c>
      <c r="B118" t="s">
        <v>0</v>
      </c>
      <c r="C118">
        <v>6881241261</v>
      </c>
      <c r="D118" t="s">
        <v>119</v>
      </c>
      <c r="E118">
        <v>19</v>
      </c>
      <c r="F118" s="6">
        <v>105</v>
      </c>
      <c r="G118" t="s">
        <v>2</v>
      </c>
      <c r="H118">
        <v>105</v>
      </c>
      <c r="I118" t="s">
        <v>98</v>
      </c>
      <c r="J118" t="str">
        <f t="shared" si="12"/>
        <v>Main Item 6881241261  19</v>
      </c>
      <c r="K118" s="12">
        <v>4</v>
      </c>
      <c r="L118" s="14">
        <f t="shared" si="11"/>
        <v>4</v>
      </c>
      <c r="M118" s="7">
        <v>2024590</v>
      </c>
      <c r="N118" s="7">
        <f t="shared" si="8"/>
        <v>182213.1</v>
      </c>
      <c r="O118" s="7">
        <f t="shared" si="9"/>
        <v>2206803.1</v>
      </c>
      <c r="P118" s="10">
        <f t="shared" si="10"/>
        <v>231714325.5</v>
      </c>
    </row>
    <row r="119" spans="1:16" x14ac:dyDescent="0.25">
      <c r="A119">
        <v>5</v>
      </c>
      <c r="B119" t="s">
        <v>0</v>
      </c>
      <c r="C119">
        <v>6881241261</v>
      </c>
      <c r="D119" t="s">
        <v>119</v>
      </c>
      <c r="E119">
        <v>20</v>
      </c>
      <c r="F119" s="6">
        <v>105</v>
      </c>
      <c r="G119" t="s">
        <v>2</v>
      </c>
      <c r="H119">
        <v>105</v>
      </c>
      <c r="I119" t="s">
        <v>98</v>
      </c>
      <c r="J119" t="str">
        <f t="shared" si="12"/>
        <v>Main Item 6881241261  20</v>
      </c>
      <c r="K119" s="12">
        <v>4</v>
      </c>
      <c r="L119" s="14">
        <f t="shared" si="11"/>
        <v>4</v>
      </c>
      <c r="M119" s="7">
        <v>2024590</v>
      </c>
      <c r="N119" s="7">
        <f t="shared" si="8"/>
        <v>182213.1</v>
      </c>
      <c r="O119" s="7">
        <f t="shared" si="9"/>
        <v>2206803.1</v>
      </c>
      <c r="P119" s="10">
        <f t="shared" si="10"/>
        <v>231714325.5</v>
      </c>
    </row>
    <row r="120" spans="1:16" x14ac:dyDescent="0.25">
      <c r="A120">
        <v>6</v>
      </c>
      <c r="B120" t="s">
        <v>0</v>
      </c>
      <c r="C120">
        <v>6881241261</v>
      </c>
      <c r="D120" t="s">
        <v>119</v>
      </c>
      <c r="E120">
        <v>21</v>
      </c>
      <c r="F120" s="6">
        <v>105</v>
      </c>
      <c r="G120" t="s">
        <v>2</v>
      </c>
      <c r="H120">
        <v>105</v>
      </c>
      <c r="I120" t="s">
        <v>98</v>
      </c>
      <c r="J120" t="str">
        <f t="shared" si="12"/>
        <v>Main Item 6881241261  21</v>
      </c>
      <c r="K120" s="12">
        <v>4</v>
      </c>
      <c r="L120" s="14">
        <f t="shared" si="11"/>
        <v>4</v>
      </c>
      <c r="M120" s="7">
        <v>2024590</v>
      </c>
      <c r="N120" s="7">
        <f t="shared" si="8"/>
        <v>182213.1</v>
      </c>
      <c r="O120" s="7">
        <f t="shared" si="9"/>
        <v>2206803.1</v>
      </c>
      <c r="P120" s="10">
        <f t="shared" si="10"/>
        <v>231714325.5</v>
      </c>
    </row>
    <row r="121" spans="1:16" x14ac:dyDescent="0.25">
      <c r="A121">
        <v>7</v>
      </c>
      <c r="B121" t="s">
        <v>0</v>
      </c>
      <c r="C121">
        <v>6881241261</v>
      </c>
      <c r="D121" t="s">
        <v>119</v>
      </c>
      <c r="E121">
        <v>22</v>
      </c>
      <c r="F121" s="6">
        <v>105</v>
      </c>
      <c r="G121" t="s">
        <v>2</v>
      </c>
      <c r="H121">
        <v>105</v>
      </c>
      <c r="I121" t="s">
        <v>98</v>
      </c>
      <c r="J121" t="str">
        <f t="shared" si="12"/>
        <v>Main Item 6881241261  22</v>
      </c>
      <c r="K121" s="12">
        <v>4</v>
      </c>
      <c r="L121" s="14">
        <f t="shared" si="11"/>
        <v>4</v>
      </c>
      <c r="M121" s="7">
        <v>2024590</v>
      </c>
      <c r="N121" s="7">
        <f t="shared" si="8"/>
        <v>182213.1</v>
      </c>
      <c r="O121" s="7">
        <f t="shared" si="9"/>
        <v>2206803.1</v>
      </c>
      <c r="P121" s="10">
        <f t="shared" si="10"/>
        <v>231714325.5</v>
      </c>
    </row>
    <row r="122" spans="1:16" x14ac:dyDescent="0.25">
      <c r="A122">
        <v>8</v>
      </c>
      <c r="B122" t="s">
        <v>0</v>
      </c>
      <c r="C122">
        <v>6881241261</v>
      </c>
      <c r="D122" t="s">
        <v>119</v>
      </c>
      <c r="E122">
        <v>23</v>
      </c>
      <c r="F122" s="6">
        <v>105</v>
      </c>
      <c r="G122" t="s">
        <v>2</v>
      </c>
      <c r="H122">
        <v>105</v>
      </c>
      <c r="I122" t="s">
        <v>98</v>
      </c>
      <c r="J122" t="str">
        <f t="shared" si="12"/>
        <v>Main Item 6881241261  23</v>
      </c>
      <c r="K122" s="12">
        <v>4</v>
      </c>
      <c r="L122" s="14">
        <f t="shared" si="11"/>
        <v>4</v>
      </c>
      <c r="M122" s="7">
        <v>2024590</v>
      </c>
      <c r="N122" s="7">
        <f t="shared" si="8"/>
        <v>182213.1</v>
      </c>
      <c r="O122" s="7">
        <f t="shared" si="9"/>
        <v>2206803.1</v>
      </c>
      <c r="P122" s="10">
        <f t="shared" si="10"/>
        <v>231714325.5</v>
      </c>
    </row>
    <row r="123" spans="1:16" x14ac:dyDescent="0.25">
      <c r="A123">
        <v>9</v>
      </c>
      <c r="B123" t="s">
        <v>0</v>
      </c>
      <c r="C123">
        <v>6881241261</v>
      </c>
      <c r="D123" t="s">
        <v>119</v>
      </c>
      <c r="E123">
        <v>24</v>
      </c>
      <c r="F123" s="6">
        <v>105</v>
      </c>
      <c r="G123" t="s">
        <v>2</v>
      </c>
      <c r="H123">
        <v>105</v>
      </c>
      <c r="I123" t="s">
        <v>98</v>
      </c>
      <c r="J123" t="str">
        <f t="shared" si="12"/>
        <v>Main Item 6881241261  24</v>
      </c>
      <c r="K123" s="12">
        <v>4</v>
      </c>
      <c r="L123" s="14">
        <f t="shared" si="11"/>
        <v>4</v>
      </c>
      <c r="M123" s="7">
        <v>2024590</v>
      </c>
      <c r="N123" s="7">
        <f t="shared" si="8"/>
        <v>182213.1</v>
      </c>
      <c r="O123" s="7">
        <f t="shared" si="9"/>
        <v>2206803.1</v>
      </c>
      <c r="P123" s="10">
        <f t="shared" si="10"/>
        <v>231714325.5</v>
      </c>
    </row>
    <row r="124" spans="1:16" x14ac:dyDescent="0.25">
      <c r="A124">
        <v>10</v>
      </c>
      <c r="B124" t="s">
        <v>0</v>
      </c>
      <c r="C124">
        <v>6881241261</v>
      </c>
      <c r="D124" t="s">
        <v>119</v>
      </c>
      <c r="E124">
        <v>25</v>
      </c>
      <c r="F124" s="6">
        <v>105</v>
      </c>
      <c r="G124" t="s">
        <v>2</v>
      </c>
      <c r="H124">
        <v>105</v>
      </c>
      <c r="I124" t="s">
        <v>98</v>
      </c>
      <c r="J124" t="str">
        <f t="shared" si="12"/>
        <v>Main Item 6881241261  25</v>
      </c>
      <c r="K124" s="12">
        <v>4</v>
      </c>
      <c r="L124" s="14">
        <f t="shared" si="11"/>
        <v>4</v>
      </c>
      <c r="M124" s="7">
        <v>2024590</v>
      </c>
      <c r="N124" s="7">
        <f t="shared" si="8"/>
        <v>182213.1</v>
      </c>
      <c r="O124" s="7">
        <f t="shared" si="9"/>
        <v>2206803.1</v>
      </c>
      <c r="P124" s="10">
        <f t="shared" si="10"/>
        <v>231714325.5</v>
      </c>
    </row>
    <row r="125" spans="1:16" x14ac:dyDescent="0.25">
      <c r="A125">
        <v>11</v>
      </c>
      <c r="B125" t="s">
        <v>0</v>
      </c>
      <c r="C125">
        <v>6881241261</v>
      </c>
      <c r="D125" t="s">
        <v>119</v>
      </c>
      <c r="E125">
        <v>26</v>
      </c>
      <c r="F125" s="6">
        <v>105</v>
      </c>
      <c r="G125" t="s">
        <v>2</v>
      </c>
      <c r="H125">
        <v>105</v>
      </c>
      <c r="I125" t="s">
        <v>98</v>
      </c>
      <c r="J125" t="str">
        <f t="shared" si="12"/>
        <v>Main Item 6881241261  26</v>
      </c>
      <c r="K125" s="12">
        <v>4</v>
      </c>
      <c r="L125" s="14">
        <f t="shared" si="11"/>
        <v>4</v>
      </c>
      <c r="M125" s="7">
        <v>2024590</v>
      </c>
      <c r="N125" s="7">
        <f t="shared" si="8"/>
        <v>182213.1</v>
      </c>
      <c r="O125" s="7">
        <f t="shared" si="9"/>
        <v>2206803.1</v>
      </c>
      <c r="P125" s="10">
        <f t="shared" si="10"/>
        <v>231714325.5</v>
      </c>
    </row>
    <row r="126" spans="1:16" x14ac:dyDescent="0.25">
      <c r="A126">
        <v>12</v>
      </c>
      <c r="B126" t="s">
        <v>0</v>
      </c>
      <c r="C126">
        <v>6881241261</v>
      </c>
      <c r="D126" t="s">
        <v>119</v>
      </c>
      <c r="E126">
        <v>27</v>
      </c>
      <c r="F126" s="6">
        <v>105</v>
      </c>
      <c r="G126" t="s">
        <v>2</v>
      </c>
      <c r="H126">
        <v>105</v>
      </c>
      <c r="I126" t="s">
        <v>98</v>
      </c>
      <c r="J126" t="str">
        <f t="shared" si="12"/>
        <v>Main Item 6881241261  27</v>
      </c>
      <c r="K126" s="12">
        <v>4</v>
      </c>
      <c r="L126" s="14">
        <f t="shared" si="11"/>
        <v>4</v>
      </c>
      <c r="M126" s="7">
        <v>2024590</v>
      </c>
      <c r="N126" s="7">
        <f t="shared" si="8"/>
        <v>182213.1</v>
      </c>
      <c r="O126" s="7">
        <f t="shared" si="9"/>
        <v>2206803.1</v>
      </c>
      <c r="P126" s="10">
        <f t="shared" si="10"/>
        <v>231714325.5</v>
      </c>
    </row>
    <row r="127" spans="1:16" x14ac:dyDescent="0.25">
      <c r="A127">
        <v>13</v>
      </c>
      <c r="B127" t="s">
        <v>0</v>
      </c>
      <c r="C127">
        <v>6881241261</v>
      </c>
      <c r="D127" t="s">
        <v>119</v>
      </c>
      <c r="E127">
        <v>28</v>
      </c>
      <c r="F127" s="6">
        <v>105</v>
      </c>
      <c r="G127" t="s">
        <v>2</v>
      </c>
      <c r="H127">
        <v>105</v>
      </c>
      <c r="I127" t="s">
        <v>98</v>
      </c>
      <c r="J127" t="str">
        <f t="shared" si="12"/>
        <v>Main Item 6881241261  28</v>
      </c>
      <c r="K127" s="12">
        <v>4</v>
      </c>
      <c r="L127" s="14">
        <f t="shared" si="11"/>
        <v>4</v>
      </c>
      <c r="M127" s="7">
        <v>2024590</v>
      </c>
      <c r="N127" s="7">
        <f t="shared" si="8"/>
        <v>182213.1</v>
      </c>
      <c r="O127" s="7">
        <f t="shared" si="9"/>
        <v>2206803.1</v>
      </c>
      <c r="P127" s="10">
        <f t="shared" si="10"/>
        <v>231714325.5</v>
      </c>
    </row>
    <row r="128" spans="1:16" x14ac:dyDescent="0.25">
      <c r="A128">
        <v>14</v>
      </c>
      <c r="B128" t="s">
        <v>0</v>
      </c>
      <c r="C128">
        <v>6881241261</v>
      </c>
      <c r="D128" t="s">
        <v>119</v>
      </c>
      <c r="E128">
        <v>29</v>
      </c>
      <c r="F128" s="6">
        <v>60</v>
      </c>
      <c r="G128" t="s">
        <v>2</v>
      </c>
      <c r="H128">
        <v>60</v>
      </c>
      <c r="I128" t="s">
        <v>98</v>
      </c>
      <c r="J128" t="str">
        <f t="shared" si="12"/>
        <v>Main Item 6881241261  29</v>
      </c>
      <c r="K128" s="12">
        <v>4</v>
      </c>
      <c r="L128" s="14">
        <f t="shared" si="11"/>
        <v>4</v>
      </c>
      <c r="M128" s="7">
        <v>2024590</v>
      </c>
      <c r="N128" s="7">
        <f t="shared" si="8"/>
        <v>182213.1</v>
      </c>
      <c r="O128" s="7">
        <f t="shared" si="9"/>
        <v>2206803.1</v>
      </c>
      <c r="P128" s="10">
        <f t="shared" si="10"/>
        <v>132408186</v>
      </c>
    </row>
    <row r="129" spans="1:16" x14ac:dyDescent="0.25">
      <c r="A129">
        <v>15</v>
      </c>
      <c r="B129" t="s">
        <v>120</v>
      </c>
      <c r="C129">
        <v>1</v>
      </c>
      <c r="D129" t="s">
        <v>121</v>
      </c>
      <c r="E129" t="s">
        <v>109</v>
      </c>
      <c r="F129" s="6">
        <v>500</v>
      </c>
      <c r="G129" t="s">
        <v>2</v>
      </c>
      <c r="H129">
        <v>500</v>
      </c>
      <c r="I129" t="s">
        <v>98</v>
      </c>
      <c r="J129" t="str">
        <f t="shared" ref="J129:J135" si="13">CONCATENATE(B129," ",C129)</f>
        <v>Sub Item of 6881441061 1</v>
      </c>
      <c r="K129" s="11" t="s">
        <v>150</v>
      </c>
      <c r="L129" s="14" t="str">
        <f t="shared" si="11"/>
        <v>9</v>
      </c>
      <c r="M129" s="7">
        <v>52789</v>
      </c>
      <c r="N129" s="7">
        <f>M129*9%</f>
        <v>4751.01</v>
      </c>
      <c r="O129" s="7">
        <f>M129+N129</f>
        <v>57540.01</v>
      </c>
      <c r="P129" s="10">
        <f t="shared" si="10"/>
        <v>28770005</v>
      </c>
    </row>
    <row r="130" spans="1:16" x14ac:dyDescent="0.25">
      <c r="A130">
        <v>16</v>
      </c>
      <c r="B130" t="s">
        <v>120</v>
      </c>
      <c r="C130">
        <v>2</v>
      </c>
      <c r="D130" t="s">
        <v>121</v>
      </c>
      <c r="E130" t="s">
        <v>109</v>
      </c>
      <c r="F130" s="6">
        <v>500</v>
      </c>
      <c r="G130" t="s">
        <v>2</v>
      </c>
      <c r="H130">
        <v>500</v>
      </c>
      <c r="I130" t="s">
        <v>98</v>
      </c>
      <c r="J130" t="str">
        <f t="shared" si="13"/>
        <v>Sub Item of 6881441061 2</v>
      </c>
      <c r="K130" s="11" t="s">
        <v>150</v>
      </c>
      <c r="L130" s="14" t="str">
        <f t="shared" si="11"/>
        <v>9</v>
      </c>
      <c r="M130" s="7">
        <v>52789</v>
      </c>
      <c r="N130" s="7">
        <f t="shared" ref="N130:N134" si="14">M130*9%</f>
        <v>4751.01</v>
      </c>
      <c r="O130" s="7">
        <v>52789</v>
      </c>
      <c r="P130" s="10">
        <f t="shared" ref="P130:P147" si="15">O130*H130</f>
        <v>26394500</v>
      </c>
    </row>
    <row r="131" spans="1:16" x14ac:dyDescent="0.25">
      <c r="A131">
        <v>17</v>
      </c>
      <c r="B131" t="s">
        <v>120</v>
      </c>
      <c r="C131">
        <v>3</v>
      </c>
      <c r="D131" t="s">
        <v>121</v>
      </c>
      <c r="E131" t="s">
        <v>109</v>
      </c>
      <c r="F131" s="6">
        <v>500</v>
      </c>
      <c r="G131" t="s">
        <v>2</v>
      </c>
      <c r="H131">
        <v>500</v>
      </c>
      <c r="I131" t="s">
        <v>98</v>
      </c>
      <c r="J131" t="str">
        <f t="shared" si="13"/>
        <v>Sub Item of 6881441061 3</v>
      </c>
      <c r="K131" s="11" t="s">
        <v>150</v>
      </c>
      <c r="L131" s="14" t="str">
        <f t="shared" si="11"/>
        <v>9</v>
      </c>
      <c r="M131" s="7">
        <v>52789</v>
      </c>
      <c r="N131" s="7">
        <f t="shared" si="14"/>
        <v>4751.01</v>
      </c>
      <c r="O131" s="7">
        <v>52789</v>
      </c>
      <c r="P131" s="10">
        <f t="shared" si="15"/>
        <v>26394500</v>
      </c>
    </row>
    <row r="132" spans="1:16" x14ac:dyDescent="0.25">
      <c r="A132">
        <v>18</v>
      </c>
      <c r="B132" t="s">
        <v>120</v>
      </c>
      <c r="C132">
        <v>4</v>
      </c>
      <c r="D132" t="s">
        <v>121</v>
      </c>
      <c r="E132" t="s">
        <v>109</v>
      </c>
      <c r="F132" s="6">
        <v>500</v>
      </c>
      <c r="G132" t="s">
        <v>2</v>
      </c>
      <c r="H132">
        <v>500</v>
      </c>
      <c r="I132" t="s">
        <v>98</v>
      </c>
      <c r="J132" t="str">
        <f t="shared" si="13"/>
        <v>Sub Item of 6881441061 4</v>
      </c>
      <c r="K132" s="11" t="s">
        <v>150</v>
      </c>
      <c r="L132" s="14" t="str">
        <f t="shared" si="11"/>
        <v>9</v>
      </c>
      <c r="M132" s="7">
        <v>52789</v>
      </c>
      <c r="N132" s="7">
        <f t="shared" si="14"/>
        <v>4751.01</v>
      </c>
      <c r="O132" s="7">
        <v>52789</v>
      </c>
      <c r="P132" s="10">
        <f t="shared" si="15"/>
        <v>26394500</v>
      </c>
    </row>
    <row r="133" spans="1:16" x14ac:dyDescent="0.25">
      <c r="A133">
        <v>19</v>
      </c>
      <c r="B133" t="s">
        <v>120</v>
      </c>
      <c r="C133">
        <v>5</v>
      </c>
      <c r="D133" t="s">
        <v>121</v>
      </c>
      <c r="E133" t="s">
        <v>109</v>
      </c>
      <c r="F133" s="6">
        <v>500</v>
      </c>
      <c r="G133" t="s">
        <v>2</v>
      </c>
      <c r="H133">
        <v>500</v>
      </c>
      <c r="I133" t="s">
        <v>98</v>
      </c>
      <c r="J133" t="str">
        <f t="shared" si="13"/>
        <v>Sub Item of 6881441061 5</v>
      </c>
      <c r="K133" s="11" t="s">
        <v>150</v>
      </c>
      <c r="L133" s="14" t="str">
        <f t="shared" si="11"/>
        <v>9</v>
      </c>
      <c r="M133" s="7">
        <v>52789</v>
      </c>
      <c r="N133" s="7">
        <f t="shared" si="14"/>
        <v>4751.01</v>
      </c>
      <c r="O133" s="7">
        <v>52789</v>
      </c>
      <c r="P133" s="10">
        <f t="shared" si="15"/>
        <v>26394500</v>
      </c>
    </row>
    <row r="134" spans="1:16" x14ac:dyDescent="0.25">
      <c r="A134">
        <v>20</v>
      </c>
      <c r="B134" t="s">
        <v>120</v>
      </c>
      <c r="C134">
        <v>6</v>
      </c>
      <c r="D134" t="s">
        <v>121</v>
      </c>
      <c r="E134" t="s">
        <v>109</v>
      </c>
      <c r="F134" s="6">
        <v>500</v>
      </c>
      <c r="G134" t="s">
        <v>2</v>
      </c>
      <c r="H134">
        <v>500</v>
      </c>
      <c r="I134" t="s">
        <v>98</v>
      </c>
      <c r="J134" t="str">
        <f t="shared" si="13"/>
        <v>Sub Item of 6881441061 6</v>
      </c>
      <c r="K134" s="11" t="s">
        <v>150</v>
      </c>
      <c r="L134" s="14" t="str">
        <f t="shared" si="11"/>
        <v>9</v>
      </c>
      <c r="M134" s="7">
        <v>52789</v>
      </c>
      <c r="N134" s="7">
        <f t="shared" si="14"/>
        <v>4751.01</v>
      </c>
      <c r="O134" s="7">
        <v>52789</v>
      </c>
      <c r="P134" s="10">
        <f t="shared" si="15"/>
        <v>26394500</v>
      </c>
    </row>
    <row r="135" spans="1:16" x14ac:dyDescent="0.25">
      <c r="A135" s="4">
        <v>21</v>
      </c>
      <c r="B135" s="4" t="s">
        <v>0</v>
      </c>
      <c r="C135" s="4">
        <v>6881246271</v>
      </c>
      <c r="D135" s="4" t="s">
        <v>122</v>
      </c>
      <c r="E135" s="4" t="s">
        <v>123</v>
      </c>
      <c r="F135" s="4">
        <v>2</v>
      </c>
      <c r="G135" s="4" t="s">
        <v>2</v>
      </c>
      <c r="H135" s="5">
        <v>2</v>
      </c>
      <c r="I135" s="4" t="s">
        <v>98</v>
      </c>
      <c r="J135" s="4" t="str">
        <f t="shared" si="13"/>
        <v>Main Item 6881246271</v>
      </c>
      <c r="K135" s="12">
        <v>5</v>
      </c>
      <c r="L135" s="14">
        <f t="shared" si="11"/>
        <v>5</v>
      </c>
      <c r="M135" s="7">
        <v>3846721</v>
      </c>
      <c r="N135" s="7">
        <f t="shared" ref="N135:N148" si="16">M135*9%</f>
        <v>346204.89</v>
      </c>
      <c r="O135" s="7">
        <f t="shared" ref="O135:O148" si="17">M135+N135</f>
        <v>4192925.89</v>
      </c>
      <c r="P135" s="10">
        <f t="shared" si="15"/>
        <v>8385851.7800000003</v>
      </c>
    </row>
    <row r="136" spans="1:16" x14ac:dyDescent="0.25">
      <c r="A136">
        <v>22</v>
      </c>
      <c r="B136" t="s">
        <v>0</v>
      </c>
      <c r="C136">
        <v>6881246281</v>
      </c>
      <c r="D136" t="s">
        <v>124</v>
      </c>
      <c r="E136">
        <v>1</v>
      </c>
      <c r="F136">
        <v>27</v>
      </c>
      <c r="G136" t="s">
        <v>2</v>
      </c>
      <c r="H136" s="6">
        <v>27</v>
      </c>
      <c r="I136" t="s">
        <v>98</v>
      </c>
      <c r="J136" t="str">
        <f>CONCATENATE(B136," ",C136,"  ",E136)</f>
        <v>Main Item 6881246281  1</v>
      </c>
      <c r="K136" s="12">
        <v>6</v>
      </c>
      <c r="L136" s="14">
        <f t="shared" si="11"/>
        <v>6</v>
      </c>
      <c r="M136" s="7">
        <v>7086065</v>
      </c>
      <c r="N136" s="7">
        <f t="shared" si="16"/>
        <v>637745.85</v>
      </c>
      <c r="O136" s="7">
        <f t="shared" si="17"/>
        <v>7723810.8499999996</v>
      </c>
      <c r="P136" s="10">
        <f t="shared" si="15"/>
        <v>208542892.94999999</v>
      </c>
    </row>
    <row r="137" spans="1:16" x14ac:dyDescent="0.25">
      <c r="A137">
        <v>23</v>
      </c>
      <c r="B137" t="s">
        <v>0</v>
      </c>
      <c r="C137">
        <v>6881246281</v>
      </c>
      <c r="D137" t="s">
        <v>124</v>
      </c>
      <c r="E137">
        <v>2</v>
      </c>
      <c r="F137">
        <v>30</v>
      </c>
      <c r="G137" t="s">
        <v>2</v>
      </c>
      <c r="H137" s="6">
        <v>30</v>
      </c>
      <c r="I137" t="s">
        <v>98</v>
      </c>
      <c r="J137" t="str">
        <f>CONCATENATE(B137," ",C137,"  ",E137)</f>
        <v>Main Item 6881246281  2</v>
      </c>
      <c r="K137" s="12">
        <v>6</v>
      </c>
      <c r="L137" s="14">
        <f t="shared" si="11"/>
        <v>6</v>
      </c>
      <c r="M137" s="7">
        <v>7086065</v>
      </c>
      <c r="N137" s="7">
        <f t="shared" si="16"/>
        <v>637745.85</v>
      </c>
      <c r="O137" s="7">
        <f t="shared" si="17"/>
        <v>7723810.8499999996</v>
      </c>
      <c r="P137" s="10">
        <f t="shared" si="15"/>
        <v>231714325.5</v>
      </c>
    </row>
    <row r="138" spans="1:16" x14ac:dyDescent="0.25">
      <c r="A138">
        <v>24</v>
      </c>
      <c r="B138" t="s">
        <v>0</v>
      </c>
      <c r="C138">
        <v>6881246291</v>
      </c>
      <c r="D138" t="s">
        <v>125</v>
      </c>
      <c r="E138">
        <v>1</v>
      </c>
      <c r="F138">
        <v>25</v>
      </c>
      <c r="G138" t="s">
        <v>2</v>
      </c>
      <c r="H138" s="4">
        <v>25</v>
      </c>
      <c r="I138" t="s">
        <v>98</v>
      </c>
      <c r="J138" t="str">
        <f>CONCATENATE(B138," ",C138,"  ",E138)</f>
        <v>Main Item 6881246291  1</v>
      </c>
      <c r="K138" s="12">
        <v>7</v>
      </c>
      <c r="L138" s="14">
        <f t="shared" si="11"/>
        <v>7</v>
      </c>
      <c r="N138" s="7">
        <f t="shared" si="16"/>
        <v>0</v>
      </c>
      <c r="O138" s="7">
        <v>9502654.8800000008</v>
      </c>
      <c r="P138" s="10">
        <f t="shared" si="15"/>
        <v>237566372.00000003</v>
      </c>
    </row>
    <row r="139" spans="1:16" x14ac:dyDescent="0.25">
      <c r="A139">
        <v>25</v>
      </c>
      <c r="B139" t="s">
        <v>0</v>
      </c>
      <c r="C139">
        <v>6881246291</v>
      </c>
      <c r="D139" t="s">
        <v>125</v>
      </c>
      <c r="E139">
        <v>2</v>
      </c>
      <c r="F139">
        <v>24</v>
      </c>
      <c r="G139" t="s">
        <v>2</v>
      </c>
      <c r="H139" s="4">
        <v>24</v>
      </c>
      <c r="I139" t="s">
        <v>98</v>
      </c>
      <c r="J139" t="str">
        <f>CONCATENATE(B139," ",C139,"  ",E139)</f>
        <v>Main Item 6881246291  2</v>
      </c>
      <c r="K139" s="12">
        <v>7</v>
      </c>
      <c r="L139" s="14">
        <f t="shared" si="11"/>
        <v>7</v>
      </c>
      <c r="N139" s="7">
        <f t="shared" si="16"/>
        <v>0</v>
      </c>
      <c r="O139" s="7">
        <v>9502654.8800000008</v>
      </c>
      <c r="P139" s="10">
        <f t="shared" si="15"/>
        <v>228063717.12</v>
      </c>
    </row>
    <row r="140" spans="1:16" x14ac:dyDescent="0.25">
      <c r="A140">
        <v>26</v>
      </c>
      <c r="B140" t="s">
        <v>0</v>
      </c>
      <c r="C140">
        <v>6881246291</v>
      </c>
      <c r="D140" t="s">
        <v>125</v>
      </c>
      <c r="E140">
        <v>3</v>
      </c>
      <c r="F140">
        <v>24</v>
      </c>
      <c r="G140" t="s">
        <v>2</v>
      </c>
      <c r="H140" s="4">
        <v>24</v>
      </c>
      <c r="I140" t="s">
        <v>98</v>
      </c>
      <c r="J140" t="str">
        <f>CONCATENATE(B140," ",C140,"  ",E140)</f>
        <v>Main Item 6881246291  3</v>
      </c>
      <c r="K140" s="12">
        <v>7</v>
      </c>
      <c r="L140" s="14">
        <f t="shared" si="11"/>
        <v>7</v>
      </c>
      <c r="N140" s="7">
        <f t="shared" si="16"/>
        <v>0</v>
      </c>
      <c r="O140" s="7">
        <v>9502654.8800000008</v>
      </c>
      <c r="P140" s="10">
        <f t="shared" si="15"/>
        <v>228063717.12</v>
      </c>
    </row>
    <row r="141" spans="1:16" x14ac:dyDescent="0.25">
      <c r="A141">
        <v>27</v>
      </c>
      <c r="B141" t="s">
        <v>126</v>
      </c>
      <c r="C141">
        <v>2</v>
      </c>
      <c r="D141" t="s">
        <v>127</v>
      </c>
      <c r="E141" t="s">
        <v>109</v>
      </c>
      <c r="F141">
        <v>73</v>
      </c>
      <c r="G141" t="s">
        <v>2</v>
      </c>
      <c r="H141">
        <v>73</v>
      </c>
      <c r="I141" t="s">
        <v>98</v>
      </c>
      <c r="J141" t="str">
        <f t="shared" ref="J141:J147" si="18">CONCATENATE(B141," ",C141)</f>
        <v>Sub Item of 6881246291 2</v>
      </c>
      <c r="K141" s="11" t="s">
        <v>151</v>
      </c>
      <c r="L141" s="14" t="str">
        <f t="shared" si="11"/>
        <v>7</v>
      </c>
      <c r="M141" s="7">
        <v>1000000</v>
      </c>
      <c r="N141" s="7">
        <f t="shared" si="16"/>
        <v>90000</v>
      </c>
      <c r="O141" s="7">
        <f t="shared" si="17"/>
        <v>1090000</v>
      </c>
      <c r="P141" s="10">
        <f t="shared" si="15"/>
        <v>79570000</v>
      </c>
    </row>
    <row r="142" spans="1:16" x14ac:dyDescent="0.25">
      <c r="A142" s="4">
        <v>28</v>
      </c>
      <c r="B142" s="4" t="s">
        <v>0</v>
      </c>
      <c r="C142" s="4">
        <v>6881246301</v>
      </c>
      <c r="D142" s="4" t="s">
        <v>128</v>
      </c>
      <c r="E142" s="4" t="s">
        <v>129</v>
      </c>
      <c r="F142" s="4">
        <v>4</v>
      </c>
      <c r="G142" s="4" t="s">
        <v>2</v>
      </c>
      <c r="H142" s="5">
        <v>4</v>
      </c>
      <c r="I142" s="4" t="s">
        <v>98</v>
      </c>
      <c r="J142" s="4" t="str">
        <f t="shared" si="18"/>
        <v>Main Item 6881246301</v>
      </c>
      <c r="K142" s="12">
        <v>8</v>
      </c>
      <c r="L142" s="14">
        <f t="shared" si="11"/>
        <v>8</v>
      </c>
      <c r="M142" s="7">
        <v>16196720</v>
      </c>
      <c r="N142" s="7">
        <f t="shared" si="16"/>
        <v>1457704.8</v>
      </c>
      <c r="O142" s="7">
        <f t="shared" si="17"/>
        <v>17654424.800000001</v>
      </c>
      <c r="P142" s="10">
        <f t="shared" si="15"/>
        <v>70617699.200000003</v>
      </c>
    </row>
    <row r="143" spans="1:16" x14ac:dyDescent="0.25">
      <c r="A143" s="4">
        <v>29</v>
      </c>
      <c r="B143" s="4" t="s">
        <v>0</v>
      </c>
      <c r="C143" s="4">
        <v>6881441061</v>
      </c>
      <c r="D143" s="4" t="s">
        <v>130</v>
      </c>
      <c r="E143" s="4" t="s">
        <v>131</v>
      </c>
      <c r="F143" s="4">
        <v>442</v>
      </c>
      <c r="G143" s="4" t="s">
        <v>2</v>
      </c>
      <c r="H143" s="5">
        <v>442</v>
      </c>
      <c r="I143" s="4" t="s">
        <v>98</v>
      </c>
      <c r="J143" s="4" t="str">
        <f t="shared" si="18"/>
        <v>Main Item 6881441061</v>
      </c>
      <c r="K143" s="12">
        <v>9</v>
      </c>
      <c r="L143" s="14">
        <f t="shared" si="11"/>
        <v>9</v>
      </c>
      <c r="M143" s="7">
        <v>600000</v>
      </c>
      <c r="N143" s="7">
        <f>M143*9%</f>
        <v>54000</v>
      </c>
      <c r="O143" s="7">
        <v>739731</v>
      </c>
      <c r="P143" s="10">
        <f t="shared" si="15"/>
        <v>326961102</v>
      </c>
    </row>
    <row r="144" spans="1:16" x14ac:dyDescent="0.25">
      <c r="A144">
        <v>30</v>
      </c>
      <c r="B144" t="s">
        <v>132</v>
      </c>
      <c r="C144">
        <v>3</v>
      </c>
      <c r="D144" t="s">
        <v>133</v>
      </c>
      <c r="E144" t="s">
        <v>109</v>
      </c>
      <c r="F144">
        <v>392</v>
      </c>
      <c r="G144" t="s">
        <v>2</v>
      </c>
      <c r="H144">
        <v>392</v>
      </c>
      <c r="I144" t="s">
        <v>98</v>
      </c>
      <c r="J144" t="str">
        <f t="shared" si="18"/>
        <v>Sub Item of PO-150-MISC 3</v>
      </c>
      <c r="K144" s="12">
        <v>9</v>
      </c>
      <c r="L144" s="13" t="s">
        <v>152</v>
      </c>
      <c r="N144" s="7">
        <f t="shared" si="16"/>
        <v>0</v>
      </c>
      <c r="O144" s="7">
        <v>313950.11</v>
      </c>
      <c r="P144" s="10">
        <f t="shared" si="15"/>
        <v>123068443.11999999</v>
      </c>
    </row>
    <row r="145" spans="1:16" x14ac:dyDescent="0.25">
      <c r="A145">
        <v>31</v>
      </c>
      <c r="B145" t="s">
        <v>132</v>
      </c>
      <c r="C145">
        <v>4</v>
      </c>
      <c r="D145" t="s">
        <v>134</v>
      </c>
      <c r="E145" t="s">
        <v>109</v>
      </c>
      <c r="F145">
        <v>392</v>
      </c>
      <c r="G145" t="s">
        <v>2</v>
      </c>
      <c r="H145">
        <v>392</v>
      </c>
      <c r="I145" t="s">
        <v>187</v>
      </c>
      <c r="J145" t="str">
        <f t="shared" si="18"/>
        <v>Sub Item of PO-150-MISC 4</v>
      </c>
      <c r="K145" s="12">
        <v>9</v>
      </c>
      <c r="L145" s="13" t="s">
        <v>152</v>
      </c>
      <c r="N145" s="7">
        <f t="shared" si="16"/>
        <v>0</v>
      </c>
      <c r="O145" s="7">
        <v>313950.11</v>
      </c>
      <c r="P145" s="10">
        <f t="shared" si="15"/>
        <v>123068443.11999999</v>
      </c>
    </row>
    <row r="146" spans="1:16" x14ac:dyDescent="0.25">
      <c r="A146">
        <v>32</v>
      </c>
      <c r="B146" t="s">
        <v>132</v>
      </c>
      <c r="C146">
        <v>5</v>
      </c>
      <c r="D146" t="s">
        <v>135</v>
      </c>
      <c r="E146" t="s">
        <v>109</v>
      </c>
      <c r="F146">
        <v>392</v>
      </c>
      <c r="G146" t="s">
        <v>2</v>
      </c>
      <c r="H146">
        <v>392</v>
      </c>
      <c r="I146" t="s">
        <v>188</v>
      </c>
      <c r="J146" t="str">
        <f t="shared" si="18"/>
        <v>Sub Item of PO-150-MISC 5</v>
      </c>
      <c r="K146" s="12">
        <v>9</v>
      </c>
      <c r="L146" s="13" t="s">
        <v>153</v>
      </c>
      <c r="N146" s="7">
        <f t="shared" si="16"/>
        <v>0</v>
      </c>
      <c r="O146" s="7">
        <v>258238.5</v>
      </c>
      <c r="P146" s="10">
        <f t="shared" si="15"/>
        <v>101229492</v>
      </c>
    </row>
    <row r="147" spans="1:16" x14ac:dyDescent="0.25">
      <c r="A147">
        <v>33</v>
      </c>
      <c r="B147" t="s">
        <v>132</v>
      </c>
      <c r="C147">
        <v>6</v>
      </c>
      <c r="D147" t="s">
        <v>136</v>
      </c>
      <c r="E147" t="s">
        <v>109</v>
      </c>
      <c r="F147">
        <v>392</v>
      </c>
      <c r="G147" t="s">
        <v>2</v>
      </c>
      <c r="H147">
        <v>392</v>
      </c>
      <c r="I147" t="s">
        <v>189</v>
      </c>
      <c r="J147" t="str">
        <f t="shared" si="18"/>
        <v>Sub Item of PO-150-MISC 6</v>
      </c>
      <c r="K147" s="12">
        <v>9</v>
      </c>
      <c r="L147" s="13" t="s">
        <v>153</v>
      </c>
      <c r="N147" s="7">
        <f t="shared" si="16"/>
        <v>0</v>
      </c>
      <c r="O147" s="7">
        <v>258238.5</v>
      </c>
      <c r="P147" s="10">
        <f t="shared" si="15"/>
        <v>101229492</v>
      </c>
    </row>
    <row r="148" spans="1:16" x14ac:dyDescent="0.25">
      <c r="N148" s="7">
        <f t="shared" si="16"/>
        <v>0</v>
      </c>
      <c r="O148" s="7">
        <f t="shared" si="17"/>
        <v>0</v>
      </c>
      <c r="P148" s="10">
        <f>SUM(P2:P147)</f>
        <v>17257153163.909996</v>
      </c>
    </row>
  </sheetData>
  <autoFilter ref="A1:M148" xr:uid="{22720FEB-9B99-4A9A-9A48-D99E8F2D56BF}"/>
  <phoneticPr fontId="9" type="noConversion"/>
  <conditionalFormatting sqref="J2:J147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C6451-CD1F-4F19-8214-C7F1C082883E}">
  <sheetPr>
    <pageSetUpPr fitToPage="1"/>
  </sheetPr>
  <dimension ref="B1:X55"/>
  <sheetViews>
    <sheetView rightToLeft="1" tabSelected="1" view="pageBreakPreview" topLeftCell="A31" zoomScaleNormal="100" zoomScaleSheetLayoutView="100" workbookViewId="0">
      <selection activeCell="D39" sqref="D39"/>
    </sheetView>
  </sheetViews>
  <sheetFormatPr defaultColWidth="9.140625" defaultRowHeight="24.75" x14ac:dyDescent="0.25"/>
  <cols>
    <col min="1" max="1" width="1.140625" style="43" customWidth="1"/>
    <col min="2" max="2" width="5.7109375" style="43" customWidth="1"/>
    <col min="3" max="3" width="13.85546875" style="44" customWidth="1"/>
    <col min="4" max="4" width="36.85546875" style="65" customWidth="1"/>
    <col min="5" max="5" width="7" style="44" customWidth="1"/>
    <col min="6" max="6" width="8.140625" style="47" customWidth="1"/>
    <col min="7" max="7" width="11.42578125" style="46" customWidth="1"/>
    <col min="8" max="8" width="11.42578125" style="44" customWidth="1"/>
    <col min="9" max="9" width="1.7109375" style="44" customWidth="1"/>
    <col min="10" max="10" width="13.140625" style="47" bestFit="1" customWidth="1"/>
    <col min="11" max="11" width="11.42578125" style="44" customWidth="1"/>
    <col min="12" max="12" width="11.42578125" style="34" customWidth="1"/>
    <col min="13" max="13" width="1.7109375" style="44" customWidth="1"/>
    <col min="14" max="14" width="8.140625" style="47" hidden="1" customWidth="1"/>
    <col min="15" max="15" width="8.5703125" style="44" hidden="1" customWidth="1"/>
    <col min="16" max="16" width="16" style="34" hidden="1" customWidth="1"/>
    <col min="17" max="17" width="2.7109375" style="43" hidden="1" customWidth="1"/>
    <col min="18" max="18" width="0" style="43" hidden="1" customWidth="1"/>
    <col min="19" max="19" width="16.42578125" style="43" hidden="1" customWidth="1"/>
    <col min="20" max="20" width="10" style="43" hidden="1" customWidth="1"/>
    <col min="21" max="21" width="19.28515625" style="43" hidden="1" customWidth="1"/>
    <col min="22" max="23" width="8.85546875" style="43" hidden="1" customWidth="1"/>
    <col min="24" max="24" width="7.7109375" style="44" hidden="1" customWidth="1"/>
    <col min="25" max="25" width="1.140625" style="43" customWidth="1"/>
    <col min="26" max="16384" width="9.140625" style="43"/>
  </cols>
  <sheetData>
    <row r="1" spans="2:24" s="15" customFormat="1" ht="26.25" x14ac:dyDescent="0.25">
      <c r="B1" s="15" t="s">
        <v>190</v>
      </c>
      <c r="C1" s="16"/>
      <c r="D1" s="63"/>
      <c r="E1" s="16"/>
      <c r="F1" s="17"/>
      <c r="G1" s="18"/>
      <c r="H1" s="16"/>
      <c r="I1" s="16"/>
      <c r="J1" s="17"/>
      <c r="K1" s="16"/>
      <c r="L1" s="62" t="s">
        <v>229</v>
      </c>
      <c r="M1" s="16"/>
      <c r="N1" s="17"/>
      <c r="O1" s="16"/>
      <c r="X1" s="19" t="s">
        <v>160</v>
      </c>
    </row>
    <row r="2" spans="2:24" s="15" customFormat="1" ht="26.25" x14ac:dyDescent="0.25">
      <c r="B2" s="15" t="s">
        <v>161</v>
      </c>
      <c r="C2" s="16"/>
      <c r="D2" s="63"/>
      <c r="E2" s="16"/>
      <c r="F2" s="17"/>
      <c r="G2" s="18"/>
      <c r="H2" s="16"/>
      <c r="I2" s="16"/>
      <c r="J2" s="17"/>
      <c r="K2" s="16"/>
      <c r="L2" s="19" t="s">
        <v>227</v>
      </c>
      <c r="M2" s="16"/>
      <c r="N2" s="17"/>
      <c r="O2" s="16"/>
      <c r="X2" s="19" t="s">
        <v>162</v>
      </c>
    </row>
    <row r="3" spans="2:24" s="15" customFormat="1" ht="26.25" x14ac:dyDescent="0.25">
      <c r="B3" s="15" t="s">
        <v>163</v>
      </c>
      <c r="C3" s="16"/>
      <c r="D3" s="63"/>
      <c r="E3" s="16"/>
      <c r="F3" s="17"/>
      <c r="G3" s="18"/>
      <c r="H3" s="16"/>
      <c r="I3" s="16"/>
      <c r="J3" s="17"/>
      <c r="K3" s="16"/>
      <c r="L3" s="19" t="s">
        <v>228</v>
      </c>
      <c r="M3" s="16"/>
      <c r="N3" s="17"/>
      <c r="O3" s="16"/>
      <c r="X3" s="19" t="s">
        <v>164</v>
      </c>
    </row>
    <row r="4" spans="2:24" s="25" customFormat="1" ht="43.5" customHeight="1" x14ac:dyDescent="0.25">
      <c r="B4" s="20" t="s">
        <v>165</v>
      </c>
      <c r="C4" s="21" t="s">
        <v>166</v>
      </c>
      <c r="D4" s="64" t="s">
        <v>167</v>
      </c>
      <c r="E4" s="21" t="s">
        <v>168</v>
      </c>
      <c r="F4" s="22" t="s">
        <v>169</v>
      </c>
      <c r="G4" s="23" t="s">
        <v>230</v>
      </c>
      <c r="H4" s="24" t="s">
        <v>231</v>
      </c>
      <c r="J4" s="26" t="s">
        <v>216</v>
      </c>
      <c r="K4" s="21" t="s">
        <v>170</v>
      </c>
      <c r="L4" s="27" t="s">
        <v>232</v>
      </c>
      <c r="N4" s="26" t="s">
        <v>171</v>
      </c>
      <c r="O4" s="21" t="s">
        <v>172</v>
      </c>
      <c r="P4" s="27" t="s">
        <v>173</v>
      </c>
      <c r="R4" s="25" t="s">
        <v>174</v>
      </c>
      <c r="U4" s="27" t="s">
        <v>175</v>
      </c>
      <c r="V4" s="27" t="s">
        <v>176</v>
      </c>
      <c r="W4" s="27" t="s">
        <v>177</v>
      </c>
      <c r="X4" s="27" t="s">
        <v>178</v>
      </c>
    </row>
    <row r="5" spans="2:24" s="37" customFormat="1" ht="21.75" customHeight="1" x14ac:dyDescent="0.25">
      <c r="B5" s="28">
        <v>1</v>
      </c>
      <c r="C5" s="66" t="s">
        <v>194</v>
      </c>
      <c r="D5" s="67" t="s">
        <v>217</v>
      </c>
      <c r="E5" s="66" t="s">
        <v>2</v>
      </c>
      <c r="F5" s="29">
        <v>1</v>
      </c>
      <c r="G5" s="30">
        <v>221</v>
      </c>
      <c r="H5" s="31">
        <f t="shared" ref="H5:H31" si="0">F5*G5</f>
        <v>221</v>
      </c>
      <c r="I5" s="32"/>
      <c r="J5" s="33">
        <v>1</v>
      </c>
      <c r="K5" s="68">
        <f>J5/F5</f>
        <v>1</v>
      </c>
      <c r="L5" s="31">
        <f>J5*G5</f>
        <v>221</v>
      </c>
      <c r="M5" s="34"/>
      <c r="N5" s="35"/>
      <c r="O5" s="36">
        <f>0.2%</f>
        <v>2E-3</v>
      </c>
      <c r="P5" s="31">
        <f>(O5*N5)*L5</f>
        <v>0</v>
      </c>
      <c r="R5" s="37">
        <v>36</v>
      </c>
      <c r="S5" s="38">
        <f t="shared" ref="S5" si="1">R5-J5</f>
        <v>35</v>
      </c>
      <c r="T5" s="39">
        <f t="shared" ref="T5" si="2">R5*G5</f>
        <v>7956</v>
      </c>
      <c r="U5" s="40"/>
      <c r="V5" s="41"/>
      <c r="W5" s="41"/>
      <c r="X5" s="42"/>
    </row>
    <row r="6" spans="2:24" s="37" customFormat="1" ht="21.75" customHeight="1" x14ac:dyDescent="0.25">
      <c r="B6" s="28">
        <v>2</v>
      </c>
      <c r="C6" s="66" t="s">
        <v>195</v>
      </c>
      <c r="D6" s="67" t="s">
        <v>217</v>
      </c>
      <c r="E6" s="66" t="s">
        <v>2</v>
      </c>
      <c r="F6" s="29">
        <v>1</v>
      </c>
      <c r="G6" s="30">
        <v>221</v>
      </c>
      <c r="H6" s="31">
        <f t="shared" si="0"/>
        <v>221</v>
      </c>
      <c r="I6" s="32"/>
      <c r="J6" s="33">
        <v>1</v>
      </c>
      <c r="K6" s="68">
        <f t="shared" ref="K6:K31" si="3">J6/F6</f>
        <v>1</v>
      </c>
      <c r="L6" s="31">
        <f t="shared" ref="L6:L31" si="4">J6*G6</f>
        <v>221</v>
      </c>
      <c r="M6" s="34"/>
      <c r="N6" s="35"/>
      <c r="O6" s="36"/>
      <c r="P6" s="31"/>
      <c r="S6" s="38"/>
      <c r="T6" s="39"/>
      <c r="U6" s="40"/>
      <c r="V6" s="41"/>
      <c r="W6" s="41"/>
      <c r="X6" s="42"/>
    </row>
    <row r="7" spans="2:24" s="37" customFormat="1" ht="21.75" customHeight="1" x14ac:dyDescent="0.25">
      <c r="B7" s="28">
        <v>3</v>
      </c>
      <c r="C7" s="66" t="s">
        <v>196</v>
      </c>
      <c r="D7" s="67" t="s">
        <v>217</v>
      </c>
      <c r="E7" s="66" t="s">
        <v>2</v>
      </c>
      <c r="F7" s="29">
        <v>1</v>
      </c>
      <c r="G7" s="30">
        <v>221</v>
      </c>
      <c r="H7" s="31">
        <f t="shared" si="0"/>
        <v>221</v>
      </c>
      <c r="I7" s="32"/>
      <c r="J7" s="33">
        <v>1</v>
      </c>
      <c r="K7" s="68">
        <f t="shared" si="3"/>
        <v>1</v>
      </c>
      <c r="L7" s="31">
        <f t="shared" si="4"/>
        <v>221</v>
      </c>
      <c r="M7" s="34"/>
      <c r="N7" s="35"/>
      <c r="O7" s="36"/>
      <c r="P7" s="31"/>
      <c r="S7" s="38"/>
      <c r="T7" s="39"/>
      <c r="U7" s="40"/>
      <c r="V7" s="41"/>
      <c r="W7" s="41"/>
      <c r="X7" s="42"/>
    </row>
    <row r="8" spans="2:24" s="37" customFormat="1" ht="21.75" customHeight="1" x14ac:dyDescent="0.25">
      <c r="B8" s="28">
        <v>4</v>
      </c>
      <c r="C8" s="66" t="s">
        <v>197</v>
      </c>
      <c r="D8" s="67" t="s">
        <v>218</v>
      </c>
      <c r="E8" s="66" t="s">
        <v>2</v>
      </c>
      <c r="F8" s="29">
        <v>1</v>
      </c>
      <c r="G8" s="30">
        <v>282</v>
      </c>
      <c r="H8" s="31">
        <f t="shared" si="0"/>
        <v>282</v>
      </c>
      <c r="I8" s="32"/>
      <c r="J8" s="33">
        <v>1</v>
      </c>
      <c r="K8" s="68">
        <f t="shared" si="3"/>
        <v>1</v>
      </c>
      <c r="L8" s="31">
        <f t="shared" si="4"/>
        <v>282</v>
      </c>
      <c r="M8" s="34"/>
      <c r="N8" s="35"/>
      <c r="O8" s="36"/>
      <c r="P8" s="31"/>
      <c r="S8" s="38"/>
      <c r="T8" s="39"/>
      <c r="U8" s="40"/>
      <c r="V8" s="41"/>
      <c r="W8" s="41"/>
      <c r="X8" s="42"/>
    </row>
    <row r="9" spans="2:24" s="37" customFormat="1" ht="21.75" customHeight="1" x14ac:dyDescent="0.25">
      <c r="B9" s="28">
        <v>5</v>
      </c>
      <c r="C9" s="66" t="s">
        <v>198</v>
      </c>
      <c r="D9" s="67" t="s">
        <v>218</v>
      </c>
      <c r="E9" s="66" t="s">
        <v>2</v>
      </c>
      <c r="F9" s="29">
        <v>1</v>
      </c>
      <c r="G9" s="30">
        <v>282</v>
      </c>
      <c r="H9" s="31">
        <f t="shared" si="0"/>
        <v>282</v>
      </c>
      <c r="I9" s="32"/>
      <c r="J9" s="33">
        <v>1</v>
      </c>
      <c r="K9" s="68">
        <f t="shared" si="3"/>
        <v>1</v>
      </c>
      <c r="L9" s="31">
        <f t="shared" si="4"/>
        <v>282</v>
      </c>
      <c r="M9" s="34"/>
      <c r="N9" s="35"/>
      <c r="O9" s="36"/>
      <c r="P9" s="31"/>
      <c r="S9" s="38"/>
      <c r="T9" s="39"/>
      <c r="U9" s="40"/>
      <c r="V9" s="41"/>
      <c r="W9" s="41"/>
      <c r="X9" s="42"/>
    </row>
    <row r="10" spans="2:24" s="37" customFormat="1" ht="21.75" customHeight="1" x14ac:dyDescent="0.25">
      <c r="B10" s="28">
        <v>6</v>
      </c>
      <c r="C10" s="66" t="s">
        <v>199</v>
      </c>
      <c r="D10" s="67" t="s">
        <v>218</v>
      </c>
      <c r="E10" s="66" t="s">
        <v>2</v>
      </c>
      <c r="F10" s="29">
        <v>1</v>
      </c>
      <c r="G10" s="30">
        <v>282</v>
      </c>
      <c r="H10" s="31">
        <f t="shared" si="0"/>
        <v>282</v>
      </c>
      <c r="I10" s="32"/>
      <c r="J10" s="33">
        <v>1</v>
      </c>
      <c r="K10" s="68">
        <f t="shared" si="3"/>
        <v>1</v>
      </c>
      <c r="L10" s="31">
        <f t="shared" si="4"/>
        <v>282</v>
      </c>
      <c r="M10" s="34"/>
      <c r="N10" s="35"/>
      <c r="O10" s="36"/>
      <c r="P10" s="31"/>
      <c r="S10" s="38"/>
      <c r="T10" s="39"/>
      <c r="U10" s="40"/>
      <c r="V10" s="41"/>
      <c r="W10" s="41"/>
      <c r="X10" s="42"/>
    </row>
    <row r="11" spans="2:24" s="37" customFormat="1" ht="21.75" customHeight="1" x14ac:dyDescent="0.25">
      <c r="B11" s="28">
        <v>7</v>
      </c>
      <c r="C11" s="66" t="s">
        <v>200</v>
      </c>
      <c r="D11" s="67" t="s">
        <v>218</v>
      </c>
      <c r="E11" s="66" t="s">
        <v>2</v>
      </c>
      <c r="F11" s="29">
        <v>1</v>
      </c>
      <c r="G11" s="30">
        <v>282</v>
      </c>
      <c r="H11" s="31">
        <f t="shared" si="0"/>
        <v>282</v>
      </c>
      <c r="I11" s="32"/>
      <c r="J11" s="33">
        <v>1</v>
      </c>
      <c r="K11" s="68">
        <f t="shared" si="3"/>
        <v>1</v>
      </c>
      <c r="L11" s="31">
        <f t="shared" si="4"/>
        <v>282</v>
      </c>
      <c r="M11" s="34"/>
      <c r="N11" s="35"/>
      <c r="O11" s="36"/>
      <c r="P11" s="31"/>
      <c r="S11" s="38"/>
      <c r="T11" s="39"/>
      <c r="U11" s="40"/>
      <c r="V11" s="41"/>
      <c r="W11" s="41"/>
      <c r="X11" s="42"/>
    </row>
    <row r="12" spans="2:24" s="37" customFormat="1" ht="21.75" customHeight="1" x14ac:dyDescent="0.25">
      <c r="B12" s="28">
        <v>8</v>
      </c>
      <c r="C12" s="66" t="s">
        <v>201</v>
      </c>
      <c r="D12" s="67" t="s">
        <v>219</v>
      </c>
      <c r="E12" s="66" t="s">
        <v>2</v>
      </c>
      <c r="F12" s="29">
        <v>1</v>
      </c>
      <c r="G12" s="30">
        <v>350</v>
      </c>
      <c r="H12" s="31">
        <f t="shared" si="0"/>
        <v>350</v>
      </c>
      <c r="I12" s="32"/>
      <c r="J12" s="33">
        <v>1</v>
      </c>
      <c r="K12" s="68">
        <f t="shared" si="3"/>
        <v>1</v>
      </c>
      <c r="L12" s="31">
        <f t="shared" si="4"/>
        <v>350</v>
      </c>
      <c r="M12" s="34"/>
      <c r="N12" s="35"/>
      <c r="O12" s="36"/>
      <c r="P12" s="31"/>
      <c r="S12" s="38"/>
      <c r="T12" s="39"/>
      <c r="U12" s="40"/>
      <c r="V12" s="41"/>
      <c r="W12" s="41"/>
      <c r="X12" s="42"/>
    </row>
    <row r="13" spans="2:24" s="37" customFormat="1" ht="21.75" customHeight="1" x14ac:dyDescent="0.25">
      <c r="B13" s="28">
        <v>9</v>
      </c>
      <c r="C13" s="66" t="s">
        <v>202</v>
      </c>
      <c r="D13" s="67" t="s">
        <v>219</v>
      </c>
      <c r="E13" s="66" t="s">
        <v>2</v>
      </c>
      <c r="F13" s="29">
        <v>1</v>
      </c>
      <c r="G13" s="30">
        <v>350</v>
      </c>
      <c r="H13" s="31">
        <f t="shared" si="0"/>
        <v>350</v>
      </c>
      <c r="I13" s="32"/>
      <c r="J13" s="33">
        <v>1</v>
      </c>
      <c r="K13" s="68">
        <f t="shared" si="3"/>
        <v>1</v>
      </c>
      <c r="L13" s="31">
        <f t="shared" si="4"/>
        <v>350</v>
      </c>
      <c r="M13" s="34"/>
      <c r="N13" s="35"/>
      <c r="O13" s="36"/>
      <c r="P13" s="31"/>
      <c r="S13" s="38"/>
      <c r="T13" s="39"/>
      <c r="U13" s="40"/>
      <c r="V13" s="41"/>
      <c r="W13" s="41"/>
      <c r="X13" s="42"/>
    </row>
    <row r="14" spans="2:24" s="37" customFormat="1" ht="21.75" customHeight="1" x14ac:dyDescent="0.25">
      <c r="B14" s="28">
        <v>10</v>
      </c>
      <c r="C14" s="66" t="s">
        <v>203</v>
      </c>
      <c r="D14" s="67" t="s">
        <v>219</v>
      </c>
      <c r="E14" s="66" t="s">
        <v>2</v>
      </c>
      <c r="F14" s="29">
        <v>1</v>
      </c>
      <c r="G14" s="30">
        <v>350</v>
      </c>
      <c r="H14" s="31">
        <f t="shared" si="0"/>
        <v>350</v>
      </c>
      <c r="I14" s="32"/>
      <c r="J14" s="33">
        <v>1</v>
      </c>
      <c r="K14" s="68">
        <f t="shared" si="3"/>
        <v>1</v>
      </c>
      <c r="L14" s="31">
        <f t="shared" si="4"/>
        <v>350</v>
      </c>
      <c r="M14" s="34"/>
      <c r="N14" s="35"/>
      <c r="O14" s="36"/>
      <c r="P14" s="31"/>
      <c r="S14" s="38"/>
      <c r="T14" s="39"/>
      <c r="U14" s="40"/>
      <c r="V14" s="41"/>
      <c r="W14" s="41"/>
      <c r="X14" s="42"/>
    </row>
    <row r="15" spans="2:24" s="37" customFormat="1" ht="21.75" customHeight="1" x14ac:dyDescent="0.25">
      <c r="B15" s="28">
        <v>11</v>
      </c>
      <c r="C15" s="66" t="s">
        <v>204</v>
      </c>
      <c r="D15" s="67" t="s">
        <v>219</v>
      </c>
      <c r="E15" s="66" t="s">
        <v>2</v>
      </c>
      <c r="F15" s="29">
        <v>1</v>
      </c>
      <c r="G15" s="30">
        <v>350</v>
      </c>
      <c r="H15" s="31">
        <f t="shared" si="0"/>
        <v>350</v>
      </c>
      <c r="I15" s="32"/>
      <c r="J15" s="33">
        <v>1</v>
      </c>
      <c r="K15" s="68">
        <f t="shared" si="3"/>
        <v>1</v>
      </c>
      <c r="L15" s="31">
        <f t="shared" si="4"/>
        <v>350</v>
      </c>
      <c r="M15" s="34"/>
      <c r="N15" s="35"/>
      <c r="O15" s="36"/>
      <c r="P15" s="31"/>
      <c r="S15" s="38"/>
      <c r="T15" s="39"/>
      <c r="U15" s="40"/>
      <c r="V15" s="41"/>
      <c r="W15" s="41"/>
      <c r="X15" s="42"/>
    </row>
    <row r="16" spans="2:24" s="37" customFormat="1" ht="21.75" customHeight="1" x14ac:dyDescent="0.25">
      <c r="B16" s="28">
        <v>12</v>
      </c>
      <c r="C16" s="66" t="s">
        <v>205</v>
      </c>
      <c r="D16" s="67" t="s">
        <v>217</v>
      </c>
      <c r="E16" s="66" t="s">
        <v>2</v>
      </c>
      <c r="F16" s="29">
        <v>1</v>
      </c>
      <c r="G16" s="30">
        <v>221</v>
      </c>
      <c r="H16" s="31">
        <f t="shared" si="0"/>
        <v>221</v>
      </c>
      <c r="I16" s="32"/>
      <c r="J16" s="33">
        <v>1</v>
      </c>
      <c r="K16" s="68">
        <f t="shared" si="3"/>
        <v>1</v>
      </c>
      <c r="L16" s="31">
        <f t="shared" si="4"/>
        <v>221</v>
      </c>
      <c r="M16" s="34"/>
      <c r="N16" s="35"/>
      <c r="O16" s="36"/>
      <c r="P16" s="31"/>
      <c r="S16" s="38"/>
      <c r="T16" s="39"/>
      <c r="U16" s="40"/>
      <c r="V16" s="41"/>
      <c r="W16" s="41"/>
      <c r="X16" s="42"/>
    </row>
    <row r="17" spans="2:24" s="37" customFormat="1" ht="21.75" customHeight="1" x14ac:dyDescent="0.25">
      <c r="B17" s="28">
        <v>13</v>
      </c>
      <c r="C17" s="66" t="s">
        <v>206</v>
      </c>
      <c r="D17" s="67" t="s">
        <v>217</v>
      </c>
      <c r="E17" s="66" t="s">
        <v>2</v>
      </c>
      <c r="F17" s="29">
        <v>1</v>
      </c>
      <c r="G17" s="30">
        <v>221</v>
      </c>
      <c r="H17" s="31">
        <f t="shared" si="0"/>
        <v>221</v>
      </c>
      <c r="I17" s="32"/>
      <c r="J17" s="33">
        <v>1</v>
      </c>
      <c r="K17" s="68">
        <f t="shared" si="3"/>
        <v>1</v>
      </c>
      <c r="L17" s="31">
        <f t="shared" si="4"/>
        <v>221</v>
      </c>
      <c r="M17" s="34"/>
      <c r="N17" s="35"/>
      <c r="O17" s="36"/>
      <c r="P17" s="31"/>
      <c r="S17" s="38"/>
      <c r="T17" s="39"/>
      <c r="U17" s="40"/>
      <c r="V17" s="41"/>
      <c r="W17" s="41"/>
      <c r="X17" s="42"/>
    </row>
    <row r="18" spans="2:24" s="37" customFormat="1" ht="21.75" customHeight="1" x14ac:dyDescent="0.25">
      <c r="B18" s="28">
        <v>14</v>
      </c>
      <c r="C18" s="66" t="s">
        <v>207</v>
      </c>
      <c r="D18" s="67" t="s">
        <v>217</v>
      </c>
      <c r="E18" s="66" t="s">
        <v>2</v>
      </c>
      <c r="F18" s="29">
        <v>1</v>
      </c>
      <c r="G18" s="30">
        <v>221</v>
      </c>
      <c r="H18" s="31">
        <f t="shared" si="0"/>
        <v>221</v>
      </c>
      <c r="I18" s="32"/>
      <c r="J18" s="33">
        <v>1</v>
      </c>
      <c r="K18" s="68">
        <f t="shared" si="3"/>
        <v>1</v>
      </c>
      <c r="L18" s="31">
        <f t="shared" si="4"/>
        <v>221</v>
      </c>
      <c r="M18" s="34"/>
      <c r="N18" s="35"/>
      <c r="O18" s="36"/>
      <c r="P18" s="31"/>
      <c r="S18" s="38"/>
      <c r="T18" s="39"/>
      <c r="U18" s="40"/>
      <c r="V18" s="41"/>
      <c r="W18" s="41"/>
      <c r="X18" s="42"/>
    </row>
    <row r="19" spans="2:24" s="37" customFormat="1" ht="21.75" customHeight="1" x14ac:dyDescent="0.25">
      <c r="B19" s="28">
        <v>15</v>
      </c>
      <c r="C19" s="66" t="s">
        <v>208</v>
      </c>
      <c r="D19" s="67" t="s">
        <v>217</v>
      </c>
      <c r="E19" s="66" t="s">
        <v>2</v>
      </c>
      <c r="F19" s="29">
        <v>1</v>
      </c>
      <c r="G19" s="30">
        <v>221</v>
      </c>
      <c r="H19" s="31">
        <f t="shared" si="0"/>
        <v>221</v>
      </c>
      <c r="I19" s="32"/>
      <c r="J19" s="33">
        <v>1</v>
      </c>
      <c r="K19" s="68">
        <f t="shared" si="3"/>
        <v>1</v>
      </c>
      <c r="L19" s="31">
        <f t="shared" si="4"/>
        <v>221</v>
      </c>
      <c r="M19" s="34"/>
      <c r="N19" s="35"/>
      <c r="O19" s="36"/>
      <c r="P19" s="31"/>
      <c r="S19" s="38"/>
      <c r="T19" s="39"/>
      <c r="U19" s="40"/>
      <c r="V19" s="41"/>
      <c r="W19" s="41"/>
      <c r="X19" s="42"/>
    </row>
    <row r="20" spans="2:24" s="37" customFormat="1" ht="21.75" customHeight="1" x14ac:dyDescent="0.25">
      <c r="B20" s="28">
        <v>16</v>
      </c>
      <c r="C20" s="66" t="s">
        <v>209</v>
      </c>
      <c r="D20" s="67" t="s">
        <v>218</v>
      </c>
      <c r="E20" s="66" t="s">
        <v>2</v>
      </c>
      <c r="F20" s="29">
        <v>1</v>
      </c>
      <c r="G20" s="30">
        <v>282</v>
      </c>
      <c r="H20" s="31">
        <f t="shared" si="0"/>
        <v>282</v>
      </c>
      <c r="I20" s="32"/>
      <c r="J20" s="33">
        <v>1</v>
      </c>
      <c r="K20" s="68">
        <f t="shared" si="3"/>
        <v>1</v>
      </c>
      <c r="L20" s="31">
        <f t="shared" si="4"/>
        <v>282</v>
      </c>
      <c r="M20" s="34"/>
      <c r="N20" s="35"/>
      <c r="O20" s="36"/>
      <c r="P20" s="31"/>
      <c r="S20" s="38"/>
      <c r="T20" s="39"/>
      <c r="U20" s="40"/>
      <c r="V20" s="41"/>
      <c r="W20" s="41"/>
      <c r="X20" s="42"/>
    </row>
    <row r="21" spans="2:24" s="37" customFormat="1" ht="21.75" customHeight="1" x14ac:dyDescent="0.25">
      <c r="B21" s="28">
        <v>17</v>
      </c>
      <c r="C21" s="66" t="s">
        <v>210</v>
      </c>
      <c r="D21" s="67" t="s">
        <v>218</v>
      </c>
      <c r="E21" s="66" t="s">
        <v>2</v>
      </c>
      <c r="F21" s="29">
        <v>1</v>
      </c>
      <c r="G21" s="30">
        <v>282</v>
      </c>
      <c r="H21" s="31">
        <f t="shared" si="0"/>
        <v>282</v>
      </c>
      <c r="I21" s="32"/>
      <c r="J21" s="33">
        <v>1</v>
      </c>
      <c r="K21" s="68">
        <f t="shared" si="3"/>
        <v>1</v>
      </c>
      <c r="L21" s="31">
        <f t="shared" si="4"/>
        <v>282</v>
      </c>
      <c r="M21" s="34"/>
      <c r="N21" s="35"/>
      <c r="O21" s="36"/>
      <c r="P21" s="31"/>
      <c r="S21" s="38"/>
      <c r="T21" s="39"/>
      <c r="U21" s="40"/>
      <c r="V21" s="41"/>
      <c r="W21" s="41"/>
      <c r="X21" s="42"/>
    </row>
    <row r="22" spans="2:24" s="37" customFormat="1" ht="21.75" customHeight="1" x14ac:dyDescent="0.25">
      <c r="B22" s="28">
        <v>18</v>
      </c>
      <c r="C22" s="66" t="s">
        <v>211</v>
      </c>
      <c r="D22" s="67" t="s">
        <v>219</v>
      </c>
      <c r="E22" s="66" t="s">
        <v>2</v>
      </c>
      <c r="F22" s="29">
        <v>1</v>
      </c>
      <c r="G22" s="30">
        <v>350</v>
      </c>
      <c r="H22" s="31">
        <f t="shared" si="0"/>
        <v>350</v>
      </c>
      <c r="I22" s="32"/>
      <c r="J22" s="33">
        <v>1</v>
      </c>
      <c r="K22" s="68">
        <f t="shared" si="3"/>
        <v>1</v>
      </c>
      <c r="L22" s="31">
        <f t="shared" si="4"/>
        <v>350</v>
      </c>
      <c r="M22" s="34"/>
      <c r="N22" s="35"/>
      <c r="O22" s="36"/>
      <c r="P22" s="31"/>
      <c r="S22" s="38"/>
      <c r="T22" s="39"/>
      <c r="U22" s="40"/>
      <c r="V22" s="41"/>
      <c r="W22" s="41"/>
      <c r="X22" s="42"/>
    </row>
    <row r="23" spans="2:24" s="37" customFormat="1" ht="21.75" customHeight="1" x14ac:dyDescent="0.25">
      <c r="B23" s="28">
        <v>19</v>
      </c>
      <c r="C23" s="66" t="s">
        <v>212</v>
      </c>
      <c r="D23" s="67" t="s">
        <v>219</v>
      </c>
      <c r="E23" s="66" t="s">
        <v>2</v>
      </c>
      <c r="F23" s="29">
        <v>1</v>
      </c>
      <c r="G23" s="30">
        <v>350</v>
      </c>
      <c r="H23" s="31">
        <f t="shared" si="0"/>
        <v>350</v>
      </c>
      <c r="I23" s="32"/>
      <c r="J23" s="33">
        <v>1</v>
      </c>
      <c r="K23" s="68">
        <f t="shared" si="3"/>
        <v>1</v>
      </c>
      <c r="L23" s="31">
        <f t="shared" si="4"/>
        <v>350</v>
      </c>
      <c r="M23" s="34"/>
      <c r="N23" s="35"/>
      <c r="O23" s="36"/>
      <c r="P23" s="31"/>
      <c r="S23" s="38"/>
      <c r="T23" s="39"/>
      <c r="U23" s="40"/>
      <c r="V23" s="41"/>
      <c r="W23" s="41"/>
      <c r="X23" s="42"/>
    </row>
    <row r="24" spans="2:24" s="37" customFormat="1" ht="21.75" customHeight="1" x14ac:dyDescent="0.25">
      <c r="B24" s="28">
        <v>20</v>
      </c>
      <c r="C24" s="66" t="s">
        <v>213</v>
      </c>
      <c r="D24" s="67" t="s">
        <v>219</v>
      </c>
      <c r="E24" s="66" t="s">
        <v>2</v>
      </c>
      <c r="F24" s="29">
        <v>1</v>
      </c>
      <c r="G24" s="30">
        <v>350</v>
      </c>
      <c r="H24" s="31">
        <f t="shared" si="0"/>
        <v>350</v>
      </c>
      <c r="I24" s="32"/>
      <c r="J24" s="33">
        <v>1</v>
      </c>
      <c r="K24" s="68">
        <f t="shared" si="3"/>
        <v>1</v>
      </c>
      <c r="L24" s="31">
        <f t="shared" si="4"/>
        <v>350</v>
      </c>
      <c r="M24" s="34"/>
      <c r="N24" s="35"/>
      <c r="O24" s="36"/>
      <c r="P24" s="31"/>
      <c r="S24" s="38"/>
      <c r="T24" s="39"/>
      <c r="U24" s="40"/>
      <c r="V24" s="41"/>
      <c r="W24" s="41"/>
      <c r="X24" s="42"/>
    </row>
    <row r="25" spans="2:24" s="37" customFormat="1" ht="63" x14ac:dyDescent="0.25">
      <c r="B25" s="28">
        <v>21</v>
      </c>
      <c r="C25" s="66">
        <v>6884241261</v>
      </c>
      <c r="D25" s="67" t="s">
        <v>220</v>
      </c>
      <c r="E25" s="66" t="s">
        <v>2</v>
      </c>
      <c r="F25" s="29">
        <v>432</v>
      </c>
      <c r="G25" s="30">
        <v>6.7</v>
      </c>
      <c r="H25" s="31">
        <f t="shared" si="0"/>
        <v>2894.4</v>
      </c>
      <c r="I25" s="32"/>
      <c r="J25" s="33">
        <v>620</v>
      </c>
      <c r="K25" s="68">
        <f t="shared" si="3"/>
        <v>1.4351851851851851</v>
      </c>
      <c r="L25" s="31">
        <f t="shared" si="4"/>
        <v>4154</v>
      </c>
      <c r="M25" s="34"/>
      <c r="N25" s="35"/>
      <c r="O25" s="36"/>
      <c r="P25" s="31"/>
      <c r="S25" s="38"/>
      <c r="T25" s="39"/>
      <c r="U25" s="40"/>
      <c r="V25" s="41"/>
      <c r="W25" s="41"/>
      <c r="X25" s="42"/>
    </row>
    <row r="26" spans="2:24" s="37" customFormat="1" ht="63" x14ac:dyDescent="0.25">
      <c r="B26" s="28">
        <v>22</v>
      </c>
      <c r="C26" s="66">
        <v>6884246281</v>
      </c>
      <c r="D26" s="67" t="s">
        <v>221</v>
      </c>
      <c r="E26" s="66" t="s">
        <v>2</v>
      </c>
      <c r="F26" s="29">
        <v>21</v>
      </c>
      <c r="G26" s="30">
        <v>16.7</v>
      </c>
      <c r="H26" s="31">
        <f t="shared" si="0"/>
        <v>350.7</v>
      </c>
      <c r="I26" s="32"/>
      <c r="J26" s="33">
        <v>28</v>
      </c>
      <c r="K26" s="68">
        <f t="shared" si="3"/>
        <v>1.3333333333333333</v>
      </c>
      <c r="L26" s="31">
        <f t="shared" si="4"/>
        <v>467.59999999999997</v>
      </c>
      <c r="M26" s="34"/>
      <c r="N26" s="35"/>
      <c r="O26" s="36"/>
      <c r="P26" s="31"/>
      <c r="S26" s="38"/>
      <c r="T26" s="39"/>
      <c r="U26" s="40"/>
      <c r="V26" s="41"/>
      <c r="W26" s="41"/>
      <c r="X26" s="42"/>
    </row>
    <row r="27" spans="2:24" s="37" customFormat="1" ht="63" x14ac:dyDescent="0.25">
      <c r="B27" s="28">
        <v>23</v>
      </c>
      <c r="C27" s="66">
        <v>6884246291</v>
      </c>
      <c r="D27" s="67" t="s">
        <v>222</v>
      </c>
      <c r="E27" s="66" t="s">
        <v>2</v>
      </c>
      <c r="F27" s="29">
        <v>17</v>
      </c>
      <c r="G27" s="30">
        <v>22.3</v>
      </c>
      <c r="H27" s="31">
        <f t="shared" si="0"/>
        <v>379.1</v>
      </c>
      <c r="I27" s="32"/>
      <c r="J27" s="33">
        <v>23</v>
      </c>
      <c r="K27" s="68">
        <f t="shared" si="3"/>
        <v>1.3529411764705883</v>
      </c>
      <c r="L27" s="31">
        <f t="shared" si="4"/>
        <v>512.9</v>
      </c>
      <c r="M27" s="34"/>
      <c r="N27" s="35"/>
      <c r="O27" s="36"/>
      <c r="P27" s="31"/>
      <c r="S27" s="38"/>
      <c r="T27" s="39"/>
      <c r="U27" s="40"/>
      <c r="V27" s="41"/>
      <c r="W27" s="41"/>
      <c r="X27" s="42"/>
    </row>
    <row r="28" spans="2:24" s="37" customFormat="1" ht="63" x14ac:dyDescent="0.25">
      <c r="B28" s="28">
        <v>24</v>
      </c>
      <c r="C28" s="66">
        <v>6884246301</v>
      </c>
      <c r="D28" s="67" t="s">
        <v>223</v>
      </c>
      <c r="E28" s="66" t="s">
        <v>2</v>
      </c>
      <c r="F28" s="29">
        <v>14</v>
      </c>
      <c r="G28" s="30">
        <v>37.799999999999997</v>
      </c>
      <c r="H28" s="31">
        <f t="shared" si="0"/>
        <v>529.19999999999993</v>
      </c>
      <c r="I28" s="32"/>
      <c r="J28" s="33">
        <v>21</v>
      </c>
      <c r="K28" s="68">
        <f t="shared" si="3"/>
        <v>1.5</v>
      </c>
      <c r="L28" s="31">
        <f t="shared" si="4"/>
        <v>793.8</v>
      </c>
      <c r="M28" s="34"/>
      <c r="N28" s="35"/>
      <c r="O28" s="36"/>
      <c r="P28" s="31"/>
      <c r="S28" s="38"/>
      <c r="T28" s="39"/>
      <c r="U28" s="40"/>
      <c r="V28" s="41"/>
      <c r="W28" s="41"/>
      <c r="X28" s="42"/>
    </row>
    <row r="29" spans="2:24" s="37" customFormat="1" ht="31.5" x14ac:dyDescent="0.25">
      <c r="B29" s="28">
        <v>25</v>
      </c>
      <c r="C29" s="66" t="s">
        <v>214</v>
      </c>
      <c r="D29" s="67" t="s">
        <v>224</v>
      </c>
      <c r="E29" s="66" t="s">
        <v>2</v>
      </c>
      <c r="F29" s="29">
        <v>400</v>
      </c>
      <c r="G29" s="30">
        <v>0</v>
      </c>
      <c r="H29" s="31">
        <f t="shared" si="0"/>
        <v>0</v>
      </c>
      <c r="I29" s="32"/>
      <c r="J29" s="33">
        <v>400</v>
      </c>
      <c r="K29" s="68">
        <f t="shared" si="3"/>
        <v>1</v>
      </c>
      <c r="L29" s="31">
        <f t="shared" si="4"/>
        <v>0</v>
      </c>
      <c r="M29" s="34"/>
      <c r="N29" s="35"/>
      <c r="O29" s="36"/>
      <c r="P29" s="31"/>
      <c r="S29" s="38"/>
      <c r="T29" s="39"/>
      <c r="U29" s="40"/>
      <c r="V29" s="41"/>
      <c r="W29" s="41"/>
      <c r="X29" s="42"/>
    </row>
    <row r="30" spans="2:24" s="37" customFormat="1" ht="63" x14ac:dyDescent="0.25">
      <c r="B30" s="28">
        <v>26</v>
      </c>
      <c r="C30" s="66">
        <v>6884246271</v>
      </c>
      <c r="D30" s="67" t="s">
        <v>225</v>
      </c>
      <c r="E30" s="66" t="s">
        <v>2</v>
      </c>
      <c r="F30" s="29">
        <v>15</v>
      </c>
      <c r="G30" s="30">
        <v>10.51</v>
      </c>
      <c r="H30" s="31">
        <f t="shared" si="0"/>
        <v>157.65</v>
      </c>
      <c r="I30" s="32"/>
      <c r="J30" s="33">
        <v>15</v>
      </c>
      <c r="K30" s="68">
        <f t="shared" si="3"/>
        <v>1</v>
      </c>
      <c r="L30" s="31">
        <f t="shared" si="4"/>
        <v>157.65</v>
      </c>
      <c r="M30" s="34"/>
      <c r="N30" s="35"/>
      <c r="O30" s="36"/>
      <c r="P30" s="31"/>
      <c r="S30" s="38"/>
      <c r="T30" s="39"/>
      <c r="U30" s="40"/>
      <c r="V30" s="41"/>
      <c r="W30" s="41"/>
      <c r="X30" s="42"/>
    </row>
    <row r="31" spans="2:24" s="37" customFormat="1" ht="31.5" x14ac:dyDescent="0.25">
      <c r="B31" s="28">
        <v>27</v>
      </c>
      <c r="C31" s="66" t="s">
        <v>215</v>
      </c>
      <c r="D31" s="67" t="s">
        <v>226</v>
      </c>
      <c r="E31" s="66" t="s">
        <v>2</v>
      </c>
      <c r="F31" s="29">
        <v>72</v>
      </c>
      <c r="G31" s="30">
        <v>0</v>
      </c>
      <c r="H31" s="31">
        <f t="shared" si="0"/>
        <v>0</v>
      </c>
      <c r="I31" s="32"/>
      <c r="J31" s="33">
        <v>72</v>
      </c>
      <c r="K31" s="68">
        <f t="shared" si="3"/>
        <v>1</v>
      </c>
      <c r="L31" s="31">
        <f t="shared" si="4"/>
        <v>0</v>
      </c>
      <c r="M31" s="34"/>
      <c r="N31" s="35"/>
      <c r="O31" s="36"/>
      <c r="P31" s="31"/>
      <c r="S31" s="38"/>
      <c r="T31" s="39"/>
      <c r="U31" s="40"/>
      <c r="V31" s="41"/>
      <c r="W31" s="41"/>
      <c r="X31" s="42"/>
    </row>
    <row r="32" spans="2:24" ht="7.5" customHeight="1" x14ac:dyDescent="0.25">
      <c r="F32" s="45"/>
    </row>
    <row r="33" spans="2:24" s="15" customFormat="1" ht="27" thickBot="1" x14ac:dyDescent="0.3">
      <c r="B33" s="48"/>
      <c r="D33" s="63"/>
      <c r="E33" s="16"/>
      <c r="F33" s="49">
        <f>SUM(F5:F31)</f>
        <v>991</v>
      </c>
      <c r="G33" s="50"/>
      <c r="H33" s="51">
        <f>SUM(H5:H32)</f>
        <v>10000.050000000001</v>
      </c>
      <c r="I33" s="52"/>
      <c r="J33" s="17"/>
      <c r="K33" s="53"/>
      <c r="L33" s="51">
        <f>SUM(L5:L32)</f>
        <v>11774.949999999999</v>
      </c>
      <c r="M33" s="55"/>
      <c r="N33" s="56"/>
      <c r="O33" s="53"/>
      <c r="P33" s="54">
        <f>SUM(P5:P31)</f>
        <v>0</v>
      </c>
      <c r="X33" s="16"/>
    </row>
    <row r="34" spans="2:24" ht="25.5" thickTop="1" x14ac:dyDescent="0.25">
      <c r="F34" s="45"/>
    </row>
    <row r="35" spans="2:24" x14ac:dyDescent="0.25">
      <c r="F35" s="45"/>
    </row>
    <row r="36" spans="2:24" x14ac:dyDescent="0.25">
      <c r="F36" s="45"/>
    </row>
    <row r="37" spans="2:24" s="15" customFormat="1" ht="26.25" x14ac:dyDescent="0.25">
      <c r="B37" s="15" t="s">
        <v>190</v>
      </c>
      <c r="C37" s="16"/>
      <c r="D37" s="63"/>
      <c r="E37" s="16"/>
      <c r="F37" s="17"/>
      <c r="G37" s="18"/>
      <c r="H37" s="16"/>
      <c r="I37" s="16"/>
      <c r="J37" s="17"/>
      <c r="K37" s="16"/>
      <c r="L37" s="62" t="s">
        <v>229</v>
      </c>
      <c r="M37" s="16"/>
      <c r="N37" s="17"/>
      <c r="O37" s="16"/>
      <c r="X37" s="19" t="s">
        <v>160</v>
      </c>
    </row>
    <row r="38" spans="2:24" s="15" customFormat="1" ht="26.25" x14ac:dyDescent="0.25">
      <c r="B38" s="15" t="s">
        <v>161</v>
      </c>
      <c r="C38" s="16"/>
      <c r="D38" s="63"/>
      <c r="E38" s="16"/>
      <c r="F38" s="17"/>
      <c r="G38" s="18"/>
      <c r="H38" s="16"/>
      <c r="I38" s="16"/>
      <c r="J38" s="17"/>
      <c r="K38" s="16"/>
      <c r="L38" s="19" t="s">
        <v>227</v>
      </c>
      <c r="M38" s="16"/>
      <c r="N38" s="17"/>
      <c r="O38" s="16"/>
      <c r="X38" s="19" t="s">
        <v>162</v>
      </c>
    </row>
    <row r="39" spans="2:24" s="15" customFormat="1" ht="26.25" x14ac:dyDescent="0.25">
      <c r="B39" s="15" t="s">
        <v>163</v>
      </c>
      <c r="C39" s="16"/>
      <c r="D39" s="63"/>
      <c r="E39" s="16"/>
      <c r="F39" s="17"/>
      <c r="G39" s="18"/>
      <c r="H39" s="16"/>
      <c r="I39" s="16"/>
      <c r="J39" s="17"/>
      <c r="K39" s="16"/>
      <c r="L39" s="19" t="s">
        <v>228</v>
      </c>
      <c r="M39" s="16"/>
      <c r="N39" s="17"/>
      <c r="O39" s="16"/>
      <c r="X39" s="19" t="s">
        <v>164</v>
      </c>
    </row>
    <row r="40" spans="2:24" s="25" customFormat="1" ht="43.5" customHeight="1" x14ac:dyDescent="0.25">
      <c r="B40" s="20" t="s">
        <v>165</v>
      </c>
      <c r="C40" s="21" t="s">
        <v>166</v>
      </c>
      <c r="D40" s="64" t="s">
        <v>167</v>
      </c>
      <c r="E40" s="21" t="s">
        <v>168</v>
      </c>
      <c r="F40" s="22" t="s">
        <v>169</v>
      </c>
      <c r="G40" s="23" t="s">
        <v>230</v>
      </c>
      <c r="H40" s="24" t="s">
        <v>231</v>
      </c>
      <c r="J40" s="26" t="s">
        <v>216</v>
      </c>
      <c r="K40" s="21" t="s">
        <v>170</v>
      </c>
      <c r="L40" s="27" t="s">
        <v>232</v>
      </c>
      <c r="N40" s="26" t="s">
        <v>171</v>
      </c>
      <c r="O40" s="21" t="s">
        <v>172</v>
      </c>
      <c r="P40" s="27" t="s">
        <v>173</v>
      </c>
      <c r="R40" s="25" t="s">
        <v>174</v>
      </c>
      <c r="U40" s="27" t="s">
        <v>175</v>
      </c>
      <c r="V40" s="27" t="s">
        <v>176</v>
      </c>
      <c r="W40" s="27" t="s">
        <v>177</v>
      </c>
      <c r="X40" s="27" t="s">
        <v>178</v>
      </c>
    </row>
    <row r="41" spans="2:24" ht="27" thickBot="1" x14ac:dyDescent="0.3">
      <c r="B41" s="70" t="s">
        <v>179</v>
      </c>
      <c r="C41" s="71"/>
      <c r="D41" s="72"/>
      <c r="E41" s="16"/>
      <c r="F41" s="75" t="s">
        <v>233</v>
      </c>
      <c r="G41" s="75"/>
      <c r="H41" s="43"/>
      <c r="I41" s="15"/>
      <c r="J41" s="15"/>
      <c r="K41" s="15"/>
      <c r="L41" s="15"/>
      <c r="M41" s="15"/>
      <c r="N41" s="15" t="s">
        <v>180</v>
      </c>
      <c r="O41" s="15"/>
      <c r="P41" s="15"/>
    </row>
    <row r="42" spans="2:24" x14ac:dyDescent="0.25">
      <c r="B42" s="43" t="s">
        <v>191</v>
      </c>
      <c r="C42" s="57"/>
      <c r="F42" s="82">
        <f>H33</f>
        <v>10000.050000000001</v>
      </c>
      <c r="G42" s="82"/>
      <c r="H42" s="58"/>
      <c r="I42" s="43"/>
      <c r="K42" s="79"/>
      <c r="L42" s="79"/>
    </row>
    <row r="43" spans="2:24" x14ac:dyDescent="0.25">
      <c r="B43" s="43" t="s">
        <v>181</v>
      </c>
      <c r="C43" s="57"/>
      <c r="F43" s="82">
        <v>0</v>
      </c>
      <c r="G43" s="82"/>
      <c r="H43" s="58"/>
      <c r="I43" s="43"/>
      <c r="K43" s="79"/>
      <c r="L43" s="79"/>
    </row>
    <row r="44" spans="2:24" x14ac:dyDescent="0.25">
      <c r="B44" s="43" t="s">
        <v>192</v>
      </c>
      <c r="C44" s="57"/>
      <c r="F44" s="84">
        <f>F43+F42</f>
        <v>10000.050000000001</v>
      </c>
      <c r="G44" s="84">
        <f>F42+F43</f>
        <v>10000.050000000001</v>
      </c>
      <c r="H44" s="58"/>
      <c r="I44" s="43"/>
      <c r="K44" s="79"/>
      <c r="L44" s="79"/>
    </row>
    <row r="45" spans="2:24" x14ac:dyDescent="0.25">
      <c r="B45" s="43" t="s">
        <v>193</v>
      </c>
      <c r="C45" s="57"/>
      <c r="F45" s="82">
        <f>F44*10%</f>
        <v>1000.0050000000001</v>
      </c>
      <c r="G45" s="82"/>
      <c r="H45" s="58"/>
      <c r="I45" s="43"/>
      <c r="K45" s="79"/>
      <c r="L45" s="79"/>
    </row>
    <row r="46" spans="2:24" ht="25.5" thickBot="1" x14ac:dyDescent="0.3">
      <c r="B46" s="15" t="s">
        <v>182</v>
      </c>
      <c r="C46" s="57"/>
      <c r="F46" s="83">
        <f>F44+F45</f>
        <v>11000.055</v>
      </c>
      <c r="G46" s="83"/>
      <c r="H46" s="69"/>
      <c r="I46" s="43"/>
      <c r="K46" s="80">
        <f>K53-K50-K49</f>
        <v>5789999274.9700003</v>
      </c>
      <c r="L46" s="80"/>
    </row>
    <row r="47" spans="2:24" ht="25.5" thickTop="1" x14ac:dyDescent="0.25">
      <c r="B47" s="57"/>
      <c r="C47" s="57"/>
      <c r="F47" s="59"/>
      <c r="G47" s="60"/>
      <c r="H47" s="69"/>
      <c r="I47" s="43"/>
      <c r="K47" s="74"/>
      <c r="L47" s="74"/>
    </row>
    <row r="48" spans="2:24" ht="26.25" x14ac:dyDescent="0.25">
      <c r="B48" s="15" t="s">
        <v>183</v>
      </c>
      <c r="C48" s="48"/>
      <c r="D48" s="63"/>
      <c r="F48" s="59"/>
      <c r="G48" s="60"/>
      <c r="H48" s="69"/>
      <c r="I48" s="43"/>
      <c r="K48" s="74"/>
      <c r="L48" s="74"/>
    </row>
    <row r="49" spans="2:12" x14ac:dyDescent="0.25">
      <c r="B49" s="43" t="s">
        <v>184</v>
      </c>
      <c r="C49" s="57"/>
      <c r="F49" s="76">
        <v>-5000</v>
      </c>
      <c r="G49" s="76"/>
      <c r="H49" s="43"/>
      <c r="I49" s="61"/>
      <c r="J49" s="73">
        <v>497449</v>
      </c>
      <c r="K49" s="79">
        <f>F49*J49</f>
        <v>-2487245000</v>
      </c>
      <c r="L49" s="79"/>
    </row>
    <row r="50" spans="2:12" x14ac:dyDescent="0.25">
      <c r="B50" s="43" t="s">
        <v>193</v>
      </c>
      <c r="C50" s="57"/>
      <c r="F50" s="76">
        <f>-F45</f>
        <v>-1000.0050000000001</v>
      </c>
      <c r="G50" s="76"/>
      <c r="H50" s="43"/>
      <c r="I50" s="43"/>
      <c r="J50" s="73">
        <v>550454</v>
      </c>
      <c r="K50" s="81">
        <f>F50*J50</f>
        <v>-550456752.2700001</v>
      </c>
      <c r="L50" s="81"/>
    </row>
    <row r="51" spans="2:12" ht="26.25" x14ac:dyDescent="0.25">
      <c r="B51" s="15" t="s">
        <v>185</v>
      </c>
      <c r="C51" s="48"/>
      <c r="D51" s="63"/>
      <c r="E51" s="16"/>
      <c r="F51" s="77">
        <f>SUM(F49:G50)</f>
        <v>-6000.0050000000001</v>
      </c>
      <c r="G51" s="77"/>
      <c r="H51" s="43"/>
      <c r="I51" s="43"/>
      <c r="J51" s="59"/>
      <c r="K51" s="79">
        <f>K49+K50</f>
        <v>-3037701752.27</v>
      </c>
      <c r="L51" s="79"/>
    </row>
    <row r="52" spans="2:12" x14ac:dyDescent="0.25">
      <c r="B52" s="57"/>
      <c r="C52" s="57"/>
      <c r="F52" s="59"/>
      <c r="G52" s="60"/>
      <c r="H52" s="43"/>
      <c r="I52" s="43"/>
      <c r="J52" s="59"/>
      <c r="K52" s="74"/>
      <c r="L52" s="74"/>
    </row>
    <row r="53" spans="2:12" ht="27" thickBot="1" x14ac:dyDescent="0.3">
      <c r="B53" s="15" t="s">
        <v>186</v>
      </c>
      <c r="C53" s="15"/>
      <c r="D53" s="63"/>
      <c r="E53" s="16"/>
      <c r="F53" s="78">
        <f>F46+F51</f>
        <v>5000.05</v>
      </c>
      <c r="G53" s="78"/>
      <c r="H53" s="43"/>
      <c r="J53" s="73">
        <v>550454</v>
      </c>
      <c r="K53" s="80">
        <f>F53*J53</f>
        <v>2752297522.7000003</v>
      </c>
      <c r="L53" s="80"/>
    </row>
    <row r="54" spans="2:12" ht="25.5" thickTop="1" x14ac:dyDescent="0.25">
      <c r="B54" s="57"/>
      <c r="C54" s="57"/>
      <c r="G54" s="34"/>
    </row>
    <row r="55" spans="2:12" x14ac:dyDescent="0.25">
      <c r="G55" s="34"/>
    </row>
  </sheetData>
  <mergeCells count="19">
    <mergeCell ref="F46:G46"/>
    <mergeCell ref="F44:G44"/>
    <mergeCell ref="F45:G45"/>
    <mergeCell ref="F41:G41"/>
    <mergeCell ref="F50:G50"/>
    <mergeCell ref="F51:G51"/>
    <mergeCell ref="F53:G53"/>
    <mergeCell ref="K42:L42"/>
    <mergeCell ref="K43:L43"/>
    <mergeCell ref="K44:L44"/>
    <mergeCell ref="K45:L45"/>
    <mergeCell ref="K46:L46"/>
    <mergeCell ref="K53:L53"/>
    <mergeCell ref="K51:L51"/>
    <mergeCell ref="K50:L50"/>
    <mergeCell ref="K49:L49"/>
    <mergeCell ref="F42:G42"/>
    <mergeCell ref="F43:G43"/>
    <mergeCell ref="F49:G49"/>
  </mergeCells>
  <pageMargins left="0" right="0" top="0.25" bottom="0.25" header="0.25" footer="0.25"/>
  <pageSetup scale="76" fitToHeight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نهایی</vt:lpstr>
      <vt:lpstr>نهایی!Print_Area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Amir</dc:creator>
  <cp:keywords/>
  <dc:description/>
  <cp:lastModifiedBy>Imaghian AmirAbbas</cp:lastModifiedBy>
  <cp:lastPrinted>2024-11-04T11:41:29Z</cp:lastPrinted>
  <dcterms:created xsi:type="dcterms:W3CDTF">2020-08-24T14:51:05Z</dcterms:created>
  <dcterms:modified xsi:type="dcterms:W3CDTF">2024-11-04T11:42:56Z</dcterms:modified>
  <cp:category/>
</cp:coreProperties>
</file>