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fp\Finance\Adish Refinery\Adish Group\Hosseini\تامین کنندگان و پیمانکاران\تامین تجهیز پارت کیهان\"/>
    </mc:Choice>
  </mc:AlternateContent>
  <xr:revisionPtr revIDLastSave="0" documentId="13_ncr:1_{57844E59-7DB8-4C49-9B75-593677CF0923}" xr6:coauthVersionLast="47" xr6:coauthVersionMax="47" xr10:uidLastSave="{00000000-0000-0000-0000-000000000000}"/>
  <bookViews>
    <workbookView xWindow="-120" yWindow="-120" windowWidth="29040" windowHeight="15840" xr2:uid="{22D09A93-37A4-42B0-943F-0A51EBEBB588}"/>
  </bookViews>
  <sheets>
    <sheet name="خرید قراردادی و فاکتوری" sheetId="5" r:id="rId1"/>
  </sheets>
  <definedNames>
    <definedName name="_xlnm._FilterDatabase" localSheetId="0" hidden="1">'خرید قراردادی و فاکتوری'!$A$5:$N$13</definedName>
    <definedName name="_xlnm.Print_Area" localSheetId="0">'خرید قراردادی و فاکتوری'!$A$1:$L$45</definedName>
    <definedName name="_xlnm.Print_Titles" localSheetId="0">'خرید قراردادی و فاکتوری'!$1:$4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5" i="5" l="1"/>
  <c r="G20" i="5"/>
  <c r="G21" i="5" s="1"/>
  <c r="K6" i="5"/>
  <c r="G8" i="5"/>
  <c r="G9" i="5"/>
  <c r="G7" i="5"/>
  <c r="G6" i="5"/>
  <c r="O7" i="5"/>
  <c r="O8" i="5"/>
  <c r="O9" i="5"/>
  <c r="O11" i="5"/>
  <c r="O12" i="5"/>
  <c r="O13" i="5"/>
  <c r="O6" i="5"/>
  <c r="N7" i="5"/>
  <c r="N8" i="5"/>
  <c r="N9" i="5"/>
  <c r="N11" i="5"/>
  <c r="N12" i="5"/>
  <c r="N13" i="5"/>
  <c r="N6" i="5"/>
  <c r="G12" i="5"/>
  <c r="G11" i="5"/>
  <c r="G13" i="5" l="1"/>
  <c r="G10" i="5"/>
  <c r="J10" i="5" l="1"/>
  <c r="K10" i="5"/>
  <c r="G15" i="5"/>
  <c r="I10" i="5"/>
  <c r="I15" i="5" l="1"/>
  <c r="J15" i="5"/>
  <c r="K15" i="5" l="1"/>
  <c r="G24" i="5" l="1"/>
  <c r="G26" i="5" s="1"/>
  <c r="G28" i="5" l="1"/>
</calcChain>
</file>

<file path=xl/sharedStrings.xml><?xml version="1.0" encoding="utf-8"?>
<sst xmlns="http://schemas.openxmlformats.org/spreadsheetml/2006/main" count="44" uniqueCount="37">
  <si>
    <t>ردیف</t>
  </si>
  <si>
    <t>واحد</t>
  </si>
  <si>
    <t>توضیحات:</t>
  </si>
  <si>
    <t>خریدار: شرکت پالایشگاه میعانات گازی آدیش جنوبی</t>
  </si>
  <si>
    <t>خلاصه محاسبات پرداخت صورت حساب:</t>
  </si>
  <si>
    <t>ست</t>
  </si>
  <si>
    <t>شرح کالا</t>
  </si>
  <si>
    <t>مالیات و عوارض بر ارزش افزوده (9%)</t>
  </si>
  <si>
    <t>جمع کل صورتحساب</t>
  </si>
  <si>
    <t>کسور:</t>
  </si>
  <si>
    <t>جمع کسور</t>
  </si>
  <si>
    <t>خالص قابل پرداخت</t>
  </si>
  <si>
    <t>مقدار</t>
  </si>
  <si>
    <t>مبلغ قرارداد
(یورو)</t>
  </si>
  <si>
    <t>بهای واحد
(یورو)</t>
  </si>
  <si>
    <t>فاکتور</t>
  </si>
  <si>
    <t>سپرده حسن انجام کار (10 %)</t>
  </si>
  <si>
    <t>(یورو)</t>
  </si>
  <si>
    <t>فروشنده: شرکت تامین تجهیز پارت کیهان</t>
  </si>
  <si>
    <t>شماره قرارداد: ADSH-P-PO-GE-056</t>
  </si>
  <si>
    <t>تاریخ قرارداد: 1400/02/21</t>
  </si>
  <si>
    <t>تاریخ تهیه گزارش: 1401/06/06</t>
  </si>
  <si>
    <t>Condensate De-Oiling Package</t>
  </si>
  <si>
    <t>Polishing Water Package</t>
  </si>
  <si>
    <t>Centrifugal Pumps</t>
  </si>
  <si>
    <t>PLCs</t>
  </si>
  <si>
    <t>مبلغ قرارداد اولیه</t>
  </si>
  <si>
    <t>کسر می شود: اقلام خارج شده از قرارداد طی الحاقیه شماره 1</t>
  </si>
  <si>
    <t>مبلغ قرارداد پس از الحاقیه</t>
  </si>
  <si>
    <t>پیش پرداخت مرحله اول</t>
  </si>
  <si>
    <t>پیش پرداخت مرحله دوم</t>
  </si>
  <si>
    <t>جمع پیش پرداخت</t>
  </si>
  <si>
    <t>خلاصه مالی قرارداد تامین پکیج های De-Oiling و Polishing Water</t>
  </si>
  <si>
    <t>استهلاک پیش پرداخت (با نرخ تعدیل شده)</t>
  </si>
  <si>
    <t>تعدیل نرخ پیش پرداخت پس از الحاقیه</t>
  </si>
  <si>
    <t>جمع کل کالای ارسالی طی صورتحساب پیوست</t>
  </si>
  <si>
    <r>
      <t>مطابق با مفاد قرارداد، مدت تحویل کلیه اقلام 9 ماه پس از تاریخ شروع قرارداد می باشد. 
تاریخ شروع قرارداد چهار هفته پس از تاریخ امضای قرارداد توسط طرفین یا تاریخ پیش پرداخت -</t>
    </r>
    <r>
      <rPr>
        <b/>
        <i/>
        <sz val="13"/>
        <color theme="1"/>
        <rFont val="B Lotus"/>
        <charset val="178"/>
      </rPr>
      <t>هر کدام که زودتر باشد-</t>
    </r>
    <r>
      <rPr>
        <sz val="13"/>
        <color theme="1"/>
        <rFont val="B Lotus"/>
        <charset val="178"/>
      </rPr>
      <t xml:space="preserve"> تعیین شده است. لذا با توجه به تاریخ های ذیل:
تاریخ امضای قرارداد: 1400/02/21
تاریخ پیش پرداخت: 1400/05/11
تاریخ شروع قرارداد چهار هفته پس از امضای آن در نظر گرفته می شود (1400/03/19)
لذا کلیه اقلام می بایست در بازه 9 ماهه تا تاریخ 1400/12/19 به خریدار تحویل می شده است که تاریخ پکینگ لیست اولین محموله ارسالی توسط فروشنده 1401/02/03 می باشد. بنابراین کلیه اقلام در موعد مقرر قرارداد توسط فروشنده ارسال نگردیده است و از این بابت مشمول جریمه معادل 10 درصد کل قرارداد می باشد که در این صورتحساب برابر با 2500 یورو می باشد. چنانچه نظر مدیریت بر اعمال جریمه باشد، مبلغ مذکور از خالص قابل پرداخت محاسبه شده کسر میشود و چنانچه سیاست شرکت بر رسید کلیه اقلام به سایت و سپس اعمال جریمه باشد، می توان جریمه مذکور را از پارت آخر و یا سپرده حسن انجام پایان کار کسر نمود.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</si>
</sst>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b/>
      <sz val="18"/>
      <color theme="1"/>
      <name val="B Lotus"/>
      <charset val="178"/>
    </font>
    <font>
      <b/>
      <sz val="14"/>
      <color theme="1"/>
      <name val="B Lotus"/>
      <charset val="178"/>
    </font>
    <font>
      <sz val="11"/>
      <color theme="1"/>
      <name val="B Lotus"/>
      <charset val="178"/>
    </font>
    <font>
      <b/>
      <sz val="12"/>
      <color theme="1"/>
      <name val="B Lotus"/>
      <charset val="178"/>
    </font>
    <font>
      <b/>
      <sz val="11"/>
      <color theme="1"/>
      <name val="B Lotus"/>
      <charset val="178"/>
    </font>
    <font>
      <sz val="12"/>
      <color theme="1"/>
      <name val="B Lotus"/>
      <charset val="178"/>
    </font>
    <font>
      <sz val="14"/>
      <color theme="1"/>
      <name val="B Lotus"/>
      <charset val="178"/>
    </font>
    <font>
      <sz val="13"/>
      <color theme="1"/>
      <name val="B Lotus"/>
      <charset val="178"/>
    </font>
    <font>
      <sz val="16"/>
      <color theme="1"/>
      <name val="B Lotus"/>
      <charset val="178"/>
    </font>
    <font>
      <b/>
      <sz val="13"/>
      <color theme="1"/>
      <name val="B Lotus"/>
      <charset val="178"/>
    </font>
    <font>
      <sz val="9"/>
      <color theme="1"/>
      <name val="Calibri"/>
      <family val="2"/>
      <scheme val="minor"/>
    </font>
    <font>
      <b/>
      <i/>
      <sz val="13"/>
      <color theme="1"/>
      <name val="B Lotus"/>
      <charset val="178"/>
    </font>
  </fonts>
  <fills count="3">
    <fill>
      <patternFill patternType="none"/>
    </fill>
    <fill>
      <patternFill patternType="gray125"/>
    </fill>
    <fill>
      <patternFill patternType="solid">
        <fgColor theme="4" tint="0.79998168889431442"/>
        <bgColor indexed="64"/>
      </patternFill>
    </fill>
  </fills>
  <borders count="30">
    <border>
      <left/>
      <right/>
      <top/>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right/>
      <top/>
      <bottom style="double">
        <color indexed="64"/>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2" fillId="0" borderId="0" xfId="0" applyFont="1" applyAlignment="1">
      <alignment vertical="center"/>
    </xf>
    <xf numFmtId="0" fontId="3" fillId="0" borderId="0" xfId="0" applyFont="1" applyAlignment="1">
      <alignment vertical="center"/>
    </xf>
    <xf numFmtId="10" fontId="3" fillId="0" borderId="0" xfId="2" applyNumberFormat="1"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10" fontId="4" fillId="0" borderId="0" xfId="2" applyNumberFormat="1" applyFont="1" applyAlignment="1">
      <alignment vertical="center"/>
    </xf>
    <xf numFmtId="0" fontId="7" fillId="0" borderId="0" xfId="0" applyFont="1" applyAlignment="1">
      <alignment vertical="center"/>
    </xf>
    <xf numFmtId="10" fontId="7" fillId="0" borderId="0" xfId="2" applyNumberFormat="1" applyFont="1" applyBorder="1" applyAlignment="1">
      <alignment vertical="center"/>
    </xf>
    <xf numFmtId="164" fontId="7" fillId="0" borderId="0" xfId="1" applyNumberFormat="1" applyFont="1" applyBorder="1" applyAlignment="1">
      <alignment vertical="center"/>
    </xf>
    <xf numFmtId="0" fontId="6" fillId="0" borderId="0" xfId="0" applyFont="1" applyAlignment="1">
      <alignment vertical="center"/>
    </xf>
    <xf numFmtId="0" fontId="5" fillId="0" borderId="0" xfId="0" applyFont="1" applyAlignment="1">
      <alignment vertical="center"/>
    </xf>
    <xf numFmtId="10" fontId="4" fillId="0" borderId="0" xfId="2" applyNumberFormat="1" applyFont="1" applyBorder="1" applyAlignment="1">
      <alignment vertical="center"/>
    </xf>
    <xf numFmtId="0" fontId="2" fillId="0" borderId="11" xfId="0" applyFont="1" applyBorder="1" applyAlignment="1">
      <alignment vertical="center"/>
    </xf>
    <xf numFmtId="0" fontId="4" fillId="0" borderId="11" xfId="0" applyFont="1" applyBorder="1" applyAlignment="1">
      <alignment vertical="center"/>
    </xf>
    <xf numFmtId="0" fontId="8" fillId="0" borderId="0" xfId="0" applyFont="1" applyAlignment="1">
      <alignment vertical="center"/>
    </xf>
    <xf numFmtId="164" fontId="8" fillId="0" borderId="0" xfId="1" applyNumberFormat="1" applyFont="1" applyBorder="1"/>
    <xf numFmtId="164" fontId="10" fillId="0" borderId="0" xfId="1" applyNumberFormat="1" applyFont="1" applyFill="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center" vertical="center" wrapText="1"/>
    </xf>
    <xf numFmtId="10" fontId="11" fillId="2" borderId="5" xfId="2"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applyFont="1" applyAlignment="1">
      <alignment vertical="center"/>
    </xf>
    <xf numFmtId="164" fontId="9" fillId="0" borderId="0" xfId="1" applyNumberFormat="1" applyFont="1" applyBorder="1"/>
    <xf numFmtId="38" fontId="11" fillId="0" borderId="4" xfId="1" applyNumberFormat="1" applyFont="1" applyFill="1" applyBorder="1" applyAlignment="1">
      <alignment horizontal="center" vertical="center" wrapText="1"/>
    </xf>
    <xf numFmtId="38" fontId="7" fillId="0" borderId="0" xfId="0" applyNumberFormat="1" applyFont="1" applyAlignment="1">
      <alignment vertical="center"/>
    </xf>
    <xf numFmtId="38" fontId="7" fillId="0" borderId="0" xfId="1" applyNumberFormat="1" applyFont="1" applyAlignment="1">
      <alignment horizontal="left" vertical="center" readingOrder="1"/>
    </xf>
    <xf numFmtId="38" fontId="7" fillId="0" borderId="0" xfId="2" applyNumberFormat="1" applyFont="1" applyBorder="1" applyAlignment="1">
      <alignment vertical="center"/>
    </xf>
    <xf numFmtId="38" fontId="7" fillId="0" borderId="0" xfId="1" applyNumberFormat="1" applyFont="1" applyBorder="1" applyAlignment="1">
      <alignment vertical="center"/>
    </xf>
    <xf numFmtId="38" fontId="7" fillId="0" borderId="0" xfId="1" applyNumberFormat="1" applyFont="1" applyBorder="1" applyAlignment="1">
      <alignment horizontal="left" vertical="center" readingOrder="1"/>
    </xf>
    <xf numFmtId="38" fontId="5" fillId="0" borderId="0" xfId="0" applyNumberFormat="1" applyFont="1" applyAlignment="1">
      <alignment vertical="center"/>
    </xf>
    <xf numFmtId="38" fontId="5" fillId="0" borderId="0" xfId="1" applyNumberFormat="1" applyFont="1" applyBorder="1" applyAlignment="1">
      <alignment horizontal="center" vertical="center"/>
    </xf>
    <xf numFmtId="0" fontId="9" fillId="0" borderId="0" xfId="0" applyFont="1"/>
    <xf numFmtId="10" fontId="9" fillId="0" borderId="0" xfId="2" applyNumberFormat="1" applyFont="1" applyAlignment="1">
      <alignment vertical="center"/>
    </xf>
    <xf numFmtId="0" fontId="11" fillId="0" borderId="0" xfId="0" applyFont="1" applyAlignment="1">
      <alignment vertical="center"/>
    </xf>
    <xf numFmtId="10" fontId="9" fillId="0" borderId="0" xfId="2" applyNumberFormat="1" applyFont="1" applyBorder="1" applyAlignment="1">
      <alignment horizontal="left" vertical="center"/>
    </xf>
    <xf numFmtId="0" fontId="11" fillId="0" borderId="0" xfId="0" applyFont="1"/>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38" fontId="9" fillId="0" borderId="14" xfId="0" applyNumberFormat="1" applyFont="1" applyBorder="1" applyAlignment="1">
      <alignment horizontal="center" vertical="center" wrapText="1"/>
    </xf>
    <xf numFmtId="40" fontId="9" fillId="0" borderId="14" xfId="1" applyNumberFormat="1" applyFont="1" applyFill="1" applyBorder="1" applyAlignment="1">
      <alignment horizontal="center" vertical="center" wrapText="1" readingOrder="2"/>
    </xf>
    <xf numFmtId="38" fontId="9" fillId="0" borderId="15" xfId="1" applyNumberFormat="1" applyFont="1" applyFill="1" applyBorder="1" applyAlignment="1">
      <alignment horizontal="center" vertical="center" wrapText="1" readingOrder="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38" fontId="9" fillId="0" borderId="18" xfId="0" applyNumberFormat="1" applyFont="1" applyBorder="1" applyAlignment="1">
      <alignment horizontal="center" vertical="center" wrapText="1"/>
    </xf>
    <xf numFmtId="38" fontId="9" fillId="0" borderId="19" xfId="1" applyNumberFormat="1" applyFont="1" applyFill="1" applyBorder="1" applyAlignment="1">
      <alignment horizontal="center" vertical="center" wrapText="1" readingOrder="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38" fontId="9" fillId="0" borderId="22" xfId="0" applyNumberFormat="1" applyFont="1" applyBorder="1" applyAlignment="1">
      <alignment horizontal="center" vertical="center" wrapText="1"/>
    </xf>
    <xf numFmtId="40" fontId="9" fillId="0" borderId="22" xfId="1" applyNumberFormat="1" applyFont="1" applyFill="1" applyBorder="1" applyAlignment="1">
      <alignment horizontal="center" vertical="center" wrapText="1" readingOrder="2"/>
    </xf>
    <xf numFmtId="38" fontId="9" fillId="0" borderId="23" xfId="1" applyNumberFormat="1" applyFont="1" applyFill="1" applyBorder="1" applyAlignment="1">
      <alignment horizontal="center" vertical="center" wrapText="1" readingOrder="1"/>
    </xf>
    <xf numFmtId="38" fontId="11" fillId="2" borderId="9" xfId="2" applyNumberFormat="1" applyFont="1" applyFill="1" applyBorder="1" applyAlignment="1">
      <alignment horizontal="center" vertical="center" wrapText="1"/>
    </xf>
    <xf numFmtId="38" fontId="11" fillId="2" borderId="8" xfId="1" applyNumberFormat="1" applyFont="1" applyFill="1" applyBorder="1" applyAlignment="1">
      <alignment horizontal="center" vertical="center" wrapText="1" readingOrder="1"/>
    </xf>
    <xf numFmtId="0" fontId="11" fillId="2" borderId="7" xfId="0" applyFont="1" applyFill="1" applyBorder="1" applyAlignment="1">
      <alignment horizontal="center" vertical="center" wrapText="1"/>
    </xf>
    <xf numFmtId="38" fontId="11" fillId="2" borderId="7" xfId="0" applyNumberFormat="1" applyFont="1" applyFill="1" applyBorder="1" applyAlignment="1">
      <alignment horizontal="center" vertical="center" wrapText="1"/>
    </xf>
    <xf numFmtId="40" fontId="11" fillId="2" borderId="7" xfId="1" applyNumberFormat="1" applyFont="1" applyFill="1" applyBorder="1" applyAlignment="1">
      <alignment horizontal="center" vertical="center" wrapText="1" readingOrder="2"/>
    </xf>
    <xf numFmtId="164" fontId="9" fillId="0" borderId="0" xfId="1" applyNumberFormat="1" applyFont="1" applyAlignment="1">
      <alignment horizontal="left" vertical="center" readingOrder="1"/>
    </xf>
    <xf numFmtId="164" fontId="11" fillId="0" borderId="0" xfId="1" applyNumberFormat="1" applyFont="1"/>
    <xf numFmtId="164" fontId="11" fillId="0" borderId="10" xfId="1" applyNumberFormat="1" applyFont="1" applyBorder="1"/>
    <xf numFmtId="164" fontId="4" fillId="0" borderId="0" xfId="0" applyNumberFormat="1" applyFont="1" applyAlignment="1">
      <alignment vertical="center"/>
    </xf>
    <xf numFmtId="38" fontId="11" fillId="0" borderId="0" xfId="0" applyNumberFormat="1" applyFont="1" applyAlignment="1">
      <alignment horizontal="center" vertical="center" wrapText="1"/>
    </xf>
    <xf numFmtId="164" fontId="11" fillId="0" borderId="0" xfId="1" applyNumberFormat="1" applyFont="1" applyAlignment="1">
      <alignment horizontal="center" vertical="center" wrapText="1"/>
    </xf>
    <xf numFmtId="164" fontId="9" fillId="0" borderId="0" xfId="1" applyNumberFormat="1" applyFont="1" applyAlignment="1">
      <alignment vertical="center"/>
    </xf>
    <xf numFmtId="164" fontId="9" fillId="0" borderId="11" xfId="1" applyNumberFormat="1" applyFont="1" applyBorder="1" applyAlignment="1">
      <alignment vertical="center"/>
    </xf>
    <xf numFmtId="10" fontId="4" fillId="0" borderId="11" xfId="2" applyNumberFormat="1" applyFont="1" applyBorder="1" applyAlignment="1">
      <alignment horizontal="right" vertical="center"/>
    </xf>
    <xf numFmtId="0" fontId="3" fillId="0" borderId="11" xfId="0" applyFont="1" applyBorder="1" applyAlignment="1">
      <alignment vertical="center"/>
    </xf>
    <xf numFmtId="10" fontId="3" fillId="0" borderId="11" xfId="2" applyNumberFormat="1" applyFont="1" applyBorder="1" applyAlignment="1">
      <alignment vertical="center"/>
    </xf>
    <xf numFmtId="0" fontId="3" fillId="0" borderId="11" xfId="0" applyFont="1" applyBorder="1" applyAlignment="1">
      <alignment horizontal="left" vertical="center"/>
    </xf>
    <xf numFmtId="0" fontId="12" fillId="0" borderId="13" xfId="0" applyFont="1" applyBorder="1" applyAlignment="1">
      <alignment horizontal="left" vertical="center" wrapText="1"/>
    </xf>
    <xf numFmtId="0" fontId="12" fillId="0" borderId="17" xfId="0" applyFont="1" applyBorder="1" applyAlignment="1">
      <alignment horizontal="left" vertical="center" wrapText="1"/>
    </xf>
    <xf numFmtId="0" fontId="12" fillId="0" borderId="21" xfId="0" applyFont="1" applyBorder="1" applyAlignment="1">
      <alignment horizontal="left" vertical="center" wrapText="1"/>
    </xf>
    <xf numFmtId="38" fontId="9" fillId="0" borderId="14" xfId="1" applyNumberFormat="1" applyFont="1" applyFill="1" applyBorder="1" applyAlignment="1">
      <alignment horizontal="center" vertical="center" wrapText="1" readingOrder="2"/>
    </xf>
    <xf numFmtId="38" fontId="9" fillId="0" borderId="18" xfId="1" applyNumberFormat="1" applyFont="1" applyFill="1" applyBorder="1" applyAlignment="1">
      <alignment horizontal="center" vertical="center" wrapText="1" readingOrder="2"/>
    </xf>
    <xf numFmtId="10" fontId="5" fillId="0" borderId="0" xfId="2" applyNumberFormat="1" applyFont="1" applyBorder="1" applyAlignment="1">
      <alignment horizontal="center" vertical="center" readingOrder="1"/>
    </xf>
    <xf numFmtId="38" fontId="11" fillId="0" borderId="26" xfId="2" applyNumberFormat="1" applyFont="1" applyFill="1" applyBorder="1" applyAlignment="1">
      <alignment horizontal="center" vertical="center" wrapText="1"/>
    </xf>
    <xf numFmtId="9" fontId="11" fillId="0" borderId="26" xfId="2" applyFont="1" applyFill="1" applyBorder="1" applyAlignment="1">
      <alignment horizontal="center" vertical="center" wrapText="1"/>
    </xf>
    <xf numFmtId="38" fontId="9" fillId="0" borderId="26" xfId="1" applyNumberFormat="1" applyFont="1" applyFill="1" applyBorder="1" applyAlignment="1">
      <alignment horizontal="center" vertical="center" wrapText="1" readingOrder="1"/>
    </xf>
    <xf numFmtId="38" fontId="11" fillId="0" borderId="0" xfId="2" applyNumberFormat="1" applyFont="1" applyFill="1" applyBorder="1" applyAlignment="1">
      <alignment horizontal="center" vertical="center" wrapText="1"/>
    </xf>
    <xf numFmtId="9" fontId="11" fillId="0" borderId="0" xfId="2" applyFont="1" applyFill="1" applyBorder="1" applyAlignment="1">
      <alignment horizontal="center" vertical="center" wrapText="1"/>
    </xf>
    <xf numFmtId="38" fontId="9" fillId="0" borderId="0" xfId="1" applyNumberFormat="1" applyFont="1" applyFill="1" applyBorder="1" applyAlignment="1">
      <alignment horizontal="center" vertical="center" wrapText="1" readingOrder="1"/>
    </xf>
    <xf numFmtId="38" fontId="11" fillId="2" borderId="29" xfId="1" applyNumberFormat="1" applyFont="1" applyFill="1" applyBorder="1" applyAlignment="1">
      <alignment horizontal="center" vertical="center" wrapText="1" readingOrder="1"/>
    </xf>
    <xf numFmtId="38" fontId="11" fillId="2" borderId="27" xfId="2" applyNumberFormat="1" applyFont="1" applyFill="1" applyBorder="1" applyAlignment="1">
      <alignment horizontal="center" vertical="center"/>
    </xf>
    <xf numFmtId="38" fontId="11" fillId="2" borderId="28" xfId="2" applyNumberFormat="1" applyFont="1" applyFill="1" applyBorder="1" applyAlignment="1">
      <alignment horizontal="center" vertical="center"/>
    </xf>
    <xf numFmtId="0" fontId="11" fillId="2" borderId="9" xfId="0" applyFont="1" applyFill="1" applyBorder="1" applyAlignment="1">
      <alignment horizontal="center" vertical="center" wrapText="1"/>
    </xf>
    <xf numFmtId="38" fontId="9" fillId="0" borderId="22" xfId="1" applyNumberFormat="1" applyFont="1" applyFill="1" applyBorder="1" applyAlignment="1">
      <alignment horizontal="center" vertical="center" wrapText="1" readingOrder="2"/>
    </xf>
    <xf numFmtId="0" fontId="11" fillId="2" borderId="6" xfId="0" applyFont="1" applyFill="1" applyBorder="1" applyAlignment="1">
      <alignment horizontal="right" vertical="center"/>
    </xf>
    <xf numFmtId="0" fontId="11" fillId="2" borderId="6" xfId="0" applyFont="1" applyFill="1" applyBorder="1" applyAlignment="1">
      <alignment horizontal="right" vertical="center" wrapText="1"/>
    </xf>
    <xf numFmtId="0" fontId="11" fillId="0" borderId="0" xfId="0" applyFont="1" applyAlignment="1">
      <alignment horizontal="right" vertical="center"/>
    </xf>
    <xf numFmtId="38" fontId="11" fillId="0" borderId="10" xfId="1" applyNumberFormat="1" applyFont="1" applyBorder="1" applyAlignment="1">
      <alignment horizontal="center" vertical="center" readingOrder="1"/>
    </xf>
    <xf numFmtId="10" fontId="11" fillId="0" borderId="10" xfId="2" applyNumberFormat="1" applyFont="1" applyBorder="1" applyAlignment="1">
      <alignment horizontal="center" vertical="center" readingOrder="1"/>
    </xf>
    <xf numFmtId="164" fontId="11" fillId="0" borderId="0" xfId="1" applyNumberFormat="1" applyFont="1" applyAlignment="1">
      <alignment vertical="center"/>
    </xf>
    <xf numFmtId="9" fontId="11" fillId="0" borderId="24" xfId="2" applyFont="1" applyFill="1" applyBorder="1" applyAlignment="1">
      <alignment horizontal="center" vertical="center" wrapText="1"/>
    </xf>
    <xf numFmtId="9" fontId="11" fillId="0" borderId="25" xfId="2" applyFont="1" applyFill="1" applyBorder="1" applyAlignment="1">
      <alignment horizontal="center" vertical="center" wrapText="1"/>
    </xf>
    <xf numFmtId="9" fontId="11" fillId="0" borderId="9" xfId="2" applyFont="1" applyFill="1" applyBorder="1" applyAlignment="1">
      <alignment horizontal="center" vertical="center" wrapText="1"/>
    </xf>
    <xf numFmtId="0" fontId="9" fillId="0" borderId="0" xfId="0" applyFont="1" applyAlignment="1">
      <alignment horizontal="righ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DE5E-2E61-4BF3-B2B4-7282A5AB5B4F}">
  <sheetPr>
    <pageSetUpPr fitToPage="1"/>
  </sheetPr>
  <dimension ref="B1:O41"/>
  <sheetViews>
    <sheetView rightToLeft="1" tabSelected="1" topLeftCell="A4" zoomScaleNormal="100" workbookViewId="0">
      <selection activeCell="G28" sqref="G28"/>
    </sheetView>
  </sheetViews>
  <sheetFormatPr defaultColWidth="9.140625" defaultRowHeight="19.5" x14ac:dyDescent="0.25"/>
  <cols>
    <col min="1" max="1" width="2.7109375" style="5" customWidth="1"/>
    <col min="2" max="2" width="5.7109375" style="5" customWidth="1"/>
    <col min="3" max="3" width="40.7109375" style="5" customWidth="1"/>
    <col min="4" max="4" width="5" style="5" bestFit="1" customWidth="1"/>
    <col min="5" max="5" width="5.140625" style="5" bestFit="1" customWidth="1"/>
    <col min="6" max="6" width="12.5703125" style="6" bestFit="1" customWidth="1"/>
    <col min="7" max="7" width="15.42578125" style="5" bestFit="1" customWidth="1"/>
    <col min="8" max="8" width="1.7109375" style="5" customWidth="1"/>
    <col min="9" max="9" width="13.42578125" style="5" bestFit="1" customWidth="1"/>
    <col min="10" max="10" width="18.85546875" style="5" customWidth="1"/>
    <col min="11" max="11" width="12.85546875" style="5" customWidth="1"/>
    <col min="12" max="12" width="2.7109375" style="5" customWidth="1"/>
    <col min="13" max="13" width="0" style="5" hidden="1" customWidth="1"/>
    <col min="14" max="14" width="16.42578125" style="5" hidden="1" customWidth="1"/>
    <col min="15" max="15" width="10" style="5" hidden="1" customWidth="1"/>
    <col min="16" max="16384" width="9.140625" style="5"/>
  </cols>
  <sheetData>
    <row r="1" spans="2:15" s="2" customFormat="1" ht="27.95" customHeight="1" x14ac:dyDescent="0.25">
      <c r="B1" s="1" t="s">
        <v>32</v>
      </c>
      <c r="D1" s="1"/>
      <c r="F1" s="3"/>
      <c r="K1" s="4" t="s">
        <v>19</v>
      </c>
    </row>
    <row r="2" spans="2:15" s="2" customFormat="1" ht="27.95" customHeight="1" x14ac:dyDescent="0.25">
      <c r="B2" s="1" t="s">
        <v>3</v>
      </c>
      <c r="D2" s="1"/>
      <c r="F2" s="3"/>
      <c r="K2" s="4" t="s">
        <v>20</v>
      </c>
    </row>
    <row r="3" spans="2:15" s="2" customFormat="1" ht="27.95" customHeight="1" x14ac:dyDescent="0.25">
      <c r="B3" s="13" t="s">
        <v>18</v>
      </c>
      <c r="C3" s="69"/>
      <c r="D3" s="13"/>
      <c r="E3" s="69"/>
      <c r="F3" s="70"/>
      <c r="G3" s="69"/>
      <c r="H3" s="69"/>
      <c r="I3" s="69"/>
      <c r="J3" s="69"/>
      <c r="K3" s="71" t="s">
        <v>21</v>
      </c>
    </row>
    <row r="4" spans="2:15" ht="6" customHeight="1" x14ac:dyDescent="0.25"/>
    <row r="5" spans="2:15" s="19" customFormat="1" ht="68.25" customHeight="1" x14ac:dyDescent="0.25">
      <c r="B5" s="20" t="s">
        <v>0</v>
      </c>
      <c r="C5" s="20" t="s">
        <v>6</v>
      </c>
      <c r="D5" s="21" t="s">
        <v>1</v>
      </c>
      <c r="E5" s="21" t="s">
        <v>12</v>
      </c>
      <c r="F5" s="21" t="s">
        <v>14</v>
      </c>
      <c r="G5" s="22" t="s">
        <v>13</v>
      </c>
      <c r="H5" s="23"/>
      <c r="I5" s="24" t="s">
        <v>29</v>
      </c>
      <c r="J5" s="24" t="s">
        <v>30</v>
      </c>
      <c r="K5" s="25" t="s">
        <v>31</v>
      </c>
      <c r="M5" s="19" t="s">
        <v>15</v>
      </c>
    </row>
    <row r="6" spans="2:15" s="19" customFormat="1" ht="20.100000000000001" customHeight="1" x14ac:dyDescent="0.25">
      <c r="B6" s="41">
        <v>1</v>
      </c>
      <c r="C6" s="72" t="s">
        <v>22</v>
      </c>
      <c r="D6" s="42" t="s">
        <v>5</v>
      </c>
      <c r="E6" s="43">
        <v>1</v>
      </c>
      <c r="F6" s="75">
        <v>603100</v>
      </c>
      <c r="G6" s="45">
        <f>F6*E6</f>
        <v>603100</v>
      </c>
      <c r="H6" s="28"/>
      <c r="I6" s="95">
        <v>0.25</v>
      </c>
      <c r="J6" s="95">
        <v>0.15</v>
      </c>
      <c r="K6" s="95">
        <f>I6+J6</f>
        <v>0.4</v>
      </c>
      <c r="M6" s="19">
        <v>36</v>
      </c>
      <c r="N6" s="64">
        <f>M6-I6</f>
        <v>35.75</v>
      </c>
      <c r="O6" s="65">
        <f>M6*F6</f>
        <v>21711600</v>
      </c>
    </row>
    <row r="7" spans="2:15" s="19" customFormat="1" ht="20.100000000000001" customHeight="1" x14ac:dyDescent="0.25">
      <c r="B7" s="46">
        <v>2</v>
      </c>
      <c r="C7" s="73" t="s">
        <v>23</v>
      </c>
      <c r="D7" s="47" t="s">
        <v>5</v>
      </c>
      <c r="E7" s="48">
        <v>1</v>
      </c>
      <c r="F7" s="76">
        <v>403675</v>
      </c>
      <c r="G7" s="49">
        <f>F7*E7</f>
        <v>403675</v>
      </c>
      <c r="H7" s="28"/>
      <c r="I7" s="96"/>
      <c r="J7" s="96"/>
      <c r="K7" s="96"/>
      <c r="M7" s="19">
        <v>4</v>
      </c>
      <c r="N7" s="64">
        <f t="shared" ref="N7:N13" si="0">M7-I7</f>
        <v>4</v>
      </c>
      <c r="O7" s="65">
        <f t="shared" ref="O7:O13" si="1">M7*F7</f>
        <v>1614700</v>
      </c>
    </row>
    <row r="8" spans="2:15" s="19" customFormat="1" ht="20.100000000000001" customHeight="1" x14ac:dyDescent="0.25">
      <c r="B8" s="46">
        <v>3</v>
      </c>
      <c r="C8" s="73" t="s">
        <v>24</v>
      </c>
      <c r="D8" s="47" t="s">
        <v>5</v>
      </c>
      <c r="E8" s="48">
        <v>1</v>
      </c>
      <c r="F8" s="76">
        <v>182125</v>
      </c>
      <c r="G8" s="49">
        <f t="shared" ref="G8:G9" si="2">F8*E8</f>
        <v>182125</v>
      </c>
      <c r="H8" s="28"/>
      <c r="I8" s="96"/>
      <c r="J8" s="96"/>
      <c r="K8" s="96"/>
      <c r="M8" s="19">
        <v>112</v>
      </c>
      <c r="N8" s="64">
        <f t="shared" si="0"/>
        <v>112</v>
      </c>
      <c r="O8" s="65">
        <f t="shared" si="1"/>
        <v>20398000</v>
      </c>
    </row>
    <row r="9" spans="2:15" s="19" customFormat="1" ht="20.100000000000001" customHeight="1" x14ac:dyDescent="0.25">
      <c r="B9" s="50">
        <v>4</v>
      </c>
      <c r="C9" s="74" t="s">
        <v>25</v>
      </c>
      <c r="D9" s="51" t="s">
        <v>5</v>
      </c>
      <c r="E9" s="52">
        <v>1</v>
      </c>
      <c r="F9" s="88">
        <v>86700</v>
      </c>
      <c r="G9" s="54">
        <f t="shared" si="2"/>
        <v>86700</v>
      </c>
      <c r="H9" s="28"/>
      <c r="I9" s="97"/>
      <c r="J9" s="97"/>
      <c r="K9" s="97"/>
      <c r="M9" s="19">
        <v>30</v>
      </c>
      <c r="N9" s="64">
        <f t="shared" si="0"/>
        <v>30</v>
      </c>
      <c r="O9" s="65">
        <f t="shared" si="1"/>
        <v>2601000</v>
      </c>
    </row>
    <row r="10" spans="2:15" s="19" customFormat="1" ht="20.100000000000001" customHeight="1" x14ac:dyDescent="0.25">
      <c r="B10" s="87"/>
      <c r="C10" s="90" t="s">
        <v>26</v>
      </c>
      <c r="D10" s="57"/>
      <c r="E10" s="58"/>
      <c r="F10" s="59"/>
      <c r="G10" s="56">
        <f>SUM(G6:G9)</f>
        <v>1275600</v>
      </c>
      <c r="H10" s="28"/>
      <c r="I10" s="55">
        <f>G10*I6</f>
        <v>318900</v>
      </c>
      <c r="J10" s="55">
        <f>G10*J6</f>
        <v>191340</v>
      </c>
      <c r="K10" s="56">
        <f>G10*K6</f>
        <v>510240</v>
      </c>
    </row>
    <row r="11" spans="2:15" s="19" customFormat="1" ht="20.100000000000001" customHeight="1" x14ac:dyDescent="0.25">
      <c r="B11" s="41">
        <v>6</v>
      </c>
      <c r="C11" s="72" t="s">
        <v>24</v>
      </c>
      <c r="D11" s="42" t="s">
        <v>5</v>
      </c>
      <c r="E11" s="43">
        <v>1</v>
      </c>
      <c r="F11" s="44">
        <v>182125</v>
      </c>
      <c r="G11" s="45">
        <f t="shared" ref="G11:G12" si="3">E11*F11</f>
        <v>182125</v>
      </c>
      <c r="H11" s="28"/>
      <c r="I11" s="78"/>
      <c r="J11" s="79"/>
      <c r="K11" s="80"/>
      <c r="M11" s="19">
        <v>14</v>
      </c>
      <c r="N11" s="64">
        <f t="shared" si="0"/>
        <v>14</v>
      </c>
      <c r="O11" s="65">
        <f t="shared" si="1"/>
        <v>2549750</v>
      </c>
    </row>
    <row r="12" spans="2:15" s="19" customFormat="1" ht="20.100000000000001" customHeight="1" x14ac:dyDescent="0.25">
      <c r="B12" s="50">
        <v>7</v>
      </c>
      <c r="C12" s="74" t="s">
        <v>25</v>
      </c>
      <c r="D12" s="51" t="s">
        <v>5</v>
      </c>
      <c r="E12" s="52">
        <v>1</v>
      </c>
      <c r="F12" s="53">
        <v>86700</v>
      </c>
      <c r="G12" s="54">
        <f t="shared" si="3"/>
        <v>86700</v>
      </c>
      <c r="H12" s="28"/>
      <c r="I12" s="81"/>
      <c r="J12" s="82"/>
      <c r="K12" s="83"/>
      <c r="M12" s="19">
        <v>10</v>
      </c>
      <c r="N12" s="64">
        <f t="shared" si="0"/>
        <v>10</v>
      </c>
      <c r="O12" s="65">
        <f t="shared" si="1"/>
        <v>867000</v>
      </c>
    </row>
    <row r="13" spans="2:15" s="19" customFormat="1" ht="20.100000000000001" customHeight="1" x14ac:dyDescent="0.25">
      <c r="B13" s="87"/>
      <c r="C13" s="89" t="s">
        <v>27</v>
      </c>
      <c r="D13" s="57"/>
      <c r="E13" s="58"/>
      <c r="F13" s="59"/>
      <c r="G13" s="56">
        <f>SUM(G11:G12)</f>
        <v>268825</v>
      </c>
      <c r="H13" s="28"/>
      <c r="I13" s="85"/>
      <c r="J13" s="86" t="s">
        <v>34</v>
      </c>
      <c r="K13" s="84"/>
      <c r="M13" s="19">
        <v>6</v>
      </c>
      <c r="N13" s="64">
        <f t="shared" si="0"/>
        <v>6</v>
      </c>
      <c r="O13" s="65">
        <f t="shared" si="1"/>
        <v>0</v>
      </c>
    </row>
    <row r="14" spans="2:15" ht="5.0999999999999996" customHeight="1" x14ac:dyDescent="0.25">
      <c r="C14" s="7"/>
      <c r="D14" s="7"/>
      <c r="E14" s="7"/>
      <c r="F14" s="29"/>
      <c r="G14" s="30"/>
      <c r="H14" s="31"/>
      <c r="I14" s="32"/>
      <c r="J14" s="32"/>
      <c r="K14" s="33"/>
    </row>
    <row r="15" spans="2:15" s="10" customFormat="1" ht="24.75" thickBot="1" x14ac:dyDescent="0.3">
      <c r="C15" s="91" t="s">
        <v>28</v>
      </c>
      <c r="D15" s="11"/>
      <c r="E15" s="11"/>
      <c r="F15" s="34"/>
      <c r="G15" s="92">
        <f>G10-G13</f>
        <v>1006775</v>
      </c>
      <c r="H15" s="35"/>
      <c r="I15" s="77">
        <f>I10/G15</f>
        <v>0.31675399170619056</v>
      </c>
      <c r="J15" s="77">
        <f>J10/G15</f>
        <v>0.19005239502371435</v>
      </c>
      <c r="K15" s="93">
        <f>I15+J15</f>
        <v>0.50680638672990486</v>
      </c>
    </row>
    <row r="16" spans="2:15" ht="20.100000000000001" customHeight="1" thickTop="1" x14ac:dyDescent="0.25">
      <c r="C16" s="7"/>
      <c r="D16" s="7"/>
      <c r="E16" s="9"/>
      <c r="F16" s="8"/>
      <c r="G16" s="7"/>
      <c r="H16" s="7"/>
      <c r="I16" s="7"/>
      <c r="J16" s="7"/>
      <c r="K16" s="7"/>
    </row>
    <row r="17" spans="2:12" ht="33.75" x14ac:dyDescent="0.25">
      <c r="B17" s="13" t="s">
        <v>4</v>
      </c>
      <c r="C17" s="14"/>
      <c r="D17" s="13"/>
      <c r="E17" s="14"/>
      <c r="F17" s="14"/>
      <c r="G17" s="68" t="s">
        <v>17</v>
      </c>
      <c r="H17" s="12"/>
      <c r="I17" s="13" t="s">
        <v>2</v>
      </c>
      <c r="J17" s="13"/>
      <c r="K17" s="14"/>
    </row>
    <row r="18" spans="2:12" ht="6" customHeight="1" x14ac:dyDescent="0.25">
      <c r="F18" s="5"/>
      <c r="G18" s="6"/>
      <c r="H18" s="12"/>
    </row>
    <row r="19" spans="2:12" s="26" customFormat="1" ht="21.95" customHeight="1" x14ac:dyDescent="0.6">
      <c r="B19" s="26" t="s">
        <v>35</v>
      </c>
      <c r="G19" s="60">
        <v>250000</v>
      </c>
      <c r="H19" s="27"/>
      <c r="I19" s="98" t="s">
        <v>36</v>
      </c>
      <c r="J19" s="98"/>
      <c r="K19" s="98"/>
    </row>
    <row r="20" spans="2:12" ht="21.95" customHeight="1" x14ac:dyDescent="0.7">
      <c r="B20" s="36" t="s">
        <v>7</v>
      </c>
      <c r="C20" s="26"/>
      <c r="D20" s="36"/>
      <c r="E20" s="26"/>
      <c r="F20" s="26"/>
      <c r="G20" s="67">
        <f>G19*9%</f>
        <v>22500</v>
      </c>
      <c r="H20" s="16"/>
      <c r="I20" s="98"/>
      <c r="J20" s="98"/>
      <c r="K20" s="98"/>
    </row>
    <row r="21" spans="2:12" ht="21.95" customHeight="1" x14ac:dyDescent="0.7">
      <c r="B21" s="40" t="s">
        <v>8</v>
      </c>
      <c r="C21" s="38"/>
      <c r="D21" s="40"/>
      <c r="E21" s="38"/>
      <c r="F21" s="38"/>
      <c r="G21" s="94">
        <f>SUM(G19:G20)</f>
        <v>272500</v>
      </c>
      <c r="I21" s="98"/>
      <c r="J21" s="98"/>
      <c r="K21" s="98"/>
    </row>
    <row r="22" spans="2:12" ht="21.95" customHeight="1" x14ac:dyDescent="0.25">
      <c r="B22" s="26"/>
      <c r="C22" s="26"/>
      <c r="D22" s="26"/>
      <c r="E22" s="26"/>
      <c r="F22" s="37"/>
      <c r="G22" s="66"/>
      <c r="I22" s="98"/>
      <c r="J22" s="98"/>
      <c r="K22" s="98"/>
    </row>
    <row r="23" spans="2:12" ht="21.95" customHeight="1" x14ac:dyDescent="0.25">
      <c r="B23" s="38" t="s">
        <v>9</v>
      </c>
      <c r="C23" s="26"/>
      <c r="D23" s="26"/>
      <c r="E23" s="26"/>
      <c r="F23" s="37"/>
      <c r="G23" s="66"/>
      <c r="I23" s="98"/>
      <c r="J23" s="98"/>
      <c r="K23" s="98"/>
    </row>
    <row r="24" spans="2:12" ht="21.95" customHeight="1" x14ac:dyDescent="0.25">
      <c r="B24" s="26" t="s">
        <v>33</v>
      </c>
      <c r="C24" s="26"/>
      <c r="D24" s="26"/>
      <c r="E24" s="26"/>
      <c r="F24" s="37"/>
      <c r="G24" s="66">
        <f>G19*K15</f>
        <v>126701.59668247621</v>
      </c>
      <c r="I24" s="98"/>
      <c r="J24" s="98"/>
      <c r="K24" s="98"/>
    </row>
    <row r="25" spans="2:12" ht="21.95" customHeight="1" x14ac:dyDescent="0.25">
      <c r="B25" s="26" t="s">
        <v>16</v>
      </c>
      <c r="C25" s="26"/>
      <c r="D25" s="26"/>
      <c r="E25" s="26"/>
      <c r="F25" s="37"/>
      <c r="G25" s="67">
        <f>G19*10%</f>
        <v>25000</v>
      </c>
      <c r="H25" s="17"/>
      <c r="I25" s="98"/>
      <c r="J25" s="98"/>
      <c r="K25" s="98"/>
      <c r="L25" s="18"/>
    </row>
    <row r="26" spans="2:12" ht="21.95" customHeight="1" x14ac:dyDescent="0.7">
      <c r="B26" s="40" t="s">
        <v>10</v>
      </c>
      <c r="C26" s="38"/>
      <c r="D26" s="40"/>
      <c r="E26" s="38"/>
      <c r="F26" s="38"/>
      <c r="G26" s="61">
        <f>SUM(G24:G25)</f>
        <v>151701.59668247623</v>
      </c>
      <c r="H26" s="15"/>
      <c r="I26" s="98"/>
      <c r="J26" s="98"/>
      <c r="K26" s="98"/>
      <c r="L26" s="18"/>
    </row>
    <row r="27" spans="2:12" ht="21.95" customHeight="1" x14ac:dyDescent="0.25">
      <c r="B27" s="26"/>
      <c r="C27" s="26"/>
      <c r="D27" s="26"/>
      <c r="E27" s="26"/>
      <c r="F27" s="39"/>
      <c r="G27" s="66"/>
      <c r="I27" s="98"/>
      <c r="J27" s="98"/>
      <c r="K27" s="98"/>
    </row>
    <row r="28" spans="2:12" ht="21.95" customHeight="1" thickBot="1" x14ac:dyDescent="0.75">
      <c r="B28" s="40" t="s">
        <v>11</v>
      </c>
      <c r="C28" s="38"/>
      <c r="D28" s="40"/>
      <c r="E28" s="38"/>
      <c r="F28" s="38"/>
      <c r="G28" s="62">
        <f>G21-G26</f>
        <v>120798.40331752377</v>
      </c>
      <c r="I28" s="98"/>
      <c r="J28" s="98"/>
      <c r="K28" s="98"/>
    </row>
    <row r="29" spans="2:12" ht="21.95" customHeight="1" thickTop="1" x14ac:dyDescent="0.25">
      <c r="G29" s="63"/>
      <c r="I29" s="98"/>
      <c r="J29" s="98"/>
      <c r="K29" s="98"/>
    </row>
    <row r="30" spans="2:12" ht="21.95" customHeight="1" x14ac:dyDescent="0.25">
      <c r="G30" s="63"/>
      <c r="I30" s="98"/>
      <c r="J30" s="98"/>
      <c r="K30" s="98"/>
    </row>
    <row r="31" spans="2:12" x14ac:dyDescent="0.25">
      <c r="I31" s="98"/>
      <c r="J31" s="98"/>
      <c r="K31" s="98"/>
    </row>
    <row r="32" spans="2:12" x14ac:dyDescent="0.25">
      <c r="I32" s="98"/>
      <c r="J32" s="98"/>
      <c r="K32" s="98"/>
    </row>
    <row r="33" spans="9:11" x14ac:dyDescent="0.25">
      <c r="I33" s="98"/>
      <c r="J33" s="98"/>
      <c r="K33" s="98"/>
    </row>
    <row r="34" spans="9:11" x14ac:dyDescent="0.25">
      <c r="I34" s="98"/>
      <c r="J34" s="98"/>
      <c r="K34" s="98"/>
    </row>
    <row r="35" spans="9:11" x14ac:dyDescent="0.25">
      <c r="I35" s="98"/>
      <c r="J35" s="98"/>
      <c r="K35" s="98"/>
    </row>
    <row r="36" spans="9:11" x14ac:dyDescent="0.25">
      <c r="I36" s="98"/>
      <c r="J36" s="98"/>
      <c r="K36" s="98"/>
    </row>
    <row r="37" spans="9:11" x14ac:dyDescent="0.25">
      <c r="I37" s="98"/>
      <c r="J37" s="98"/>
      <c r="K37" s="98"/>
    </row>
    <row r="38" spans="9:11" x14ac:dyDescent="0.25">
      <c r="I38" s="98"/>
      <c r="J38" s="98"/>
      <c r="K38" s="98"/>
    </row>
    <row r="39" spans="9:11" x14ac:dyDescent="0.25">
      <c r="I39" s="98"/>
      <c r="J39" s="98"/>
      <c r="K39" s="98"/>
    </row>
    <row r="40" spans="9:11" x14ac:dyDescent="0.25">
      <c r="I40" s="98"/>
      <c r="J40" s="98"/>
      <c r="K40" s="98"/>
    </row>
    <row r="41" spans="9:11" x14ac:dyDescent="0.25">
      <c r="I41" s="98"/>
      <c r="J41" s="98"/>
      <c r="K41" s="98"/>
    </row>
  </sheetData>
  <mergeCells count="4">
    <mergeCell ref="I6:I9"/>
    <mergeCell ref="J6:J9"/>
    <mergeCell ref="K6:K9"/>
    <mergeCell ref="I19:K41"/>
  </mergeCells>
  <printOptions horizontalCentered="1"/>
  <pageMargins left="0.25" right="0.25" top="0.75" bottom="0.5" header="0.3" footer="0.3"/>
  <pageSetup scale="74" fitToHeight="0" orientation="portrait" r:id="rId1"/>
  <headerFooter>
    <oddFooter>&amp;Cصفحه &amp;P از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خرید قراردادی و فاکتوری</vt:lpstr>
      <vt:lpstr>'خرید قراردادی و فاکتوری'!Print_Area</vt:lpstr>
      <vt:lpstr>'خرید قراردادی و فاکتوری'!Print_Titles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Masoud Hossei</dc:creator>
  <cp:lastModifiedBy>Seyed Masoud Hossei</cp:lastModifiedBy>
  <cp:lastPrinted>2022-08-28T08:54:38Z</cp:lastPrinted>
  <dcterms:created xsi:type="dcterms:W3CDTF">2022-08-16T06:11:51Z</dcterms:created>
  <dcterms:modified xsi:type="dcterms:W3CDTF">2022-10-18T16:07:44Z</dcterms:modified>
</cp:coreProperties>
</file>