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Rouhi\Concractors\آدیش\"/>
    </mc:Choice>
  </mc:AlternateContent>
  <xr:revisionPtr revIDLastSave="0" documentId="13_ncr:1_{0D875541-794D-4224-9F40-B4B750D512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.و.نرم افزاروآموزش" sheetId="12" r:id="rId1"/>
    <sheet name="ص.و.استقرار" sheetId="13" r:id="rId2"/>
  </sheets>
  <definedNames>
    <definedName name="_xlnm.Print_Area" localSheetId="1">ص.و.استقرار!$A$1:$K$35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2" l="1"/>
  <c r="I15" i="12" s="1"/>
  <c r="I26" i="12" s="1"/>
  <c r="I19" i="12"/>
  <c r="F21" i="12"/>
  <c r="I21" i="12" s="1"/>
  <c r="F19" i="12"/>
  <c r="I10" i="12"/>
  <c r="G24" i="13"/>
  <c r="F23" i="13"/>
  <c r="F22" i="13"/>
  <c r="F20" i="13"/>
  <c r="F18" i="13"/>
  <c r="I15" i="13"/>
  <c r="I26" i="13" s="1"/>
  <c r="G24" i="12"/>
  <c r="F23" i="12"/>
  <c r="F22" i="12"/>
  <c r="F20" i="12"/>
  <c r="I19" i="13" l="1"/>
  <c r="F19" i="13" s="1"/>
  <c r="I21" i="13"/>
  <c r="F21" i="13" s="1"/>
  <c r="F24" i="13" s="1"/>
  <c r="I24" i="13" l="1"/>
  <c r="I25" i="13" s="1"/>
  <c r="I27" i="13" s="1"/>
  <c r="I24" i="12"/>
  <c r="I25" i="12" s="1"/>
  <c r="I27" i="12" s="1"/>
  <c r="F18" i="12"/>
  <c r="F24" i="12" s="1"/>
</calcChain>
</file>

<file path=xl/sharedStrings.xml><?xml version="1.0" encoding="utf-8"?>
<sst xmlns="http://schemas.openxmlformats.org/spreadsheetml/2006/main" count="98" uniqueCount="56">
  <si>
    <t>شرح</t>
  </si>
  <si>
    <t>کارکرد این دوره</t>
  </si>
  <si>
    <t>علی الحساب</t>
  </si>
  <si>
    <t>سپرده حسن انجام کار</t>
  </si>
  <si>
    <t>تضمین انجام تعهدات</t>
  </si>
  <si>
    <t>سپرده بیمه</t>
  </si>
  <si>
    <t>خالص قبل از مالیات ارزش افزوده</t>
  </si>
  <si>
    <t>مالیات ارزش افزوده</t>
  </si>
  <si>
    <t>خالص پرداختی با احتساب مالیات ارزش افزوده</t>
  </si>
  <si>
    <t>امضاء و تاریخ :      /     /</t>
  </si>
  <si>
    <t>اتمام قرارداد :</t>
  </si>
  <si>
    <t>موضوع قرارداد:</t>
  </si>
  <si>
    <t>شماره :</t>
  </si>
  <si>
    <t>برگه محاسبه صورت وضعیت /صورتحساب</t>
  </si>
  <si>
    <t>سایر</t>
  </si>
  <si>
    <t xml:space="preserve">تاریخ قرارداد : </t>
  </si>
  <si>
    <t>مبلغ :</t>
  </si>
  <si>
    <t>ریال</t>
  </si>
  <si>
    <t xml:space="preserve">شماره قرارداد : </t>
  </si>
  <si>
    <t xml:space="preserve">دوره انجام کار :  </t>
  </si>
  <si>
    <t>ناخالص صورت وضعیت :</t>
  </si>
  <si>
    <t>پیش پرداخت</t>
  </si>
  <si>
    <t>مدت قرارداد :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</si>
  <si>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</si>
  <si>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بررسی کننده/ پیمان :</t>
  </si>
  <si>
    <t>امضاء و تاریخ :    /     /</t>
  </si>
  <si>
    <t>تصویب کننده :</t>
  </si>
  <si>
    <t>تائیدکننده :</t>
  </si>
  <si>
    <t xml:space="preserve">محل اجرا: </t>
  </si>
  <si>
    <t>نام شرکت :</t>
  </si>
  <si>
    <t>کسورات :</t>
  </si>
  <si>
    <t>جمع کسورات :</t>
  </si>
  <si>
    <t>بررسی کننده/ مالی :</t>
  </si>
  <si>
    <t>تاریخ صورتوضعیت/صورتحساب :</t>
  </si>
  <si>
    <t xml:space="preserve"> کار اصلی ■ تعدیل □ کار اضافی□ از قلم افتادگی □ دوباره کاری □</t>
  </si>
  <si>
    <t>صورت وضعیت قبلی(تجمعی)</t>
  </si>
  <si>
    <t xml:space="preserve"> طراحی و ساخت□   تامین□  نصب□  راه اندازی□   تجهیز■  کارگاه□   سایر□</t>
  </si>
  <si>
    <t>دفترمرکزی</t>
  </si>
  <si>
    <t>بهسازفرایند سام سیستم-تحت لیسانس همکاران سیستم</t>
  </si>
  <si>
    <t>1398/11/12</t>
  </si>
  <si>
    <t>15روزکاری</t>
  </si>
  <si>
    <t>SCM/2114/1398</t>
  </si>
  <si>
    <t>15روز</t>
  </si>
  <si>
    <r>
      <t xml:space="preserve">شماره صورت وضعیت ( موقت □  ماه قبل آخر □ قطعی ■ ) :   </t>
    </r>
    <r>
      <rPr>
        <b/>
        <sz val="11"/>
        <color theme="1"/>
        <rFont val="B Nazanin"/>
        <charset val="178"/>
      </rPr>
      <t>1</t>
    </r>
    <r>
      <rPr>
        <sz val="11"/>
        <color theme="1"/>
        <rFont val="B Nazanin"/>
        <charset val="178"/>
      </rPr>
      <t xml:space="preserve">   </t>
    </r>
  </si>
  <si>
    <t>پس از خرید و استقرار طبق هماهنگی</t>
  </si>
  <si>
    <t>1398/10/04</t>
  </si>
  <si>
    <t>BFS/132/1398</t>
  </si>
  <si>
    <t xml:space="preserve">پیاده سازی ماژول اجرایی </t>
  </si>
  <si>
    <t>فروش و آموزش نرم افزارهای آماده شرکت همکاران سیستم</t>
  </si>
  <si>
    <t>6ماه</t>
  </si>
  <si>
    <t>توضیحات : پرداخت طبق ماده 3-3-1 و 3-3-2 قرارداد فوق طی دو مرحله (یک فقره چک نقدی به ارزش 254.125.000ریال + یک فقره چک بسررسید 1398/12/20 به ارزش 246.100.000 ریال )انجام می پذیرد.</t>
  </si>
  <si>
    <t>بررسی کننده پیمان:</t>
  </si>
  <si>
    <t>رئیس حسابداری :</t>
  </si>
  <si>
    <t>مدیر مالی :</t>
  </si>
  <si>
    <t>مدیریت:</t>
  </si>
  <si>
    <r>
      <t xml:space="preserve">توضیحات :پرداخت طبق ماده 2-3 (ذیل) : ریال 123.766.667=371.300.000*1/3
ماده 1-2-3 (پرداخت یک سوم کل مبلغ قرارداد پس از نصب نرم افزار و ارائه اموزش های لارم و اخذ تاییدیه اموزش): باتوجه به عدم اموزش و تاییدیه مربوط به انبار، پرداخت 2 سوم ماده مذکور بلامانع است.    ریال 82.511.111=123.766.667*2/3
ماده2-2-3 (پرداخت یک سوم کل مبلغ قرارداد پس از ورود اطلاعات پایه و استقراری سیستم ها و اخذ تاییدیه ورود اطلاعات): باتوجه به عدم ورورد اطلاعات پایه و استقرار سیستم انبار، پرداخت 2 سوم ماده مذکور بلامانع است.  ریال 82.511.111=123.766.667*2/3
ماده3-2-3 (پرداخت یک سوم کل مبلغ قرارداد پس از اجرایی شدن سیستمها و امضای صورتجلسه تحویل آنها): باتوجه به عدم اجرایی شدن سیتم انبار و عدم امضای صورتجلسه تحویل کلیه سیستمها، پرداخت 2 سوم ماده مذکور بلامانع است.  ریال 82.511.111=123.766.667*2/3
</t>
    </r>
    <r>
      <rPr>
        <u/>
        <sz val="11"/>
        <color theme="1"/>
        <rFont val="B Nazanin"/>
        <charset val="178"/>
      </rPr>
      <t>جمعا 2سوم خالص پرداختی،به مبلغ 247.533.333 ریال قابل پرداخت می باشد.</t>
    </r>
    <r>
      <rPr>
        <sz val="11"/>
        <color theme="1"/>
        <rFont val="B Nazanin"/>
        <charset val="178"/>
      </rPr>
      <t xml:space="preserve">
شماره حساب 1-6300529-2-155 نزد بانک اقتصادنوین بنام شرکت بهساز فرایند سام سیستم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</si>
</sst>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color theme="0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3"/>
      <color theme="1"/>
      <name val="B Nazanin"/>
      <charset val="178"/>
    </font>
    <font>
      <sz val="12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5"/>
      <color theme="1"/>
      <name val="B Nazanin"/>
      <charset val="178"/>
    </font>
    <font>
      <b/>
      <sz val="10"/>
      <color theme="1"/>
      <name val="B Nazanin"/>
      <charset val="178"/>
    </font>
    <font>
      <sz val="10.5"/>
      <color theme="1"/>
      <name val="B Nazanin"/>
      <charset val="178"/>
    </font>
    <font>
      <b/>
      <u/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u/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3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9" fontId="3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7" xfId="0" applyFont="1" applyBorder="1"/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3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7" xfId="0" applyFont="1" applyBorder="1"/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3" fontId="6" fillId="0" borderId="18" xfId="0" applyNumberFormat="1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left" vertical="center"/>
    </xf>
    <xf numFmtId="0" fontId="11" fillId="0" borderId="8" xfId="0" applyFont="1" applyBorder="1"/>
    <xf numFmtId="9" fontId="1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0" xfId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6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3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right" vertical="center"/>
    </xf>
    <xf numFmtId="0" fontId="1" fillId="2" borderId="30" xfId="0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3" fontId="6" fillId="0" borderId="27" xfId="0" applyNumberFormat="1" applyFont="1" applyBorder="1" applyAlignment="1">
      <alignment horizontal="left" vertical="center"/>
    </xf>
    <xf numFmtId="3" fontId="6" fillId="0" borderId="24" xfId="0" applyNumberFormat="1" applyFont="1" applyBorder="1" applyAlignment="1">
      <alignment horizontal="left" vertical="center"/>
    </xf>
    <xf numFmtId="3" fontId="6" fillId="2" borderId="26" xfId="0" applyNumberFormat="1" applyFont="1" applyFill="1" applyBorder="1" applyAlignment="1">
      <alignment horizontal="left" vertical="center"/>
    </xf>
    <xf numFmtId="3" fontId="6" fillId="2" borderId="18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/>
    </xf>
    <xf numFmtId="3" fontId="7" fillId="2" borderId="12" xfId="0" applyNumberFormat="1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3" fontId="1" fillId="3" borderId="27" xfId="0" applyNumberFormat="1" applyFont="1" applyFill="1" applyBorder="1" applyAlignment="1">
      <alignment horizontal="left" vertical="center"/>
    </xf>
    <xf numFmtId="3" fontId="1" fillId="3" borderId="24" xfId="0" applyNumberFormat="1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3" fontId="7" fillId="2" borderId="13" xfId="0" applyNumberFormat="1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3" fontId="9" fillId="2" borderId="36" xfId="0" applyNumberFormat="1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3" borderId="27" xfId="0" applyNumberFormat="1" applyFont="1" applyFill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9" fontId="1" fillId="0" borderId="8" xfId="0" applyNumberFormat="1" applyFont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562610</xdr:colOff>
      <xdr:row>3</xdr:row>
      <xdr:rowOff>112395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E4B40A9A-4403-49B4-9A60-3627C63D68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14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29210</xdr:colOff>
      <xdr:row>3</xdr:row>
      <xdr:rowOff>112395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47E6085-9EFF-48A8-AFB5-178C5D7049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914115" y="28575"/>
          <a:ext cx="1353185" cy="93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rightToLeft="1" view="pageBreakPreview" topLeftCell="A4" zoomScaleNormal="100" zoomScaleSheetLayoutView="100" workbookViewId="0">
      <selection activeCell="S25" sqref="S25"/>
    </sheetView>
  </sheetViews>
  <sheetFormatPr defaultColWidth="9.140625" defaultRowHeight="18" x14ac:dyDescent="0.45"/>
  <cols>
    <col min="1" max="1" width="0.7109375" style="1" customWidth="1"/>
    <col min="2" max="2" width="3.7109375" style="1" customWidth="1"/>
    <col min="3" max="3" width="7.85546875" style="1" customWidth="1"/>
    <col min="4" max="4" width="8.5703125" style="1" customWidth="1"/>
    <col min="5" max="5" width="14.5703125" style="1" customWidth="1"/>
    <col min="6" max="6" width="19.140625" style="1" customWidth="1"/>
    <col min="7" max="8" width="9.85546875" style="1" customWidth="1"/>
    <col min="9" max="9" width="6.85546875" style="1" customWidth="1"/>
    <col min="10" max="10" width="9.7109375" style="1" customWidth="1"/>
    <col min="11" max="11" width="3.85546875" style="1" customWidth="1"/>
    <col min="12" max="16384" width="9.140625" style="1"/>
  </cols>
  <sheetData>
    <row r="1" spans="2:23" x14ac:dyDescent="0.45">
      <c r="H1" s="31" t="s">
        <v>12</v>
      </c>
      <c r="I1" s="31"/>
      <c r="J1" s="32">
        <v>1</v>
      </c>
      <c r="K1" s="32"/>
    </row>
    <row r="2" spans="2:23" x14ac:dyDescent="0.45">
      <c r="G2" s="32" t="s">
        <v>33</v>
      </c>
      <c r="H2" s="32"/>
      <c r="I2" s="32"/>
      <c r="J2" s="32" t="s">
        <v>39</v>
      </c>
      <c r="K2" s="32"/>
    </row>
    <row r="3" spans="2:23" ht="30.75" customHeight="1" x14ac:dyDescent="0.75">
      <c r="B3" s="33" t="s">
        <v>13</v>
      </c>
      <c r="C3" s="33"/>
      <c r="D3" s="33"/>
      <c r="E3" s="33"/>
      <c r="F3" s="33"/>
      <c r="G3" s="33"/>
      <c r="H3" s="33"/>
      <c r="I3" s="33"/>
      <c r="J3" s="33"/>
      <c r="K3" s="33"/>
    </row>
    <row r="5" spans="2:23" ht="3.75" customHeight="1" x14ac:dyDescent="0.45"/>
    <row r="6" spans="2:23" x14ac:dyDescent="0.45">
      <c r="B6" s="30" t="s">
        <v>36</v>
      </c>
      <c r="C6" s="30"/>
      <c r="D6" s="30"/>
      <c r="E6" s="30"/>
      <c r="F6" s="30"/>
      <c r="G6" s="30"/>
      <c r="H6" s="30"/>
      <c r="I6" s="30"/>
      <c r="J6" s="30"/>
      <c r="K6" s="30"/>
    </row>
    <row r="7" spans="2:23" ht="21" customHeight="1" x14ac:dyDescent="0.5">
      <c r="B7" s="36" t="s">
        <v>28</v>
      </c>
      <c r="C7" s="37"/>
      <c r="D7" s="38" t="s">
        <v>37</v>
      </c>
      <c r="E7" s="39"/>
      <c r="F7" s="9" t="s">
        <v>29</v>
      </c>
      <c r="G7" s="36" t="s">
        <v>38</v>
      </c>
      <c r="H7" s="37"/>
      <c r="I7" s="37"/>
      <c r="J7" s="37"/>
      <c r="K7" s="40"/>
    </row>
    <row r="8" spans="2:23" ht="21" customHeight="1" x14ac:dyDescent="0.5">
      <c r="B8" s="41" t="s">
        <v>19</v>
      </c>
      <c r="C8" s="42"/>
      <c r="D8" s="38" t="s">
        <v>40</v>
      </c>
      <c r="E8" s="38"/>
      <c r="F8" s="39"/>
      <c r="G8" s="24" t="s">
        <v>18</v>
      </c>
      <c r="H8" s="43" t="s">
        <v>41</v>
      </c>
      <c r="I8" s="44"/>
      <c r="J8" s="44"/>
      <c r="K8" s="45"/>
      <c r="P8" s="4"/>
      <c r="Q8" s="4"/>
      <c r="R8" s="4"/>
      <c r="S8" s="4"/>
      <c r="T8" s="4"/>
      <c r="U8" s="4"/>
      <c r="W8" s="2"/>
    </row>
    <row r="9" spans="2:23" ht="21" customHeight="1" x14ac:dyDescent="0.5">
      <c r="B9" s="10" t="s">
        <v>15</v>
      </c>
      <c r="C9" s="5"/>
      <c r="D9" s="46" t="s">
        <v>39</v>
      </c>
      <c r="E9" s="46"/>
      <c r="F9" s="19" t="s">
        <v>22</v>
      </c>
      <c r="G9" s="26" t="s">
        <v>42</v>
      </c>
      <c r="H9" s="5" t="s">
        <v>10</v>
      </c>
      <c r="I9" s="46"/>
      <c r="J9" s="46"/>
      <c r="K9" s="47"/>
      <c r="P9" s="4"/>
      <c r="Q9" s="4"/>
      <c r="R9" s="4"/>
      <c r="S9" s="4"/>
      <c r="T9" s="4"/>
      <c r="U9" s="4"/>
    </row>
    <row r="10" spans="2:23" ht="21" customHeight="1" x14ac:dyDescent="0.55000000000000004">
      <c r="B10" s="11" t="s">
        <v>11</v>
      </c>
      <c r="D10" s="48" t="s">
        <v>48</v>
      </c>
      <c r="E10" s="48"/>
      <c r="F10" s="48"/>
      <c r="G10" s="48"/>
      <c r="H10" s="1" t="s">
        <v>16</v>
      </c>
      <c r="I10" s="49">
        <f>475785000+28340000</f>
        <v>504125000</v>
      </c>
      <c r="J10" s="49"/>
      <c r="K10" s="12" t="s">
        <v>17</v>
      </c>
      <c r="P10" s="4"/>
      <c r="Q10" s="4"/>
      <c r="R10" s="4"/>
      <c r="S10" s="4"/>
      <c r="T10" s="4"/>
      <c r="U10" s="4"/>
    </row>
    <row r="11" spans="2:23" ht="21.75" customHeight="1" x14ac:dyDescent="0.5">
      <c r="B11" s="50" t="s">
        <v>43</v>
      </c>
      <c r="C11" s="30"/>
      <c r="D11" s="30"/>
      <c r="E11" s="30"/>
      <c r="F11" s="30"/>
      <c r="G11" s="30"/>
      <c r="H11" s="7"/>
      <c r="I11" s="7"/>
      <c r="J11" s="7"/>
      <c r="K11" s="13"/>
      <c r="P11" s="4"/>
      <c r="Q11" s="4"/>
      <c r="R11" s="4"/>
      <c r="S11" s="4"/>
      <c r="T11" s="4"/>
      <c r="U11" s="4"/>
    </row>
    <row r="12" spans="2:23" ht="21.75" customHeight="1" x14ac:dyDescent="0.45">
      <c r="B12" s="34" t="s">
        <v>34</v>
      </c>
      <c r="C12" s="35"/>
      <c r="D12" s="35"/>
      <c r="E12" s="35"/>
      <c r="F12" s="35"/>
      <c r="G12" s="6"/>
      <c r="H12" s="6"/>
      <c r="I12" s="6"/>
      <c r="J12" s="6"/>
      <c r="K12" s="14"/>
      <c r="P12" s="4"/>
      <c r="Q12" s="4"/>
      <c r="R12" s="4"/>
      <c r="S12" s="4"/>
      <c r="T12" s="4"/>
      <c r="U12" s="4"/>
    </row>
    <row r="13" spans="2:23" ht="2.25" customHeight="1" x14ac:dyDescent="0.45">
      <c r="B13" s="51"/>
      <c r="C13" s="52"/>
      <c r="D13" s="27"/>
      <c r="E13" s="27"/>
      <c r="F13" s="27"/>
      <c r="G13" s="27"/>
      <c r="H13" s="27"/>
      <c r="I13" s="27"/>
      <c r="J13" s="27"/>
      <c r="K13" s="17"/>
      <c r="P13" s="4"/>
      <c r="Q13" s="4"/>
      <c r="R13" s="4"/>
      <c r="S13" s="4"/>
      <c r="T13" s="4"/>
      <c r="U13" s="4"/>
    </row>
    <row r="14" spans="2:23" ht="27.75" customHeight="1" thickBot="1" x14ac:dyDescent="0.5">
      <c r="B14" s="53" t="s">
        <v>0</v>
      </c>
      <c r="C14" s="54"/>
      <c r="D14" s="54"/>
      <c r="E14" s="55"/>
      <c r="F14" s="22" t="s">
        <v>23</v>
      </c>
      <c r="G14" s="56" t="s">
        <v>35</v>
      </c>
      <c r="H14" s="56"/>
      <c r="I14" s="57" t="s">
        <v>1</v>
      </c>
      <c r="J14" s="56"/>
      <c r="K14" s="58"/>
      <c r="P14" s="4"/>
      <c r="Q14" s="4"/>
      <c r="R14" s="4"/>
      <c r="S14" s="4"/>
      <c r="T14" s="4"/>
      <c r="U14" s="4"/>
    </row>
    <row r="15" spans="2:23" ht="31.5" customHeight="1" thickBot="1" x14ac:dyDescent="0.5">
      <c r="B15" s="59" t="s">
        <v>20</v>
      </c>
      <c r="C15" s="60"/>
      <c r="D15" s="60"/>
      <c r="E15" s="61"/>
      <c r="F15" s="20">
        <f>436500000+26000000</f>
        <v>462500000</v>
      </c>
      <c r="G15" s="62">
        <v>0</v>
      </c>
      <c r="H15" s="63"/>
      <c r="I15" s="64">
        <f>F15</f>
        <v>462500000</v>
      </c>
      <c r="J15" s="65"/>
      <c r="K15" s="65"/>
      <c r="P15" s="4"/>
      <c r="Q15" s="4"/>
      <c r="R15" s="4"/>
      <c r="S15" s="4"/>
      <c r="T15" s="4"/>
      <c r="U15" s="4"/>
    </row>
    <row r="16" spans="2:23" ht="12" customHeight="1" x14ac:dyDescent="0.45">
      <c r="B16" s="66" t="s">
        <v>30</v>
      </c>
      <c r="C16" s="67"/>
      <c r="D16" s="67"/>
      <c r="E16" s="67"/>
      <c r="F16" s="67"/>
      <c r="G16" s="67"/>
      <c r="H16" s="67"/>
      <c r="I16" s="67"/>
      <c r="J16" s="67"/>
      <c r="K16" s="68"/>
      <c r="P16" s="4"/>
      <c r="Q16" s="4"/>
      <c r="R16" s="4"/>
      <c r="S16" s="4"/>
      <c r="T16" s="4"/>
      <c r="U16" s="4"/>
    </row>
    <row r="17" spans="1:21" ht="12" customHeight="1" x14ac:dyDescent="0.45">
      <c r="B17" s="69"/>
      <c r="C17" s="70"/>
      <c r="D17" s="70"/>
      <c r="E17" s="70"/>
      <c r="F17" s="70"/>
      <c r="G17" s="70"/>
      <c r="H17" s="70"/>
      <c r="I17" s="70"/>
      <c r="J17" s="70"/>
      <c r="K17" s="71"/>
      <c r="P17" s="4"/>
      <c r="Q17" s="4"/>
      <c r="R17" s="4"/>
      <c r="S17" s="4"/>
      <c r="T17" s="4"/>
      <c r="U17" s="4"/>
    </row>
    <row r="18" spans="1:21" ht="21" customHeight="1" x14ac:dyDescent="0.45">
      <c r="A18" s="3"/>
      <c r="B18" s="15"/>
      <c r="C18" s="72" t="s">
        <v>21</v>
      </c>
      <c r="D18" s="72"/>
      <c r="E18" s="72"/>
      <c r="F18" s="8">
        <f t="shared" ref="F18:F23" si="0">I18</f>
        <v>0</v>
      </c>
      <c r="G18" s="73"/>
      <c r="H18" s="74"/>
      <c r="I18" s="75">
        <v>0</v>
      </c>
      <c r="J18" s="76"/>
      <c r="K18" s="76"/>
      <c r="P18" s="4"/>
      <c r="Q18" s="4"/>
      <c r="R18" s="4"/>
      <c r="S18" s="4"/>
      <c r="T18" s="4"/>
      <c r="U18" s="4"/>
    </row>
    <row r="19" spans="1:21" ht="21" customHeight="1" x14ac:dyDescent="0.45">
      <c r="A19" s="3">
        <v>0.1</v>
      </c>
      <c r="B19" s="16">
        <v>0.1</v>
      </c>
      <c r="C19" s="72" t="s">
        <v>3</v>
      </c>
      <c r="D19" s="72"/>
      <c r="E19" s="72"/>
      <c r="F19" s="8">
        <f>26000000*10%</f>
        <v>2600000</v>
      </c>
      <c r="G19" s="73"/>
      <c r="H19" s="74"/>
      <c r="I19" s="75">
        <f>F19</f>
        <v>2600000</v>
      </c>
      <c r="J19" s="76"/>
      <c r="K19" s="76"/>
      <c r="P19" s="4"/>
      <c r="Q19" s="4"/>
      <c r="R19" s="4"/>
      <c r="S19" s="4"/>
      <c r="T19" s="4"/>
      <c r="U19" s="4"/>
    </row>
    <row r="20" spans="1:21" ht="21" customHeight="1" x14ac:dyDescent="0.45">
      <c r="A20" s="3"/>
      <c r="B20" s="15"/>
      <c r="C20" s="72" t="s">
        <v>4</v>
      </c>
      <c r="D20" s="72"/>
      <c r="E20" s="72"/>
      <c r="F20" s="8">
        <f t="shared" si="0"/>
        <v>0</v>
      </c>
      <c r="G20" s="73"/>
      <c r="H20" s="74"/>
      <c r="I20" s="75">
        <v>0</v>
      </c>
      <c r="J20" s="76"/>
      <c r="K20" s="76"/>
    </row>
    <row r="21" spans="1:21" ht="21" customHeight="1" x14ac:dyDescent="0.45">
      <c r="A21" s="3">
        <v>0.05</v>
      </c>
      <c r="B21" s="16">
        <v>0.05</v>
      </c>
      <c r="C21" s="72" t="s">
        <v>5</v>
      </c>
      <c r="D21" s="72"/>
      <c r="E21" s="72"/>
      <c r="F21" s="8">
        <f>26000000*5%</f>
        <v>1300000</v>
      </c>
      <c r="G21" s="73"/>
      <c r="H21" s="74"/>
      <c r="I21" s="75">
        <f>F21</f>
        <v>1300000</v>
      </c>
      <c r="J21" s="76"/>
      <c r="K21" s="76"/>
    </row>
    <row r="22" spans="1:21" ht="21" customHeight="1" x14ac:dyDescent="0.45">
      <c r="A22" s="3"/>
      <c r="B22" s="15"/>
      <c r="C22" s="72" t="s">
        <v>2</v>
      </c>
      <c r="D22" s="72"/>
      <c r="E22" s="72"/>
      <c r="F22" s="8">
        <f t="shared" si="0"/>
        <v>0</v>
      </c>
      <c r="G22" s="73"/>
      <c r="H22" s="74"/>
      <c r="I22" s="75">
        <v>0</v>
      </c>
      <c r="J22" s="76"/>
      <c r="K22" s="76"/>
    </row>
    <row r="23" spans="1:21" ht="21" customHeight="1" thickBot="1" x14ac:dyDescent="0.5">
      <c r="A23" s="3"/>
      <c r="B23" s="18"/>
      <c r="C23" s="80" t="s">
        <v>14</v>
      </c>
      <c r="D23" s="80"/>
      <c r="E23" s="80"/>
      <c r="F23" s="21">
        <f t="shared" si="0"/>
        <v>0</v>
      </c>
      <c r="G23" s="81"/>
      <c r="H23" s="82"/>
      <c r="I23" s="78">
        <v>0</v>
      </c>
      <c r="J23" s="79"/>
      <c r="K23" s="79"/>
    </row>
    <row r="24" spans="1:21" ht="21" customHeight="1" thickBot="1" x14ac:dyDescent="0.5">
      <c r="B24" s="83" t="s">
        <v>31</v>
      </c>
      <c r="C24" s="84"/>
      <c r="D24" s="84"/>
      <c r="E24" s="84"/>
      <c r="F24" s="23">
        <f>SUM(F18:F23)</f>
        <v>3900000</v>
      </c>
      <c r="G24" s="85">
        <f>SUM(G18:H23)</f>
        <v>0</v>
      </c>
      <c r="H24" s="86"/>
      <c r="I24" s="64">
        <f>SUM(I16:K23)</f>
        <v>3900000</v>
      </c>
      <c r="J24" s="87"/>
      <c r="K24" s="87"/>
    </row>
    <row r="25" spans="1:21" ht="21" customHeight="1" x14ac:dyDescent="0.45">
      <c r="B25" s="88" t="s">
        <v>6</v>
      </c>
      <c r="C25" s="89"/>
      <c r="D25" s="89"/>
      <c r="E25" s="89"/>
      <c r="F25" s="89"/>
      <c r="G25" s="89"/>
      <c r="H25" s="89"/>
      <c r="I25" s="90">
        <f>I15-I24</f>
        <v>458600000</v>
      </c>
      <c r="J25" s="91"/>
      <c r="K25" s="91"/>
    </row>
    <row r="26" spans="1:21" ht="21" customHeight="1" thickBot="1" x14ac:dyDescent="0.5">
      <c r="B26" s="25">
        <v>0.09</v>
      </c>
      <c r="C26" s="77" t="s">
        <v>7</v>
      </c>
      <c r="D26" s="77"/>
      <c r="E26" s="77"/>
      <c r="F26" s="77"/>
      <c r="G26" s="77"/>
      <c r="H26" s="77"/>
      <c r="I26" s="78">
        <f>I15*B26</f>
        <v>41625000</v>
      </c>
      <c r="J26" s="79"/>
      <c r="K26" s="79"/>
    </row>
    <row r="27" spans="1:21" ht="27" customHeight="1" thickTop="1" thickBot="1" x14ac:dyDescent="0.55000000000000004">
      <c r="B27" s="92" t="s">
        <v>8</v>
      </c>
      <c r="C27" s="93"/>
      <c r="D27" s="93"/>
      <c r="E27" s="93"/>
      <c r="F27" s="93"/>
      <c r="G27" s="93"/>
      <c r="H27" s="93"/>
      <c r="I27" s="94">
        <f>I25+I26</f>
        <v>500225000</v>
      </c>
      <c r="J27" s="95"/>
      <c r="K27" s="95"/>
    </row>
    <row r="28" spans="1:21" ht="20.25" customHeight="1" thickTop="1" x14ac:dyDescent="0.45">
      <c r="B28" s="96" t="s">
        <v>50</v>
      </c>
      <c r="C28" s="97"/>
      <c r="D28" s="97"/>
      <c r="E28" s="97"/>
      <c r="F28" s="97"/>
      <c r="G28" s="97"/>
      <c r="H28" s="97"/>
      <c r="I28" s="97"/>
      <c r="J28" s="97"/>
      <c r="K28" s="98"/>
    </row>
    <row r="29" spans="1:21" ht="20.25" customHeight="1" x14ac:dyDescent="0.45">
      <c r="B29" s="99"/>
      <c r="C29" s="100"/>
      <c r="D29" s="100"/>
      <c r="E29" s="100"/>
      <c r="F29" s="100"/>
      <c r="G29" s="100"/>
      <c r="H29" s="100"/>
      <c r="I29" s="100"/>
      <c r="J29" s="100"/>
      <c r="K29" s="101"/>
    </row>
    <row r="30" spans="1:21" ht="23.25" customHeight="1" x14ac:dyDescent="0.45">
      <c r="B30" s="102" t="s">
        <v>24</v>
      </c>
      <c r="C30" s="80"/>
      <c r="D30" s="80"/>
      <c r="E30" s="80"/>
      <c r="F30" s="102" t="s">
        <v>27</v>
      </c>
      <c r="G30" s="103"/>
      <c r="H30" s="102" t="s">
        <v>26</v>
      </c>
      <c r="I30" s="80"/>
      <c r="J30" s="80"/>
      <c r="K30" s="103"/>
    </row>
    <row r="31" spans="1:21" ht="23.25" customHeight="1" x14ac:dyDescent="0.45">
      <c r="B31" s="104"/>
      <c r="C31" s="106"/>
      <c r="D31" s="106"/>
      <c r="E31" s="106"/>
      <c r="F31" s="104"/>
      <c r="G31" s="105"/>
      <c r="H31" s="104"/>
      <c r="I31" s="106"/>
      <c r="J31" s="106"/>
      <c r="K31" s="105"/>
    </row>
    <row r="32" spans="1:21" ht="23.25" customHeight="1" x14ac:dyDescent="0.45">
      <c r="B32" s="107" t="s">
        <v>9</v>
      </c>
      <c r="C32" s="108"/>
      <c r="D32" s="108"/>
      <c r="E32" s="108"/>
      <c r="F32" s="104"/>
      <c r="G32" s="105"/>
      <c r="H32" s="104"/>
      <c r="I32" s="106"/>
      <c r="J32" s="106"/>
      <c r="K32" s="105"/>
    </row>
    <row r="33" spans="2:11" ht="23.25" customHeight="1" x14ac:dyDescent="0.45">
      <c r="B33" s="104" t="s">
        <v>32</v>
      </c>
      <c r="C33" s="106"/>
      <c r="D33" s="106"/>
      <c r="E33" s="106"/>
      <c r="F33" s="104"/>
      <c r="G33" s="105"/>
      <c r="H33" s="104"/>
      <c r="I33" s="106"/>
      <c r="J33" s="106"/>
      <c r="K33" s="105"/>
    </row>
    <row r="34" spans="2:11" ht="23.25" customHeight="1" x14ac:dyDescent="0.45">
      <c r="B34" s="104"/>
      <c r="C34" s="106"/>
      <c r="D34" s="106"/>
      <c r="E34" s="106"/>
      <c r="F34" s="109" t="s">
        <v>25</v>
      </c>
      <c r="G34" s="110"/>
      <c r="H34" s="109" t="s">
        <v>25</v>
      </c>
      <c r="I34" s="112"/>
      <c r="J34" s="112"/>
      <c r="K34" s="110"/>
    </row>
    <row r="35" spans="2:11" ht="23.25" customHeight="1" x14ac:dyDescent="0.45">
      <c r="B35" s="107" t="s">
        <v>9</v>
      </c>
      <c r="C35" s="108"/>
      <c r="D35" s="108"/>
      <c r="E35" s="108"/>
      <c r="F35" s="107"/>
      <c r="G35" s="111"/>
      <c r="H35" s="107"/>
      <c r="I35" s="108"/>
      <c r="J35" s="108"/>
      <c r="K35" s="111"/>
    </row>
  </sheetData>
  <mergeCells count="66">
    <mergeCell ref="B32:E32"/>
    <mergeCell ref="F32:G33"/>
    <mergeCell ref="H32:K33"/>
    <mergeCell ref="B33:E33"/>
    <mergeCell ref="B34:E34"/>
    <mergeCell ref="F34:G35"/>
    <mergeCell ref="H34:K35"/>
    <mergeCell ref="B35:E35"/>
    <mergeCell ref="B27:H27"/>
    <mergeCell ref="I27:K27"/>
    <mergeCell ref="B28:K29"/>
    <mergeCell ref="B30:E30"/>
    <mergeCell ref="F30:G31"/>
    <mergeCell ref="H30:K31"/>
    <mergeCell ref="B31:E3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20:E20"/>
    <mergeCell ref="G20:H20"/>
    <mergeCell ref="I20:K20"/>
    <mergeCell ref="C21:E21"/>
    <mergeCell ref="G21:H21"/>
    <mergeCell ref="I21:K21"/>
    <mergeCell ref="B16:K17"/>
    <mergeCell ref="C18:E18"/>
    <mergeCell ref="G18:H18"/>
    <mergeCell ref="I18:K18"/>
    <mergeCell ref="C19:E19"/>
    <mergeCell ref="G19:H19"/>
    <mergeCell ref="I19:K19"/>
    <mergeCell ref="B13:C13"/>
    <mergeCell ref="B14:E14"/>
    <mergeCell ref="G14:H14"/>
    <mergeCell ref="I14:K14"/>
    <mergeCell ref="B15:E15"/>
    <mergeCell ref="G15:H15"/>
    <mergeCell ref="I15:K15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  <mergeCell ref="B11:G11"/>
    <mergeCell ref="B6:K6"/>
    <mergeCell ref="H1:I1"/>
    <mergeCell ref="J1:K1"/>
    <mergeCell ref="G2:I2"/>
    <mergeCell ref="J2:K2"/>
    <mergeCell ref="B3:K3"/>
  </mergeCells>
  <pageMargins left="0.51181102362204722" right="0.51181102362204722" top="0.19685039370078741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rightToLeft="1" tabSelected="1" view="pageBreakPreview" topLeftCell="A16" zoomScaleNormal="100" zoomScaleSheetLayoutView="100" workbookViewId="0">
      <selection activeCell="P22" sqref="P22"/>
    </sheetView>
  </sheetViews>
  <sheetFormatPr defaultColWidth="9.140625" defaultRowHeight="18" x14ac:dyDescent="0.45"/>
  <cols>
    <col min="1" max="1" width="0.7109375" style="1" customWidth="1"/>
    <col min="2" max="2" width="3.7109375" style="1" customWidth="1"/>
    <col min="3" max="3" width="14.140625" style="1" customWidth="1"/>
    <col min="4" max="4" width="8.5703125" style="1" customWidth="1"/>
    <col min="5" max="5" width="12.85546875" style="1" customWidth="1"/>
    <col min="6" max="6" width="19.5703125" style="1" bestFit="1" customWidth="1"/>
    <col min="7" max="7" width="9.85546875" style="1" customWidth="1"/>
    <col min="8" max="8" width="10" style="1" bestFit="1" customWidth="1"/>
    <col min="9" max="9" width="4.140625" style="1" customWidth="1"/>
    <col min="10" max="10" width="12.85546875" style="1" customWidth="1"/>
    <col min="11" max="11" width="2.7109375" style="1" customWidth="1"/>
    <col min="12" max="16384" width="9.140625" style="1"/>
  </cols>
  <sheetData>
    <row r="1" spans="2:23" x14ac:dyDescent="0.45">
      <c r="H1" s="31" t="s">
        <v>12</v>
      </c>
      <c r="I1" s="31"/>
      <c r="J1" s="32">
        <v>1</v>
      </c>
      <c r="K1" s="32"/>
    </row>
    <row r="2" spans="2:23" x14ac:dyDescent="0.45">
      <c r="G2" s="32" t="s">
        <v>33</v>
      </c>
      <c r="H2" s="32"/>
      <c r="I2" s="32"/>
      <c r="J2" s="32" t="s">
        <v>45</v>
      </c>
      <c r="K2" s="32"/>
    </row>
    <row r="3" spans="2:23" ht="30.75" customHeight="1" x14ac:dyDescent="0.75">
      <c r="B3" s="33" t="s">
        <v>13</v>
      </c>
      <c r="C3" s="33"/>
      <c r="D3" s="33"/>
      <c r="E3" s="33"/>
      <c r="F3" s="33"/>
      <c r="G3" s="33"/>
      <c r="H3" s="33"/>
      <c r="I3" s="33"/>
      <c r="J3" s="33"/>
      <c r="K3" s="33"/>
    </row>
    <row r="5" spans="2:23" ht="3.75" customHeight="1" x14ac:dyDescent="0.45"/>
    <row r="6" spans="2:23" x14ac:dyDescent="0.45">
      <c r="B6" s="30" t="s">
        <v>36</v>
      </c>
      <c r="C6" s="30"/>
      <c r="D6" s="30"/>
      <c r="E6" s="30"/>
      <c r="F6" s="30"/>
      <c r="G6" s="30"/>
      <c r="H6" s="30"/>
      <c r="I6" s="30"/>
      <c r="J6" s="30"/>
      <c r="K6" s="30"/>
    </row>
    <row r="7" spans="2:23" ht="21" customHeight="1" x14ac:dyDescent="0.5">
      <c r="B7" s="36" t="s">
        <v>28</v>
      </c>
      <c r="C7" s="37"/>
      <c r="D7" s="38" t="s">
        <v>37</v>
      </c>
      <c r="E7" s="39"/>
      <c r="F7" s="9" t="s">
        <v>29</v>
      </c>
      <c r="G7" s="36" t="s">
        <v>38</v>
      </c>
      <c r="H7" s="37"/>
      <c r="I7" s="37"/>
      <c r="J7" s="37"/>
      <c r="K7" s="40"/>
    </row>
    <row r="8" spans="2:23" ht="21" customHeight="1" x14ac:dyDescent="0.5">
      <c r="B8" s="41" t="s">
        <v>19</v>
      </c>
      <c r="C8" s="42"/>
      <c r="D8" s="38" t="s">
        <v>44</v>
      </c>
      <c r="E8" s="38"/>
      <c r="F8" s="39"/>
      <c r="G8" s="24" t="s">
        <v>18</v>
      </c>
      <c r="H8" s="43" t="s">
        <v>46</v>
      </c>
      <c r="I8" s="44"/>
      <c r="J8" s="44"/>
      <c r="K8" s="45"/>
      <c r="P8" s="4"/>
      <c r="Q8" s="4"/>
      <c r="R8" s="4"/>
      <c r="S8" s="4"/>
      <c r="T8" s="4"/>
      <c r="U8" s="4"/>
      <c r="W8" s="2"/>
    </row>
    <row r="9" spans="2:23" ht="21" customHeight="1" x14ac:dyDescent="0.5">
      <c r="B9" s="10" t="s">
        <v>15</v>
      </c>
      <c r="C9" s="5"/>
      <c r="D9" s="46" t="s">
        <v>45</v>
      </c>
      <c r="E9" s="46"/>
      <c r="F9" s="19" t="s">
        <v>22</v>
      </c>
      <c r="G9" s="26" t="s">
        <v>49</v>
      </c>
      <c r="H9" s="5" t="s">
        <v>10</v>
      </c>
      <c r="I9" s="46"/>
      <c r="J9" s="46"/>
      <c r="K9" s="47"/>
      <c r="P9" s="4"/>
      <c r="Q9" s="4"/>
      <c r="R9" s="4"/>
      <c r="S9" s="4"/>
      <c r="T9" s="4"/>
      <c r="U9" s="4"/>
    </row>
    <row r="10" spans="2:23" ht="21" customHeight="1" x14ac:dyDescent="0.55000000000000004">
      <c r="B10" s="11" t="s">
        <v>11</v>
      </c>
      <c r="D10" s="48" t="s">
        <v>47</v>
      </c>
      <c r="E10" s="48"/>
      <c r="F10" s="48"/>
      <c r="G10" s="48"/>
      <c r="H10" s="1" t="s">
        <v>16</v>
      </c>
      <c r="I10" s="49">
        <v>430550000</v>
      </c>
      <c r="J10" s="49"/>
      <c r="K10" s="12" t="s">
        <v>17</v>
      </c>
      <c r="P10" s="4"/>
      <c r="Q10" s="4"/>
      <c r="R10" s="4"/>
      <c r="S10" s="4"/>
      <c r="T10" s="4"/>
      <c r="U10" s="4"/>
    </row>
    <row r="11" spans="2:23" ht="21.75" customHeight="1" x14ac:dyDescent="0.5">
      <c r="B11" s="50" t="s">
        <v>43</v>
      </c>
      <c r="C11" s="30"/>
      <c r="D11" s="30"/>
      <c r="E11" s="30"/>
      <c r="F11" s="30"/>
      <c r="G11" s="30"/>
      <c r="H11" s="7"/>
      <c r="I11" s="7"/>
      <c r="J11" s="7"/>
      <c r="K11" s="13"/>
      <c r="P11" s="4"/>
      <c r="Q11" s="4"/>
      <c r="R11" s="4"/>
      <c r="S11" s="4"/>
      <c r="T11" s="4"/>
      <c r="U11" s="4"/>
    </row>
    <row r="12" spans="2:23" ht="21.75" customHeight="1" x14ac:dyDescent="0.45">
      <c r="B12" s="34" t="s">
        <v>34</v>
      </c>
      <c r="C12" s="35"/>
      <c r="D12" s="35"/>
      <c r="E12" s="35"/>
      <c r="F12" s="35"/>
      <c r="G12" s="6"/>
      <c r="H12" s="6"/>
      <c r="I12" s="6"/>
      <c r="J12" s="6"/>
      <c r="K12" s="14"/>
      <c r="P12" s="4"/>
      <c r="Q12" s="4"/>
      <c r="R12" s="4"/>
      <c r="S12" s="4"/>
      <c r="T12" s="4"/>
      <c r="U12" s="4"/>
    </row>
    <row r="13" spans="2:23" ht="2.25" customHeight="1" x14ac:dyDescent="0.45">
      <c r="B13" s="51"/>
      <c r="C13" s="52"/>
      <c r="D13" s="27"/>
      <c r="E13" s="27"/>
      <c r="F13" s="27"/>
      <c r="G13" s="27"/>
      <c r="H13" s="27"/>
      <c r="I13" s="27"/>
      <c r="J13" s="27"/>
      <c r="K13" s="17"/>
      <c r="P13" s="4"/>
      <c r="Q13" s="4"/>
      <c r="R13" s="4"/>
      <c r="S13" s="4"/>
      <c r="T13" s="4"/>
      <c r="U13" s="4"/>
    </row>
    <row r="14" spans="2:23" ht="27.75" customHeight="1" thickBot="1" x14ac:dyDescent="0.5">
      <c r="B14" s="162" t="s">
        <v>0</v>
      </c>
      <c r="C14" s="56"/>
      <c r="D14" s="56"/>
      <c r="E14" s="58"/>
      <c r="F14" s="22" t="s">
        <v>23</v>
      </c>
      <c r="G14" s="56" t="s">
        <v>35</v>
      </c>
      <c r="H14" s="56"/>
      <c r="I14" s="57" t="s">
        <v>1</v>
      </c>
      <c r="J14" s="56"/>
      <c r="K14" s="58"/>
      <c r="P14" s="4"/>
      <c r="Q14" s="4"/>
      <c r="R14" s="4"/>
      <c r="S14" s="4"/>
      <c r="T14" s="4"/>
      <c r="U14" s="4"/>
    </row>
    <row r="15" spans="2:23" ht="31.5" customHeight="1" thickBot="1" x14ac:dyDescent="0.5">
      <c r="B15" s="128" t="s">
        <v>20</v>
      </c>
      <c r="C15" s="129"/>
      <c r="D15" s="129"/>
      <c r="E15" s="130"/>
      <c r="F15" s="131">
        <v>395000000</v>
      </c>
      <c r="G15" s="132">
        <v>0</v>
      </c>
      <c r="H15" s="133"/>
      <c r="I15" s="134">
        <f>F15</f>
        <v>395000000</v>
      </c>
      <c r="J15" s="135"/>
      <c r="K15" s="135"/>
      <c r="P15" s="4"/>
      <c r="Q15" s="4"/>
      <c r="R15" s="4"/>
      <c r="S15" s="4"/>
      <c r="T15" s="4"/>
      <c r="U15" s="4"/>
    </row>
    <row r="16" spans="2:23" ht="12" customHeight="1" x14ac:dyDescent="0.45">
      <c r="B16" s="136" t="s">
        <v>30</v>
      </c>
      <c r="C16" s="137"/>
      <c r="D16" s="137"/>
      <c r="E16" s="137"/>
      <c r="F16" s="137"/>
      <c r="G16" s="137"/>
      <c r="H16" s="137"/>
      <c r="I16" s="137"/>
      <c r="J16" s="137"/>
      <c r="K16" s="138"/>
      <c r="P16" s="4"/>
      <c r="Q16" s="4"/>
      <c r="R16" s="4"/>
      <c r="S16" s="4"/>
      <c r="T16" s="4"/>
      <c r="U16" s="4"/>
    </row>
    <row r="17" spans="1:21" ht="12" customHeight="1" x14ac:dyDescent="0.45">
      <c r="B17" s="139"/>
      <c r="C17" s="140"/>
      <c r="D17" s="140"/>
      <c r="E17" s="140"/>
      <c r="F17" s="140"/>
      <c r="G17" s="140"/>
      <c r="H17" s="140"/>
      <c r="I17" s="140"/>
      <c r="J17" s="140"/>
      <c r="K17" s="141"/>
      <c r="P17" s="4"/>
      <c r="Q17" s="4"/>
      <c r="R17" s="4"/>
      <c r="S17" s="4"/>
      <c r="T17" s="4"/>
      <c r="U17" s="4"/>
    </row>
    <row r="18" spans="1:21" ht="21" customHeight="1" x14ac:dyDescent="0.45">
      <c r="A18" s="3"/>
      <c r="B18" s="160"/>
      <c r="C18" s="72" t="s">
        <v>21</v>
      </c>
      <c r="D18" s="72"/>
      <c r="E18" s="72"/>
      <c r="F18" s="142">
        <f t="shared" ref="F18:F23" si="0">I18</f>
        <v>0</v>
      </c>
      <c r="G18" s="143"/>
      <c r="H18" s="144"/>
      <c r="I18" s="145"/>
      <c r="J18" s="146"/>
      <c r="K18" s="146"/>
      <c r="P18" s="4"/>
      <c r="Q18" s="4"/>
      <c r="R18" s="4"/>
      <c r="S18" s="4"/>
      <c r="T18" s="4"/>
      <c r="U18" s="4"/>
    </row>
    <row r="19" spans="1:21" ht="21" customHeight="1" x14ac:dyDescent="0.45">
      <c r="A19" s="3">
        <v>0.1</v>
      </c>
      <c r="B19" s="161">
        <v>0.1</v>
      </c>
      <c r="C19" s="72" t="s">
        <v>3</v>
      </c>
      <c r="D19" s="72"/>
      <c r="E19" s="72"/>
      <c r="F19" s="142">
        <f t="shared" si="0"/>
        <v>39500000</v>
      </c>
      <c r="G19" s="143"/>
      <c r="H19" s="144"/>
      <c r="I19" s="145">
        <f>I15*B19</f>
        <v>39500000</v>
      </c>
      <c r="J19" s="146"/>
      <c r="K19" s="146"/>
      <c r="P19" s="4"/>
      <c r="Q19" s="4"/>
      <c r="R19" s="4"/>
      <c r="S19" s="4"/>
      <c r="T19" s="4"/>
      <c r="U19" s="4"/>
    </row>
    <row r="20" spans="1:21" ht="21" customHeight="1" x14ac:dyDescent="0.45">
      <c r="A20" s="3"/>
      <c r="B20" s="160"/>
      <c r="C20" s="72" t="s">
        <v>4</v>
      </c>
      <c r="D20" s="72"/>
      <c r="E20" s="72"/>
      <c r="F20" s="142">
        <f t="shared" si="0"/>
        <v>0</v>
      </c>
      <c r="G20" s="143"/>
      <c r="H20" s="144"/>
      <c r="I20" s="145"/>
      <c r="J20" s="146"/>
      <c r="K20" s="146"/>
    </row>
    <row r="21" spans="1:21" ht="21" customHeight="1" x14ac:dyDescent="0.45">
      <c r="A21" s="3">
        <v>0.05</v>
      </c>
      <c r="B21" s="161">
        <v>0.05</v>
      </c>
      <c r="C21" s="72" t="s">
        <v>5</v>
      </c>
      <c r="D21" s="72"/>
      <c r="E21" s="72"/>
      <c r="F21" s="142">
        <f t="shared" si="0"/>
        <v>19750000</v>
      </c>
      <c r="G21" s="143"/>
      <c r="H21" s="144"/>
      <c r="I21" s="145">
        <f>I15*B21</f>
        <v>19750000</v>
      </c>
      <c r="J21" s="146"/>
      <c r="K21" s="146"/>
    </row>
    <row r="22" spans="1:21" ht="21" customHeight="1" x14ac:dyDescent="0.45">
      <c r="A22" s="3"/>
      <c r="B22" s="160"/>
      <c r="C22" s="72" t="s">
        <v>2</v>
      </c>
      <c r="D22" s="72"/>
      <c r="E22" s="72"/>
      <c r="F22" s="142">
        <f t="shared" si="0"/>
        <v>0</v>
      </c>
      <c r="G22" s="143"/>
      <c r="H22" s="144"/>
      <c r="I22" s="145">
        <v>0</v>
      </c>
      <c r="J22" s="146"/>
      <c r="K22" s="146"/>
    </row>
    <row r="23" spans="1:21" ht="21" customHeight="1" thickBot="1" x14ac:dyDescent="0.5">
      <c r="A23" s="3"/>
      <c r="B23" s="28"/>
      <c r="C23" s="80" t="s">
        <v>14</v>
      </c>
      <c r="D23" s="80"/>
      <c r="E23" s="80"/>
      <c r="F23" s="147">
        <f t="shared" si="0"/>
        <v>0</v>
      </c>
      <c r="G23" s="148"/>
      <c r="H23" s="149"/>
      <c r="I23" s="150">
        <v>0</v>
      </c>
      <c r="J23" s="151"/>
      <c r="K23" s="151"/>
    </row>
    <row r="24" spans="1:21" ht="21" customHeight="1" thickBot="1" x14ac:dyDescent="0.5">
      <c r="B24" s="83" t="s">
        <v>31</v>
      </c>
      <c r="C24" s="84"/>
      <c r="D24" s="84"/>
      <c r="E24" s="84"/>
      <c r="F24" s="152">
        <f>SUM(F18:F23)</f>
        <v>59250000</v>
      </c>
      <c r="G24" s="153">
        <f>SUM(G18:H23)</f>
        <v>0</v>
      </c>
      <c r="H24" s="154"/>
      <c r="I24" s="134">
        <f>SUM(I16:K23)</f>
        <v>59250000</v>
      </c>
      <c r="J24" s="155"/>
      <c r="K24" s="155"/>
    </row>
    <row r="25" spans="1:21" ht="21" customHeight="1" x14ac:dyDescent="0.45">
      <c r="B25" s="88" t="s">
        <v>6</v>
      </c>
      <c r="C25" s="89"/>
      <c r="D25" s="89"/>
      <c r="E25" s="89"/>
      <c r="F25" s="89"/>
      <c r="G25" s="89"/>
      <c r="H25" s="89"/>
      <c r="I25" s="156">
        <f>I15-I24</f>
        <v>335750000</v>
      </c>
      <c r="J25" s="157"/>
      <c r="K25" s="157"/>
    </row>
    <row r="26" spans="1:21" ht="21" customHeight="1" thickBot="1" x14ac:dyDescent="0.5">
      <c r="B26" s="25">
        <v>0.09</v>
      </c>
      <c r="C26" s="77" t="s">
        <v>7</v>
      </c>
      <c r="D26" s="77"/>
      <c r="E26" s="77"/>
      <c r="F26" s="77"/>
      <c r="G26" s="77"/>
      <c r="H26" s="77"/>
      <c r="I26" s="150">
        <f>I15*B26</f>
        <v>35550000</v>
      </c>
      <c r="J26" s="151"/>
      <c r="K26" s="151"/>
    </row>
    <row r="27" spans="1:21" ht="27" customHeight="1" thickTop="1" thickBot="1" x14ac:dyDescent="0.55000000000000004">
      <c r="B27" s="92" t="s">
        <v>8</v>
      </c>
      <c r="C27" s="93"/>
      <c r="D27" s="93"/>
      <c r="E27" s="93"/>
      <c r="F27" s="93"/>
      <c r="G27" s="93"/>
      <c r="H27" s="93"/>
      <c r="I27" s="158">
        <f>I25+I26</f>
        <v>371300000</v>
      </c>
      <c r="J27" s="159"/>
      <c r="K27" s="159"/>
    </row>
    <row r="28" spans="1:21" ht="20.25" customHeight="1" thickTop="1" x14ac:dyDescent="0.45">
      <c r="B28" s="96" t="s">
        <v>55</v>
      </c>
      <c r="C28" s="97"/>
      <c r="D28" s="97"/>
      <c r="E28" s="97"/>
      <c r="F28" s="97"/>
      <c r="G28" s="97"/>
      <c r="H28" s="97"/>
      <c r="I28" s="97"/>
      <c r="J28" s="97"/>
      <c r="K28" s="98"/>
    </row>
    <row r="29" spans="1:21" ht="141" customHeight="1" x14ac:dyDescent="0.45">
      <c r="B29" s="99"/>
      <c r="C29" s="100"/>
      <c r="D29" s="100"/>
      <c r="E29" s="100"/>
      <c r="F29" s="100"/>
      <c r="G29" s="100"/>
      <c r="H29" s="100"/>
      <c r="I29" s="100"/>
      <c r="J29" s="100"/>
      <c r="K29" s="101"/>
    </row>
    <row r="30" spans="1:21" s="29" customFormat="1" ht="16.5" customHeight="1" x14ac:dyDescent="0.45">
      <c r="B30" s="113" t="s">
        <v>51</v>
      </c>
      <c r="C30" s="114"/>
      <c r="D30" s="113" t="s">
        <v>52</v>
      </c>
      <c r="E30" s="114"/>
      <c r="F30" s="113" t="s">
        <v>53</v>
      </c>
      <c r="G30" s="114"/>
      <c r="H30" s="113" t="s">
        <v>54</v>
      </c>
      <c r="I30" s="117"/>
      <c r="J30" s="117"/>
      <c r="K30" s="114"/>
    </row>
    <row r="31" spans="1:21" s="29" customFormat="1" ht="16.5" customHeight="1" x14ac:dyDescent="0.45">
      <c r="B31" s="115"/>
      <c r="C31" s="116"/>
      <c r="D31" s="115"/>
      <c r="E31" s="116"/>
      <c r="F31" s="115"/>
      <c r="G31" s="116"/>
      <c r="H31" s="115"/>
      <c r="I31" s="118"/>
      <c r="J31" s="118"/>
      <c r="K31" s="116"/>
    </row>
    <row r="32" spans="1:21" s="29" customFormat="1" ht="16.5" customHeight="1" x14ac:dyDescent="0.45">
      <c r="B32" s="119"/>
      <c r="C32" s="120"/>
      <c r="D32" s="119"/>
      <c r="E32" s="120"/>
      <c r="F32" s="119"/>
      <c r="G32" s="120"/>
      <c r="H32" s="119"/>
      <c r="I32" s="121"/>
      <c r="J32" s="121"/>
      <c r="K32" s="120"/>
    </row>
    <row r="33" spans="2:11" s="29" customFormat="1" ht="16.5" customHeight="1" x14ac:dyDescent="0.45">
      <c r="B33" s="119"/>
      <c r="C33" s="120"/>
      <c r="D33" s="119"/>
      <c r="E33" s="120"/>
      <c r="F33" s="119"/>
      <c r="G33" s="120"/>
      <c r="H33" s="119"/>
      <c r="I33" s="121"/>
      <c r="J33" s="121"/>
      <c r="K33" s="120"/>
    </row>
    <row r="34" spans="2:11" s="29" customFormat="1" ht="16.5" customHeight="1" x14ac:dyDescent="0.45">
      <c r="B34" s="122" t="s">
        <v>25</v>
      </c>
      <c r="C34" s="123"/>
      <c r="D34" s="122" t="s">
        <v>25</v>
      </c>
      <c r="E34" s="123"/>
      <c r="F34" s="122" t="s">
        <v>25</v>
      </c>
      <c r="G34" s="123"/>
      <c r="H34" s="122" t="s">
        <v>25</v>
      </c>
      <c r="I34" s="126"/>
      <c r="J34" s="126"/>
      <c r="K34" s="123"/>
    </row>
    <row r="35" spans="2:11" s="29" customFormat="1" ht="16.5" customHeight="1" x14ac:dyDescent="0.45">
      <c r="B35" s="124"/>
      <c r="C35" s="125"/>
      <c r="D35" s="124"/>
      <c r="E35" s="125"/>
      <c r="F35" s="124"/>
      <c r="G35" s="125"/>
      <c r="H35" s="124"/>
      <c r="I35" s="127"/>
      <c r="J35" s="127"/>
      <c r="K35" s="125"/>
    </row>
  </sheetData>
  <mergeCells count="66">
    <mergeCell ref="B34:C35"/>
    <mergeCell ref="D34:E35"/>
    <mergeCell ref="F34:G35"/>
    <mergeCell ref="H34:K35"/>
    <mergeCell ref="B27:H27"/>
    <mergeCell ref="I27:K27"/>
    <mergeCell ref="B28:K29"/>
    <mergeCell ref="B32:C33"/>
    <mergeCell ref="D32:E33"/>
    <mergeCell ref="F32:G33"/>
    <mergeCell ref="H32:K33"/>
    <mergeCell ref="C21:E21"/>
    <mergeCell ref="G21:H21"/>
    <mergeCell ref="I21:K21"/>
    <mergeCell ref="C26:H26"/>
    <mergeCell ref="I26:K26"/>
    <mergeCell ref="C22:E22"/>
    <mergeCell ref="G22:H22"/>
    <mergeCell ref="I22:K22"/>
    <mergeCell ref="C23:E23"/>
    <mergeCell ref="G23:H23"/>
    <mergeCell ref="I23:K23"/>
    <mergeCell ref="B24:E24"/>
    <mergeCell ref="G24:H24"/>
    <mergeCell ref="I24:K24"/>
    <mergeCell ref="B25:H25"/>
    <mergeCell ref="I25:K25"/>
    <mergeCell ref="C19:E19"/>
    <mergeCell ref="G19:H19"/>
    <mergeCell ref="I19:K19"/>
    <mergeCell ref="C20:E20"/>
    <mergeCell ref="G20:H20"/>
    <mergeCell ref="I20:K20"/>
    <mergeCell ref="B15:E15"/>
    <mergeCell ref="G15:H15"/>
    <mergeCell ref="I15:K15"/>
    <mergeCell ref="B16:K17"/>
    <mergeCell ref="C18:E18"/>
    <mergeCell ref="G18:H18"/>
    <mergeCell ref="I18:K18"/>
    <mergeCell ref="B11:G11"/>
    <mergeCell ref="B13:C13"/>
    <mergeCell ref="B14:E14"/>
    <mergeCell ref="G14:H14"/>
    <mergeCell ref="I14:K14"/>
    <mergeCell ref="H1:I1"/>
    <mergeCell ref="J1:K1"/>
    <mergeCell ref="G2:I2"/>
    <mergeCell ref="J2:K2"/>
    <mergeCell ref="B3:K3"/>
    <mergeCell ref="B6:K6"/>
    <mergeCell ref="B30:C31"/>
    <mergeCell ref="D30:E31"/>
    <mergeCell ref="F30:G31"/>
    <mergeCell ref="H30:K31"/>
    <mergeCell ref="B12:F12"/>
    <mergeCell ref="B7:C7"/>
    <mergeCell ref="D7:E7"/>
    <mergeCell ref="G7:K7"/>
    <mergeCell ref="B8:C8"/>
    <mergeCell ref="D8:F8"/>
    <mergeCell ref="H8:K8"/>
    <mergeCell ref="D9:E9"/>
    <mergeCell ref="I9:K9"/>
    <mergeCell ref="D10:G10"/>
    <mergeCell ref="I10:J10"/>
  </mergeCells>
  <printOptions horizontalCentered="1"/>
  <pageMargins left="0.31496062992125984" right="0.31496062992125984" top="0" bottom="0" header="0.31496062992125984" footer="0.31496062992125984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ص.و.نرم افزاروآموزش</vt:lpstr>
      <vt:lpstr>ص.و.استقرار</vt:lpstr>
      <vt:lpstr>ص.و.استقرار!Print_Area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Mahmoudreza Monfared</dc:creator>
  <cp:lastModifiedBy>Imaghian AmirAbbas</cp:lastModifiedBy>
  <cp:lastPrinted>2020-06-06T10:47:50Z</cp:lastPrinted>
  <dcterms:created xsi:type="dcterms:W3CDTF">2019-10-07T04:55:47Z</dcterms:created>
  <dcterms:modified xsi:type="dcterms:W3CDTF">2023-03-09T14:18:09Z</dcterms:modified>
</cp:coreProperties>
</file>