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بهبود رهپویان\"/>
    </mc:Choice>
  </mc:AlternateContent>
  <xr:revisionPtr revIDLastSave="0" documentId="13_ncr:1_{7C23A0AF-CAFA-42D7-B675-06747CF88852}" xr6:coauthVersionLast="47" xr6:coauthVersionMax="47" xr10:uidLastSave="{00000000-0000-0000-0000-000000000000}"/>
  <bookViews>
    <workbookView xWindow="-120" yWindow="-120" windowWidth="29040" windowHeight="15840" xr2:uid="{22D09A93-37A4-42B0-943F-0A51EBEBB588}"/>
  </bookViews>
  <sheets>
    <sheet name="خرید قراردادی و فاکتوری" sheetId="5" r:id="rId1"/>
    <sheet name="SH-01-832" sheetId="6" r:id="rId2"/>
  </sheets>
  <definedNames>
    <definedName name="_xlnm._FilterDatabase" localSheetId="1" hidden="1">'SH-01-832'!$A$1:$Z$65</definedName>
    <definedName name="_xlnm._FilterDatabase" localSheetId="0" hidden="1">'خرید قراردادی و فاکتوری'!$A$5:$P$69</definedName>
    <definedName name="_xlnm.Print_Area" localSheetId="0">'خرید قراردادی و فاکتوری'!$A$1:$M$86</definedName>
    <definedName name="_xlnm.Print_Titles" localSheetId="0">'خرید قراردادی و فاکتوری'!$1:$5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8" i="5" l="1"/>
  <c r="J51" i="5"/>
  <c r="F69" i="5"/>
  <c r="F8" i="5"/>
  <c r="F9" i="5"/>
  <c r="H9" i="5" s="1"/>
  <c r="F10" i="5"/>
  <c r="F11" i="5"/>
  <c r="F12" i="5"/>
  <c r="H12" i="5" s="1"/>
  <c r="F13" i="5"/>
  <c r="H13" i="5" s="1"/>
  <c r="F14" i="5"/>
  <c r="F15" i="5"/>
  <c r="F16" i="5"/>
  <c r="F17" i="5"/>
  <c r="H17" i="5" s="1"/>
  <c r="F18" i="5"/>
  <c r="F19" i="5"/>
  <c r="F20" i="5"/>
  <c r="H20" i="5" s="1"/>
  <c r="F21" i="5"/>
  <c r="H21" i="5" s="1"/>
  <c r="F22" i="5"/>
  <c r="F23" i="5"/>
  <c r="F24" i="5"/>
  <c r="H24" i="5" s="1"/>
  <c r="F25" i="5"/>
  <c r="H25" i="5" s="1"/>
  <c r="F26" i="5"/>
  <c r="F27" i="5"/>
  <c r="F28" i="5"/>
  <c r="F29" i="5"/>
  <c r="H29" i="5" s="1"/>
  <c r="F30" i="5"/>
  <c r="F31" i="5"/>
  <c r="F32" i="5"/>
  <c r="F33" i="5"/>
  <c r="H33" i="5" s="1"/>
  <c r="F34" i="5"/>
  <c r="F35" i="5"/>
  <c r="F36" i="5"/>
  <c r="H36" i="5" s="1"/>
  <c r="F37" i="5"/>
  <c r="H37" i="5" s="1"/>
  <c r="F38" i="5"/>
  <c r="F39" i="5"/>
  <c r="F40" i="5"/>
  <c r="H40" i="5" s="1"/>
  <c r="F41" i="5"/>
  <c r="H41" i="5" s="1"/>
  <c r="F42" i="5"/>
  <c r="F43" i="5"/>
  <c r="F44" i="5"/>
  <c r="F45" i="5"/>
  <c r="H45" i="5" s="1"/>
  <c r="F46" i="5"/>
  <c r="F47" i="5"/>
  <c r="F48" i="5"/>
  <c r="H48" i="5" s="1"/>
  <c r="F49" i="5"/>
  <c r="H49" i="5" s="1"/>
  <c r="F50" i="5"/>
  <c r="F51" i="5"/>
  <c r="F52" i="5"/>
  <c r="H52" i="5" s="1"/>
  <c r="F53" i="5"/>
  <c r="H53" i="5" s="1"/>
  <c r="F54" i="5"/>
  <c r="F55" i="5"/>
  <c r="F56" i="5"/>
  <c r="H56" i="5" s="1"/>
  <c r="F57" i="5"/>
  <c r="H57" i="5" s="1"/>
  <c r="F58" i="5"/>
  <c r="F59" i="5"/>
  <c r="F60" i="5"/>
  <c r="H60" i="5" s="1"/>
  <c r="F61" i="5"/>
  <c r="H61" i="5" s="1"/>
  <c r="F62" i="5"/>
  <c r="F63" i="5"/>
  <c r="F64" i="5"/>
  <c r="H64" i="5" s="1"/>
  <c r="F65" i="5"/>
  <c r="H65" i="5" s="1"/>
  <c r="F66" i="5"/>
  <c r="F67" i="5"/>
  <c r="F68" i="5"/>
  <c r="H68" i="5" s="1"/>
  <c r="F7" i="5"/>
  <c r="K7" i="5" s="1"/>
  <c r="F6" i="5"/>
  <c r="J8" i="5"/>
  <c r="J9" i="5"/>
  <c r="O9" i="5" s="1"/>
  <c r="J10" i="5"/>
  <c r="O10" i="5" s="1"/>
  <c r="J11" i="5"/>
  <c r="J12" i="5"/>
  <c r="J13" i="5"/>
  <c r="O13" i="5" s="1"/>
  <c r="J14" i="5"/>
  <c r="O14" i="5" s="1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O34" i="5" s="1"/>
  <c r="J35" i="5"/>
  <c r="J36" i="5"/>
  <c r="J37" i="5"/>
  <c r="O37" i="5" s="1"/>
  <c r="J38" i="5"/>
  <c r="O38" i="5" s="1"/>
  <c r="J39" i="5"/>
  <c r="J40" i="5"/>
  <c r="J41" i="5"/>
  <c r="O41" i="5" s="1"/>
  <c r="J42" i="5"/>
  <c r="O42" i="5" s="1"/>
  <c r="J43" i="5"/>
  <c r="J44" i="5"/>
  <c r="J45" i="5"/>
  <c r="O45" i="5" s="1"/>
  <c r="J46" i="5"/>
  <c r="J47" i="5"/>
  <c r="J48" i="5"/>
  <c r="J49" i="5"/>
  <c r="J50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" i="5"/>
  <c r="L7" i="5" s="1"/>
  <c r="J6" i="5"/>
  <c r="K6" i="5" s="1"/>
  <c r="H69" i="5"/>
  <c r="H67" i="5"/>
  <c r="H66" i="5"/>
  <c r="H63" i="5"/>
  <c r="H62" i="5"/>
  <c r="H59" i="5"/>
  <c r="H58" i="5"/>
  <c r="H55" i="5"/>
  <c r="H54" i="5"/>
  <c r="H51" i="5"/>
  <c r="H50" i="5"/>
  <c r="H47" i="5"/>
  <c r="H46" i="5"/>
  <c r="H32" i="5"/>
  <c r="H31" i="5"/>
  <c r="H30" i="5"/>
  <c r="H28" i="5"/>
  <c r="H27" i="5"/>
  <c r="H26" i="5"/>
  <c r="H23" i="5"/>
  <c r="H22" i="5"/>
  <c r="H19" i="5"/>
  <c r="H18" i="5"/>
  <c r="H16" i="5"/>
  <c r="H15" i="5"/>
  <c r="P7" i="5"/>
  <c r="P8" i="5"/>
  <c r="P9" i="5"/>
  <c r="P10" i="5"/>
  <c r="P11" i="5"/>
  <c r="P12" i="5"/>
  <c r="P13" i="5"/>
  <c r="P14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6" i="5"/>
  <c r="O7" i="5"/>
  <c r="O8" i="5"/>
  <c r="O11" i="5"/>
  <c r="O35" i="5"/>
  <c r="O39" i="5"/>
  <c r="O40" i="5"/>
  <c r="O43" i="5"/>
  <c r="O44" i="5"/>
  <c r="H44" i="5"/>
  <c r="H43" i="5"/>
  <c r="H42" i="5"/>
  <c r="H39" i="5"/>
  <c r="H38" i="5"/>
  <c r="H35" i="5"/>
  <c r="H34" i="5"/>
  <c r="H14" i="5"/>
  <c r="H11" i="5"/>
  <c r="H10" i="5"/>
  <c r="H6" i="5"/>
  <c r="K48" i="5" l="1"/>
  <c r="K40" i="5"/>
  <c r="K32" i="5"/>
  <c r="K24" i="5"/>
  <c r="K16" i="5"/>
  <c r="K12" i="5"/>
  <c r="K8" i="5"/>
  <c r="O6" i="5"/>
  <c r="K44" i="5"/>
  <c r="K36" i="5"/>
  <c r="K28" i="5"/>
  <c r="K20" i="5"/>
  <c r="L6" i="5"/>
  <c r="O12" i="5"/>
  <c r="K68" i="5"/>
  <c r="K64" i="5"/>
  <c r="K60" i="5"/>
  <c r="K56" i="5"/>
  <c r="K52" i="5"/>
  <c r="H7" i="5"/>
  <c r="K69" i="5"/>
  <c r="K65" i="5"/>
  <c r="K61" i="5"/>
  <c r="K57" i="5"/>
  <c r="K53" i="5"/>
  <c r="K49" i="5"/>
  <c r="K45" i="5"/>
  <c r="K41" i="5"/>
  <c r="K37" i="5"/>
  <c r="K33" i="5"/>
  <c r="K29" i="5"/>
  <c r="K25" i="5"/>
  <c r="K21" i="5"/>
  <c r="K17" i="5"/>
  <c r="K13" i="5"/>
  <c r="K9" i="5"/>
  <c r="K66" i="5"/>
  <c r="K62" i="5"/>
  <c r="K58" i="5"/>
  <c r="K54" i="5"/>
  <c r="K50" i="5"/>
  <c r="K46" i="5"/>
  <c r="K42" i="5"/>
  <c r="K38" i="5"/>
  <c r="K34" i="5"/>
  <c r="K30" i="5"/>
  <c r="K26" i="5"/>
  <c r="K22" i="5"/>
  <c r="K18" i="5"/>
  <c r="K14" i="5"/>
  <c r="K10" i="5"/>
  <c r="K67" i="5"/>
  <c r="K63" i="5"/>
  <c r="K59" i="5"/>
  <c r="K55" i="5"/>
  <c r="K51" i="5"/>
  <c r="K47" i="5"/>
  <c r="K43" i="5"/>
  <c r="K39" i="5"/>
  <c r="K35" i="5"/>
  <c r="K31" i="5"/>
  <c r="K27" i="5"/>
  <c r="K23" i="5"/>
  <c r="K19" i="5"/>
  <c r="K15" i="5"/>
  <c r="K11" i="5"/>
  <c r="L67" i="5"/>
  <c r="L51" i="5"/>
  <c r="L35" i="5"/>
  <c r="L19" i="5"/>
  <c r="L63" i="5"/>
  <c r="L47" i="5"/>
  <c r="L31" i="5"/>
  <c r="L15" i="5"/>
  <c r="L59" i="5"/>
  <c r="L43" i="5"/>
  <c r="L27" i="5"/>
  <c r="L11" i="5"/>
  <c r="L55" i="5"/>
  <c r="L39" i="5"/>
  <c r="L23" i="5"/>
  <c r="L66" i="5"/>
  <c r="L62" i="5"/>
  <c r="L58" i="5"/>
  <c r="L54" i="5"/>
  <c r="L50" i="5"/>
  <c r="L46" i="5"/>
  <c r="L42" i="5"/>
  <c r="L38" i="5"/>
  <c r="L34" i="5"/>
  <c r="L30" i="5"/>
  <c r="L26" i="5"/>
  <c r="L22" i="5"/>
  <c r="L18" i="5"/>
  <c r="L14" i="5"/>
  <c r="L10" i="5"/>
  <c r="L69" i="5"/>
  <c r="L65" i="5"/>
  <c r="L61" i="5"/>
  <c r="L57" i="5"/>
  <c r="L53" i="5"/>
  <c r="L49" i="5"/>
  <c r="L45" i="5"/>
  <c r="L41" i="5"/>
  <c r="L37" i="5"/>
  <c r="L33" i="5"/>
  <c r="L29" i="5"/>
  <c r="L25" i="5"/>
  <c r="L21" i="5"/>
  <c r="L17" i="5"/>
  <c r="L13" i="5"/>
  <c r="L9" i="5"/>
  <c r="L68" i="5"/>
  <c r="L64" i="5"/>
  <c r="L60" i="5"/>
  <c r="L56" i="5"/>
  <c r="L52" i="5"/>
  <c r="L48" i="5"/>
  <c r="L44" i="5"/>
  <c r="L40" i="5"/>
  <c r="L36" i="5"/>
  <c r="L32" i="5"/>
  <c r="L28" i="5"/>
  <c r="L24" i="5"/>
  <c r="L20" i="5"/>
  <c r="L16" i="5"/>
  <c r="L12" i="5"/>
  <c r="L8" i="5"/>
  <c r="O36" i="5"/>
  <c r="O33" i="5"/>
  <c r="H8" i="5"/>
  <c r="H71" i="5" l="1"/>
  <c r="L71" i="5"/>
  <c r="H75" i="5" s="1"/>
  <c r="H76" i="5" l="1"/>
  <c r="H77" i="5" s="1"/>
  <c r="H79" i="5" s="1"/>
</calcChain>
</file>

<file path=xl/sharedStrings.xml><?xml version="1.0" encoding="utf-8"?>
<sst xmlns="http://schemas.openxmlformats.org/spreadsheetml/2006/main" count="1027" uniqueCount="176">
  <si>
    <t>ردیف</t>
  </si>
  <si>
    <t>واحد</t>
  </si>
  <si>
    <t>توضیحات:</t>
  </si>
  <si>
    <t>خریدار: شرکت پالایشگاه میعانات گازی آدیش جنوبی</t>
  </si>
  <si>
    <t>خلاصه محاسبات پرداخت صورت حساب:</t>
  </si>
  <si>
    <t>مقدار
رسید شده</t>
  </si>
  <si>
    <t>شرح کالا</t>
  </si>
  <si>
    <t>مالیات و عوارض بر ارزش افزوده (9%)</t>
  </si>
  <si>
    <t>عدد</t>
  </si>
  <si>
    <t>مقدار</t>
  </si>
  <si>
    <t>کد کالا</t>
  </si>
  <si>
    <t>جمع کل کالای ارسالی</t>
  </si>
  <si>
    <t>جمع کل اقلام خریداری شده</t>
  </si>
  <si>
    <t>فاکتور</t>
  </si>
  <si>
    <t>Piece</t>
  </si>
  <si>
    <t>A-234 WPB, 3, Elbow, 90-LR, Butt Welded, 160, ASME B.16.9</t>
  </si>
  <si>
    <t>-</t>
  </si>
  <si>
    <t>Main Item</t>
  </si>
  <si>
    <t>46</t>
  </si>
  <si>
    <t>DDP Site</t>
  </si>
  <si>
    <t>South Adish Condensate Refinery</t>
  </si>
  <si>
    <t>Different local Suppliers</t>
  </si>
  <si>
    <t>ADISH-P-PO-GE-9000</t>
  </si>
  <si>
    <t>SACR-PL-SLD-9000-046</t>
  </si>
  <si>
    <t>South Adish Gas Condensate Refinery</t>
  </si>
  <si>
    <t>OPI-SLD-9000-044</t>
  </si>
  <si>
    <t>A-234 WPB, 3x2.5, Tee, Reduced Tee, Butt Welded, STD, ASME B.16.9</t>
  </si>
  <si>
    <t>A-234 WPB, 2x1.5, Reducer, Concentric, Butt Welded, 40, ASME B.16.9</t>
  </si>
  <si>
    <t>A-234 WPB, 3x2, Reducer, Concentric, Butt Welded, 40, ASME B.16.9</t>
  </si>
  <si>
    <t>A-234 WPB, 1, Elbow, 90-LR, Butt Welded, 80, ASME B.16.9</t>
  </si>
  <si>
    <t>متریال رسیدهSCH40میباشد</t>
  </si>
  <si>
    <t>Reducer,Butt Welded,ASME B.16.9,A-234 WPB,Concentric,Sch 80, 6",3"</t>
  </si>
  <si>
    <t>Reducer,Butt Welded,ASME B.16.9,A-234 WPB,Concentric,Sch 80, 3",2"</t>
  </si>
  <si>
    <t>Return,Butt Welded,A-234 WPB,180-LR,Sch 80, 1"</t>
  </si>
  <si>
    <t>CAP,Butt Welded,A-234 WPB,Sch 80, 0.75"</t>
  </si>
  <si>
    <t>Reducer,Butt Welded,ASME B.16.9,A-234 WPB,Concentric,Sch 80, 2",1"</t>
  </si>
  <si>
    <t>A-234 WPB, 4, Elbow, 45-LR, Butt Welded, 160, ASME B.16.9</t>
  </si>
  <si>
    <t>Half Coupling,Socket Welded,A-105,Sch NPT 3000#, 0.5"</t>
  </si>
  <si>
    <t>Reducer,Butt Welded,ASME B.16.9,A-234 WPB,Concentric,Sch 40, 3",1.5"</t>
  </si>
  <si>
    <t>Elbow,Butt Welded,ASME B.16.9,A-234 WPB,90-LR,Sch 160, 4"</t>
  </si>
  <si>
    <t>Reducer,Butt Welded,ASME B.16.9,A-234 WPB,Concentric,Sch 40, 4",2"</t>
  </si>
  <si>
    <t>Tee,Butt Welded,ASME B.16.9,A-234 WPB,Equal Tee,Sch 40, 2"</t>
  </si>
  <si>
    <t>A-234 WPB, 6, Tee, Equal Tee, Butt Welded, 40, ASME B.16.9</t>
  </si>
  <si>
    <t>Advise Vendor of Overage/Shortage</t>
  </si>
  <si>
    <t>Meter</t>
  </si>
  <si>
    <t>PIPE A106 B , 3,160 ASME B36.10</t>
  </si>
  <si>
    <t>44</t>
  </si>
  <si>
    <t>SACR-PL-SLD-9000-044</t>
  </si>
  <si>
    <t>OPI-SLD-9000-046</t>
  </si>
  <si>
    <t>SCH160دریافت شده است</t>
  </si>
  <si>
    <t>Pipe,ASME B.36.10,A-53,Sch 80,1"</t>
  </si>
  <si>
    <t>PIPE A53 , 1 STD ASME B36.10</t>
  </si>
  <si>
    <t>Pipe,ASME B.36.10,A-106 B,Sch 80,1"</t>
  </si>
  <si>
    <t>Pipe,ASME B.36.10,A-53,Sch 80,4"</t>
  </si>
  <si>
    <t>Pipe,ASME B.36.10,A-106 B,Sch 40,2"</t>
  </si>
  <si>
    <t>A-105 N, 36, 150, BL, RF, -, -, ASME B.16.47 SERIES "A"</t>
  </si>
  <si>
    <t>45</t>
  </si>
  <si>
    <t>SACR-PL-SLD-9000-045</t>
  </si>
  <si>
    <t>OPI-SLD-9000-045</t>
  </si>
  <si>
    <t>A-105 N, 36, 150, WN, RF, t28, -, ASME B.16.47 SERIES "A"</t>
  </si>
  <si>
    <t>SCH 30</t>
  </si>
  <si>
    <t>A-105 N, 30, 150, WN, RF, t16, -, ASME B.16.47 SERIES "A"</t>
  </si>
  <si>
    <t>SCH XS</t>
  </si>
  <si>
    <t>A-105 N, 30, 150, WN, RF, t13, -, ASME B.16.47 SERIES "A"</t>
  </si>
  <si>
    <t>SCH STD</t>
  </si>
  <si>
    <t>Flange,A-105,Rating 150,Type WN,Facing RF,ASME B.16.47 SERIES "A",Sch t7,30"</t>
  </si>
  <si>
    <t>Flange,A-105,Rating 150,Type WN,Facing RF,ASME B.16.5,Sch t7,24"</t>
  </si>
  <si>
    <t>Flange,A-105,Rating 150,Type WN,Facing RF,ASME B.16.5,Sch t10,24"</t>
  </si>
  <si>
    <t>A-105 N, 24, 150, WN, RF, t8, -, ASME B.16.5</t>
  </si>
  <si>
    <t>A-105 N, 24, 150, BL, RF, -, -, ASME B.16.5</t>
  </si>
  <si>
    <t>SCH60</t>
  </si>
  <si>
    <t>A-105 N, 24, 150, WN, RF, t24, -, ASME B.16.5</t>
  </si>
  <si>
    <t>SCH40</t>
  </si>
  <si>
    <t>Flange,A-105,Rating 150,Type WN,Facing RF,ASME B.16.5,Sch t10,16"</t>
  </si>
  <si>
    <t>SCH80</t>
  </si>
  <si>
    <t>Flange,A-105,Rating 150,Type WN,Facing RF,ASME B.16.5,Sch t15,16"</t>
  </si>
  <si>
    <t>Flange,A-105,Rating 150,Type WN,Facing RF,ASME B.16.5,Sch t13,14"</t>
  </si>
  <si>
    <t>A-105 N, 12, 150, WN, RF, STD, -, ASME B.16.5</t>
  </si>
  <si>
    <t>Flange,A-105,Rating 150,Type WN,Facing RF,ASME B.16.5,Sch 60,10"</t>
  </si>
  <si>
    <t>Flange,A-105,Rating 150,Type WN,Facing RF,ASME B.16.5,Sch 40,10"</t>
  </si>
  <si>
    <t>Flange,A-105,Rating 150,Type WN,Facing RF,ASME B.16.5,Sch 80,8"</t>
  </si>
  <si>
    <t>Flange,A-105,Rating 150,Type BL,Facing RF,ASME B.16.5,Sch -,8"</t>
  </si>
  <si>
    <t>Flange,A-105,Rating 150,Type WN,Facing RF,ASME B.16.5,Sch 40,8"</t>
  </si>
  <si>
    <t>Flange,A-105,Rating 150,Type SO,Facing RF,ASME B.16.5,Sch -,6"</t>
  </si>
  <si>
    <t>A-105 N, 6, 150, BL, RF, -, -, ASME B.16.5</t>
  </si>
  <si>
    <t>Flange,A-105,Rating 150,Type WN,Facing RF,ASME B.16.5,Sch 40,6"</t>
  </si>
  <si>
    <t>Flange,A-105,Rating 150,Type WN,Facing RF,ASME B.16.5,Sch 80,4"</t>
  </si>
  <si>
    <t>Flange,A-105,Rating 150,Type SO,Facing RF,ASME B.16.5,Sch -,4"</t>
  </si>
  <si>
    <t>A-105 N, 3, 150, WN, RF, 160, -, ASME B.16.5</t>
  </si>
  <si>
    <t>A-105 N, 3, 150, WN, RF, 40, -, ASME B.16.5</t>
  </si>
  <si>
    <t>A-105 N, 3, 300, WN, RF, 80, -, ASME B.16.5</t>
  </si>
  <si>
    <t>Flange,A-105,Rating 150,Type SO,Facing RF,ASME B.16.5,Sch -,3"</t>
  </si>
  <si>
    <t>Flange,A-105,Rating 150,Type SO,Facing RF,ASME B.16.5,Sch -,2.5"</t>
  </si>
  <si>
    <t>Flange,A-105,Rating 150,Type BL,Facing RF,ASME B.16.5,Sch -,2"</t>
  </si>
  <si>
    <t>Flange,A-105,Rating 150,Type SO,Facing RF,ASME B.16.5,Sch -,2"</t>
  </si>
  <si>
    <t>Flange,A-105,Rating 300,Type WN,Facing RF,ASME B.16.5,Sch 80,2"</t>
  </si>
  <si>
    <t>Flange,A-105,Rating 300,Type WN,Facing RF,ASME B.16.5,Sch 160,2"</t>
  </si>
  <si>
    <t>13</t>
  </si>
  <si>
    <t>SACR-PL-SLD-9000-013</t>
  </si>
  <si>
    <t>OPI-SLD-9000-013</t>
  </si>
  <si>
    <t>Flange,A-105,Rating 150,Type BL,Facing RF,ASME B.16.5,Sch -,1.5"</t>
  </si>
  <si>
    <t>Flange,A-105,Rating 150,Type SO,Facing RF,ASME B.16.5,Sch -,1.5"</t>
  </si>
  <si>
    <t>Flange,A-105,Rating 150,Type WN,Facing RF,ASME B.16.5,Sch 160,1.5"</t>
  </si>
  <si>
    <t>Flange,A-105,Rating 300,Type WN,Facing RF,ASME B.16.5,Sch 160,1"</t>
  </si>
  <si>
    <t>Flange,A-105,Rating 150,Type BL,Facing RF,ASME B.16.5,Sch -,1"</t>
  </si>
  <si>
    <t>Flange,A-105,Rating 150,Type SO,Facing RF,ASME B.16.5,Sch -,1"</t>
  </si>
  <si>
    <t>Flange,A-105,Rating 150,Type WN,Facing RF,ASME B.16.5,Sch 160,0.75"</t>
  </si>
  <si>
    <t>A-105 N, 14, 150, WN, RF, XS, -, ASME B.16.5</t>
  </si>
  <si>
    <t>Remark</t>
  </si>
  <si>
    <t>Action Code</t>
  </si>
  <si>
    <t>Weight/Unit</t>
  </si>
  <si>
    <t>Unit</t>
  </si>
  <si>
    <t>Accepted</t>
  </si>
  <si>
    <t>Incorrect</t>
  </si>
  <si>
    <t>Damage</t>
  </si>
  <si>
    <t>Overage</t>
  </si>
  <si>
    <t>Shortage</t>
  </si>
  <si>
    <t>Pl Quantity</t>
  </si>
  <si>
    <t>Description</t>
  </si>
  <si>
    <t>Mark No.</t>
  </si>
  <si>
    <t>Main Material</t>
  </si>
  <si>
    <t>Category</t>
  </si>
  <si>
    <t>Material Description</t>
  </si>
  <si>
    <t>Shipment No.</t>
  </si>
  <si>
    <t>Destination</t>
  </si>
  <si>
    <t>Consignee</t>
  </si>
  <si>
    <t>Purchaser</t>
  </si>
  <si>
    <t>Vendor</t>
  </si>
  <si>
    <t>Purchase Order</t>
  </si>
  <si>
    <t>Packing List No.</t>
  </si>
  <si>
    <t>Project Name</t>
  </si>
  <si>
    <t>Date</t>
  </si>
  <si>
    <t>Opi No.</t>
  </si>
  <si>
    <t>#</t>
  </si>
  <si>
    <t>بهای واحد
(ریال)</t>
  </si>
  <si>
    <t>مبلغ کل
(ریال)</t>
  </si>
  <si>
    <t>Flange,A-105,Rating 150,Type WN,ASME B.16.5,Sch 160,0.75"</t>
  </si>
  <si>
    <t>Flange,A-105,Rating 150,Type SO,ASME B.16.5,Sch -,1"</t>
  </si>
  <si>
    <t>Flange,A-105,Rating 150,Type BL,ASME B.16.5,Sch -,1"</t>
  </si>
  <si>
    <t>Flange,A-105,Rating 300,Type WN,ASME B.16.5,Sch 160,1"</t>
  </si>
  <si>
    <t>Flange,A-105,Rating 150,Type WN,ASME B.16.5,Sch 160,1.5"</t>
  </si>
  <si>
    <t>Flange,A-105,Rating 150,Type SO,ASME B.16.5,Sch -,1.5"</t>
  </si>
  <si>
    <t>Flange,A-105,Rating 150,Type BL,ASME B.16.5,Sch -,1.5"</t>
  </si>
  <si>
    <t>Flange,A-105,Rating 300,Type WN,ASME B.16.5,Sch 160,2"</t>
  </si>
  <si>
    <t>Flange,A-105,Rating 300,Type WN,ASME B.16.5,Sch 80,2"</t>
  </si>
  <si>
    <t>Flange,A-105,Rating 150,Type SO,ASME B.16.5,Sch -,2"</t>
  </si>
  <si>
    <t>Flange,A-105,Rating 150,Type BL,ASME B.16.5,Sch -,2"</t>
  </si>
  <si>
    <t>Flange,A-105,Rating 150,Type SO,ASME B.16.5,Sch -,2.5"</t>
  </si>
  <si>
    <t>Flange,A-105,Rating 150,Type SO,ASME B.16.5,Sch -,3"</t>
  </si>
  <si>
    <t>Flange,A-105,Rating 150,Type SO,ASME B.16.5,Sch -,4"</t>
  </si>
  <si>
    <t>Flange,A-105,Rating 150,Type WN,ASME B.16.5,Sch 80,4"</t>
  </si>
  <si>
    <t>Flange,A-105,Rating 150,Type WN,ASME B.16.5,Sch 40,6"</t>
  </si>
  <si>
    <t>Flange,A-105,Rating 150,Type SO,ASME B.16.5,Sch -,6"</t>
  </si>
  <si>
    <t>Flange,A-105,Rating 150,Type WN,ASME B.16.5,Sch 40,8"</t>
  </si>
  <si>
    <t>Flange,A-105,Rating 150,Type BL,ASME B.16.5,Sch -,8"</t>
  </si>
  <si>
    <t>Flange,A-105,Rating 150,Type WN,ASME B.16.5,Sch 80,8"</t>
  </si>
  <si>
    <t>Flange,A-105,Rating 150,Type WN,ASME B.16.5,Sch 40,10"</t>
  </si>
  <si>
    <t>Flange,A-105,Rating 150,Type WN,ASME B.16.5,Sch 60,10"</t>
  </si>
  <si>
    <t>Flange,A-105,Rating 150,Type WN,ASME B.16.5,Sch t13,14"</t>
  </si>
  <si>
    <t>Flange,A-105,Rating 150,Type WN,ASME B.16.5,Sch t15,16"</t>
  </si>
  <si>
    <t>Flange,A-105,Rating 150,Type WN,ASME B.16.5,Sch t10,16"</t>
  </si>
  <si>
    <t>Flange,A-105,Rating 150,Type WN,ASME B.16.5,Sch t10,24"</t>
  </si>
  <si>
    <t>Flange,A-105,Rating 150,Type WN,ASME B.16.5,Sch t7,24"</t>
  </si>
  <si>
    <t>Flange,A-105,Rating 150,Type WN,ASME B.16.47 SERIES "A",Sch t7,30"</t>
  </si>
  <si>
    <t>درصد
کالای ارسالی</t>
  </si>
  <si>
    <t>جمع کل صورتحسابها (شامل مالیات و عوارض)</t>
  </si>
  <si>
    <t>کلیه اقلام به غیر از ردیف های 45 و 46 جدول فوق مطابق با پیش فاکتور رسید انبار شده است. در خصوص کسری و اضافه دو ردیف مذکور، با توجه به کم اهمیت بودن اثر ریالی آن و مطابقت صورتحسابهای دریافتی با اقلام ارسالی، پرداخت مبلغ محاسبه شده مورد تایید می باشد.</t>
  </si>
  <si>
    <t>فروشنده: شرکت بهبود ره پویان آریا گستر</t>
  </si>
  <si>
    <t>خلاصه مالی خرید لوله و اتصالات طی پیش فاکتور</t>
  </si>
  <si>
    <t>شماره پیش فاکتور:SH-01-802</t>
  </si>
  <si>
    <t>تاریخ پیش فاکتور: 1400/04/18</t>
  </si>
  <si>
    <t>تاریخ تهیه گزارش: 1401/06/01</t>
  </si>
  <si>
    <t>(ریال)</t>
  </si>
  <si>
    <t>مبلغ پیش فاکتور
(ریال)</t>
  </si>
  <si>
    <t>خالص قابل پرداخت</t>
  </si>
  <si>
    <t>کسر می شود پرداختهای قبلی بابت تستهای آزمایشگاهی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</si>
</sst>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yyyy\-mm\-dd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B Lotus"/>
      <charset val="178"/>
    </font>
    <font>
      <b/>
      <sz val="14"/>
      <color theme="1"/>
      <name val="B Lotus"/>
      <charset val="178"/>
    </font>
    <font>
      <sz val="11"/>
      <color theme="1"/>
      <name val="B Lotus"/>
      <charset val="178"/>
    </font>
    <font>
      <b/>
      <sz val="12"/>
      <color theme="1"/>
      <name val="B Lotus"/>
      <charset val="178"/>
    </font>
    <font>
      <b/>
      <sz val="11"/>
      <color theme="1"/>
      <name val="B Lotus"/>
      <charset val="178"/>
    </font>
    <font>
      <sz val="12"/>
      <color theme="1"/>
      <name val="B Lotus"/>
      <charset val="178"/>
    </font>
    <font>
      <sz val="14"/>
      <color theme="1"/>
      <name val="B Lotus"/>
      <charset val="178"/>
    </font>
    <font>
      <sz val="13"/>
      <color theme="1"/>
      <name val="B Lotus"/>
      <charset val="178"/>
    </font>
    <font>
      <b/>
      <sz val="13"/>
      <color theme="1"/>
      <name val="B Lotus"/>
      <charset val="178"/>
    </font>
    <font>
      <sz val="9"/>
      <color theme="1"/>
      <name val="Calibri"/>
      <family val="2"/>
      <scheme val="minor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CCCC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0" fontId="3" fillId="0" borderId="0" xfId="2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0" fontId="4" fillId="0" borderId="0" xfId="2" applyNumberFormat="1" applyFont="1" applyAlignment="1">
      <alignment vertical="center"/>
    </xf>
    <xf numFmtId="0" fontId="7" fillId="0" borderId="0" xfId="0" applyFont="1" applyAlignment="1">
      <alignment vertical="center"/>
    </xf>
    <xf numFmtId="10" fontId="7" fillId="0" borderId="0" xfId="2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0" fontId="4" fillId="0" borderId="0" xfId="2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0" fontId="10" fillId="2" borderId="5" xfId="2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38" fontId="10" fillId="0" borderId="4" xfId="1" applyNumberFormat="1" applyFont="1" applyFill="1" applyBorder="1" applyAlignment="1">
      <alignment horizontal="center" vertical="center" wrapText="1"/>
    </xf>
    <xf numFmtId="38" fontId="7" fillId="0" borderId="0" xfId="0" applyNumberFormat="1" applyFont="1" applyAlignment="1">
      <alignment vertical="center"/>
    </xf>
    <xf numFmtId="38" fontId="7" fillId="0" borderId="0" xfId="1" applyNumberFormat="1" applyFont="1" applyAlignment="1">
      <alignment horizontal="left" vertical="center" readingOrder="1"/>
    </xf>
    <xf numFmtId="38" fontId="7" fillId="0" borderId="0" xfId="2" applyNumberFormat="1" applyFont="1" applyBorder="1" applyAlignment="1">
      <alignment vertical="center"/>
    </xf>
    <xf numFmtId="38" fontId="7" fillId="0" borderId="0" xfId="1" applyNumberFormat="1" applyFont="1" applyBorder="1" applyAlignment="1">
      <alignment vertical="center"/>
    </xf>
    <xf numFmtId="38" fontId="7" fillId="0" borderId="0" xfId="1" applyNumberFormat="1" applyFont="1" applyBorder="1" applyAlignment="1">
      <alignment horizontal="left" vertical="center" readingOrder="1"/>
    </xf>
    <xf numFmtId="38" fontId="5" fillId="0" borderId="0" xfId="0" applyNumberFormat="1" applyFont="1" applyAlignment="1">
      <alignment vertical="center"/>
    </xf>
    <xf numFmtId="38" fontId="5" fillId="0" borderId="6" xfId="1" applyNumberFormat="1" applyFont="1" applyBorder="1" applyAlignment="1">
      <alignment horizontal="center" vertical="center" readingOrder="1"/>
    </xf>
    <xf numFmtId="38" fontId="5" fillId="0" borderId="0" xfId="1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8" fontId="5" fillId="0" borderId="0" xfId="1" applyNumberFormat="1" applyFont="1" applyBorder="1" applyAlignment="1">
      <alignment horizontal="center" vertical="center" readingOrder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38" fontId="9" fillId="0" borderId="11" xfId="0" applyNumberFormat="1" applyFont="1" applyBorder="1" applyAlignment="1">
      <alignment horizontal="center" vertical="center" wrapText="1"/>
    </xf>
    <xf numFmtId="38" fontId="9" fillId="0" borderId="12" xfId="1" applyNumberFormat="1" applyFont="1" applyFill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38" fontId="9" fillId="0" borderId="16" xfId="0" applyNumberFormat="1" applyFont="1" applyBorder="1" applyAlignment="1">
      <alignment horizontal="center" vertical="center" wrapText="1"/>
    </xf>
    <xf numFmtId="38" fontId="9" fillId="0" borderId="17" xfId="1" applyNumberFormat="1" applyFont="1" applyFill="1" applyBorder="1" applyAlignment="1">
      <alignment horizontal="center" vertical="center" wrapText="1" readingOrder="1"/>
    </xf>
    <xf numFmtId="0" fontId="9" fillId="0" borderId="1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38" fontId="9" fillId="0" borderId="21" xfId="0" applyNumberFormat="1" applyFont="1" applyBorder="1" applyAlignment="1">
      <alignment horizontal="center" vertical="center" wrapText="1"/>
    </xf>
    <xf numFmtId="38" fontId="9" fillId="0" borderId="22" xfId="1" applyNumberFormat="1" applyFont="1" applyFill="1" applyBorder="1" applyAlignment="1">
      <alignment horizontal="center" vertical="center" wrapText="1" readingOrder="1"/>
    </xf>
    <xf numFmtId="38" fontId="10" fillId="0" borderId="8" xfId="2" applyNumberFormat="1" applyFont="1" applyFill="1" applyBorder="1" applyAlignment="1">
      <alignment horizontal="center" vertical="center" wrapText="1"/>
    </xf>
    <xf numFmtId="9" fontId="10" fillId="0" borderId="8" xfId="2" applyFont="1" applyFill="1" applyBorder="1" applyAlignment="1">
      <alignment horizontal="center" vertical="center" wrapText="1"/>
    </xf>
    <xf numFmtId="38" fontId="9" fillId="0" borderId="8" xfId="1" applyNumberFormat="1" applyFont="1" applyFill="1" applyBorder="1" applyAlignment="1">
      <alignment horizontal="center" vertical="center" wrapText="1" readingOrder="1"/>
    </xf>
    <xf numFmtId="38" fontId="10" fillId="0" borderId="13" xfId="2" applyNumberFormat="1" applyFont="1" applyFill="1" applyBorder="1" applyAlignment="1">
      <alignment horizontal="center" vertical="center" wrapText="1"/>
    </xf>
    <xf numFmtId="9" fontId="10" fillId="0" borderId="13" xfId="2" applyFont="1" applyFill="1" applyBorder="1" applyAlignment="1">
      <alignment horizontal="center" vertical="center" wrapText="1"/>
    </xf>
    <xf numFmtId="38" fontId="9" fillId="0" borderId="13" xfId="1" applyNumberFormat="1" applyFont="1" applyFill="1" applyBorder="1" applyAlignment="1">
      <alignment horizontal="center" vertical="center" wrapText="1" readingOrder="1"/>
    </xf>
    <xf numFmtId="38" fontId="10" fillId="0" borderId="18" xfId="2" applyNumberFormat="1" applyFont="1" applyFill="1" applyBorder="1" applyAlignment="1">
      <alignment horizontal="center" vertical="center" wrapText="1"/>
    </xf>
    <xf numFmtId="9" fontId="10" fillId="0" borderId="18" xfId="2" applyFont="1" applyFill="1" applyBorder="1" applyAlignment="1">
      <alignment horizontal="center" vertical="center" wrapText="1"/>
    </xf>
    <xf numFmtId="38" fontId="9" fillId="0" borderId="18" xfId="1" applyNumberFormat="1" applyFont="1" applyFill="1" applyBorder="1" applyAlignment="1">
      <alignment horizontal="center" vertical="center" wrapText="1" readingOrder="1"/>
    </xf>
    <xf numFmtId="164" fontId="9" fillId="0" borderId="0" xfId="1" applyNumberFormat="1" applyFont="1" applyAlignment="1">
      <alignment horizontal="left" vertical="center" readingOrder="1"/>
    </xf>
    <xf numFmtId="38" fontId="10" fillId="0" borderId="0" xfId="0" applyNumberFormat="1" applyFont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 wrapText="1"/>
    </xf>
    <xf numFmtId="49" fontId="0" fillId="0" borderId="0" xfId="0" applyNumberFormat="1"/>
    <xf numFmtId="4" fontId="0" fillId="0" borderId="0" xfId="0" applyNumberFormat="1"/>
    <xf numFmtId="165" fontId="0" fillId="0" borderId="0" xfId="0" applyNumberFormat="1"/>
    <xf numFmtId="1" fontId="0" fillId="0" borderId="0" xfId="0" applyNumberFormat="1"/>
    <xf numFmtId="49" fontId="12" fillId="3" borderId="0" xfId="0" applyNumberFormat="1" applyFont="1" applyFill="1"/>
    <xf numFmtId="4" fontId="12" fillId="3" borderId="0" xfId="0" applyNumberFormat="1" applyFont="1" applyFill="1"/>
    <xf numFmtId="49" fontId="12" fillId="4" borderId="0" xfId="0" applyNumberFormat="1" applyFont="1" applyFill="1"/>
    <xf numFmtId="165" fontId="12" fillId="3" borderId="0" xfId="0" applyNumberFormat="1" applyFont="1" applyFill="1"/>
    <xf numFmtId="1" fontId="12" fillId="3" borderId="0" xfId="0" applyNumberFormat="1" applyFont="1" applyFill="1"/>
    <xf numFmtId="0" fontId="11" fillId="0" borderId="24" xfId="0" applyFont="1" applyBorder="1" applyAlignment="1">
      <alignment horizontal="left" vertical="center" wrapText="1"/>
    </xf>
    <xf numFmtId="38" fontId="9" fillId="0" borderId="26" xfId="1" applyNumberFormat="1" applyFont="1" applyFill="1" applyBorder="1" applyAlignment="1">
      <alignment horizontal="center" vertical="center" wrapText="1" readingOrder="1"/>
    </xf>
    <xf numFmtId="0" fontId="9" fillId="0" borderId="9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9" fillId="0" borderId="23" xfId="0" applyNumberFormat="1" applyFont="1" applyBorder="1" applyAlignment="1">
      <alignment horizontal="center" vertical="center" wrapText="1"/>
    </xf>
    <xf numFmtId="0" fontId="9" fillId="0" borderId="19" xfId="0" applyNumberFormat="1" applyFont="1" applyBorder="1" applyAlignment="1">
      <alignment horizontal="center" vertical="center" wrapText="1"/>
    </xf>
    <xf numFmtId="38" fontId="9" fillId="0" borderId="11" xfId="1" applyNumberFormat="1" applyFont="1" applyFill="1" applyBorder="1" applyAlignment="1">
      <alignment horizontal="center" vertical="center" wrapText="1" readingOrder="2"/>
    </xf>
    <xf numFmtId="38" fontId="9" fillId="0" borderId="16" xfId="1" applyNumberFormat="1" applyFont="1" applyFill="1" applyBorder="1" applyAlignment="1">
      <alignment horizontal="center" vertical="center" wrapText="1" readingOrder="2"/>
    </xf>
    <xf numFmtId="38" fontId="9" fillId="0" borderId="25" xfId="1" applyNumberFormat="1" applyFont="1" applyFill="1" applyBorder="1" applyAlignment="1">
      <alignment horizontal="center" vertical="center" wrapText="1" readingOrder="2"/>
    </xf>
    <xf numFmtId="38" fontId="9" fillId="0" borderId="21" xfId="1" applyNumberFormat="1" applyFont="1" applyFill="1" applyBorder="1" applyAlignment="1">
      <alignment horizontal="center" vertical="center" wrapText="1" readingOrder="2"/>
    </xf>
    <xf numFmtId="0" fontId="0" fillId="0" borderId="0" xfId="0" applyNumberFormat="1"/>
    <xf numFmtId="38" fontId="10" fillId="5" borderId="13" xfId="2" applyNumberFormat="1" applyFont="1" applyFill="1" applyBorder="1" applyAlignment="1">
      <alignment horizontal="center" vertical="center" wrapText="1"/>
    </xf>
    <xf numFmtId="9" fontId="10" fillId="5" borderId="13" xfId="2" applyFont="1" applyFill="1" applyBorder="1" applyAlignment="1">
      <alignment horizontal="center" vertical="center" wrapText="1"/>
    </xf>
    <xf numFmtId="38" fontId="9" fillId="5" borderId="13" xfId="1" applyNumberFormat="1" applyFont="1" applyFill="1" applyBorder="1" applyAlignment="1">
      <alignment horizontal="center" vertical="center" wrapText="1" readingOrder="1"/>
    </xf>
    <xf numFmtId="10" fontId="4" fillId="0" borderId="7" xfId="2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0" fontId="3" fillId="0" borderId="0" xfId="2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9" fillId="0" borderId="0" xfId="0" applyFont="1" applyAlignment="1">
      <alignment horizontal="right" vertical="top" wrapText="1"/>
    </xf>
    <xf numFmtId="164" fontId="9" fillId="0" borderId="0" xfId="1" applyNumberFormat="1" applyFont="1" applyBorder="1" applyAlignment="1">
      <alignment vertical="center"/>
    </xf>
    <xf numFmtId="164" fontId="9" fillId="0" borderId="7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0" fillId="0" borderId="28" xfId="1" applyNumberFormat="1" applyFont="1" applyBorder="1" applyAlignment="1">
      <alignment vertical="center"/>
    </xf>
    <xf numFmtId="10" fontId="6" fillId="0" borderId="0" xfId="2" applyNumberFormat="1" applyFont="1" applyAlignment="1">
      <alignment vertical="center"/>
    </xf>
    <xf numFmtId="164" fontId="10" fillId="0" borderId="27" xfId="0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8DE5E-2E61-4BF3-B2B4-7282A5AB5B4F}">
  <sheetPr>
    <pageSetUpPr fitToPage="1"/>
  </sheetPr>
  <dimension ref="B1:P82"/>
  <sheetViews>
    <sheetView rightToLeft="1" tabSelected="1" view="pageBreakPreview" topLeftCell="A62" zoomScale="60" zoomScaleNormal="100" workbookViewId="0">
      <selection activeCell="C78" sqref="C78"/>
    </sheetView>
  </sheetViews>
  <sheetFormatPr defaultColWidth="9.140625" defaultRowHeight="19.5" x14ac:dyDescent="0.25"/>
  <cols>
    <col min="1" max="1" width="2.7109375" style="5" customWidth="1"/>
    <col min="2" max="2" width="5.7109375" style="5" customWidth="1"/>
    <col min="3" max="3" width="12.42578125" style="5" bestFit="1" customWidth="1"/>
    <col min="4" max="4" width="47.5703125" style="5" customWidth="1"/>
    <col min="5" max="5" width="5" style="5" bestFit="1" customWidth="1"/>
    <col min="6" max="6" width="5.140625" style="5" bestFit="1" customWidth="1"/>
    <col min="7" max="7" width="15.28515625" style="6" bestFit="1" customWidth="1"/>
    <col min="8" max="8" width="20.5703125" style="5" bestFit="1" customWidth="1"/>
    <col min="9" max="9" width="1.7109375" style="5" customWidth="1"/>
    <col min="10" max="10" width="13.42578125" style="5" bestFit="1" customWidth="1"/>
    <col min="11" max="11" width="18.85546875" style="5" customWidth="1"/>
    <col min="12" max="12" width="16.140625" style="5" customWidth="1"/>
    <col min="13" max="13" width="2.7109375" style="5" customWidth="1"/>
    <col min="14" max="14" width="0" style="5" hidden="1" customWidth="1"/>
    <col min="15" max="15" width="16.42578125" style="5" hidden="1" customWidth="1"/>
    <col min="16" max="16" width="10" style="5" hidden="1" customWidth="1"/>
    <col min="17" max="16384" width="9.140625" style="5"/>
  </cols>
  <sheetData>
    <row r="1" spans="2:16" s="2" customFormat="1" ht="27.95" customHeight="1" x14ac:dyDescent="0.25">
      <c r="B1" s="58" t="s">
        <v>168</v>
      </c>
      <c r="C1" s="58"/>
      <c r="E1" s="1"/>
      <c r="G1" s="3"/>
      <c r="L1" s="4" t="s">
        <v>169</v>
      </c>
    </row>
    <row r="2" spans="2:16" s="2" customFormat="1" ht="27.95" customHeight="1" x14ac:dyDescent="0.25">
      <c r="B2" s="1" t="s">
        <v>3</v>
      </c>
      <c r="C2" s="1"/>
      <c r="E2" s="1"/>
      <c r="G2" s="3"/>
      <c r="L2" s="4" t="s">
        <v>170</v>
      </c>
    </row>
    <row r="3" spans="2:16" s="2" customFormat="1" ht="27.95" customHeight="1" x14ac:dyDescent="0.25">
      <c r="B3" s="87" t="s">
        <v>167</v>
      </c>
      <c r="C3" s="87"/>
      <c r="D3" s="88"/>
      <c r="E3" s="87"/>
      <c r="F3" s="88"/>
      <c r="G3" s="89"/>
      <c r="H3" s="88"/>
      <c r="I3" s="88"/>
      <c r="J3" s="88"/>
      <c r="K3" s="88"/>
      <c r="L3" s="90" t="s">
        <v>171</v>
      </c>
    </row>
    <row r="4" spans="2:16" ht="6" customHeight="1" x14ac:dyDescent="0.25"/>
    <row r="5" spans="2:16" s="15" customFormat="1" ht="68.25" customHeight="1" x14ac:dyDescent="0.25">
      <c r="B5" s="16" t="s">
        <v>0</v>
      </c>
      <c r="C5" s="16" t="s">
        <v>10</v>
      </c>
      <c r="D5" s="16" t="s">
        <v>6</v>
      </c>
      <c r="E5" s="17" t="s">
        <v>1</v>
      </c>
      <c r="F5" s="17" t="s">
        <v>9</v>
      </c>
      <c r="G5" s="17" t="s">
        <v>134</v>
      </c>
      <c r="H5" s="18" t="s">
        <v>173</v>
      </c>
      <c r="I5" s="19"/>
      <c r="J5" s="20" t="s">
        <v>5</v>
      </c>
      <c r="K5" s="20" t="s">
        <v>164</v>
      </c>
      <c r="L5" s="21" t="s">
        <v>135</v>
      </c>
      <c r="N5" s="15" t="s">
        <v>13</v>
      </c>
    </row>
    <row r="6" spans="2:16" s="15" customFormat="1" ht="20.100000000000001" customHeight="1" x14ac:dyDescent="0.25">
      <c r="B6" s="34">
        <v>1</v>
      </c>
      <c r="C6" s="74">
        <v>7662811219</v>
      </c>
      <c r="D6" s="59" t="s">
        <v>107</v>
      </c>
      <c r="E6" s="35" t="s">
        <v>8</v>
      </c>
      <c r="F6" s="36">
        <f>VLOOKUP(C6,'SH-01-832'!O:Q,3,0)</f>
        <v>1</v>
      </c>
      <c r="G6" s="78">
        <v>130900000</v>
      </c>
      <c r="H6" s="37">
        <f t="shared" ref="H6:H69" si="0">F6*G6</f>
        <v>130900000</v>
      </c>
      <c r="I6" s="23"/>
      <c r="J6" s="46">
        <f>VLOOKUP(C6,'SH-01-832'!O:V,8,0)</f>
        <v>1</v>
      </c>
      <c r="K6" s="47">
        <f>J6/F6</f>
        <v>1</v>
      </c>
      <c r="L6" s="48">
        <f>J6*G6</f>
        <v>130900000</v>
      </c>
      <c r="N6" s="15">
        <v>36</v>
      </c>
      <c r="O6" s="56">
        <f>N6-J6</f>
        <v>35</v>
      </c>
      <c r="P6" s="57">
        <f>N6*G6</f>
        <v>4712400000</v>
      </c>
    </row>
    <row r="7" spans="2:16" s="15" customFormat="1" ht="20.100000000000001" customHeight="1" x14ac:dyDescent="0.25">
      <c r="B7" s="38">
        <v>2</v>
      </c>
      <c r="C7" s="75">
        <v>7662811705</v>
      </c>
      <c r="D7" s="60" t="s">
        <v>136</v>
      </c>
      <c r="E7" s="39" t="s">
        <v>8</v>
      </c>
      <c r="F7" s="40">
        <f>VLOOKUP(C7,'SH-01-832'!O:Q,3,0)</f>
        <v>4</v>
      </c>
      <c r="G7" s="79">
        <v>5390000</v>
      </c>
      <c r="H7" s="41">
        <f t="shared" si="0"/>
        <v>21560000</v>
      </c>
      <c r="I7" s="23"/>
      <c r="J7" s="49">
        <f>VLOOKUP(C7,'SH-01-832'!O:V,8,0)</f>
        <v>4</v>
      </c>
      <c r="K7" s="50">
        <f t="shared" ref="K7:K69" si="1">J7/F7</f>
        <v>1</v>
      </c>
      <c r="L7" s="51">
        <f>J7*G7</f>
        <v>21560000</v>
      </c>
      <c r="N7" s="15">
        <v>4</v>
      </c>
      <c r="O7" s="56">
        <f t="shared" ref="O7:O45" si="2">N7-J7</f>
        <v>0</v>
      </c>
      <c r="P7" s="57">
        <f t="shared" ref="P7:P45" si="3">N7*G7</f>
        <v>21560000</v>
      </c>
    </row>
    <row r="8" spans="2:16" s="15" customFormat="1" ht="20.100000000000001" customHeight="1" x14ac:dyDescent="0.25">
      <c r="B8" s="38">
        <v>3</v>
      </c>
      <c r="C8" s="75">
        <v>7662710006</v>
      </c>
      <c r="D8" s="60" t="s">
        <v>137</v>
      </c>
      <c r="E8" s="39" t="s">
        <v>8</v>
      </c>
      <c r="F8" s="40">
        <f>VLOOKUP(C8,'SH-01-832'!O:Q,3,0)</f>
        <v>22</v>
      </c>
      <c r="G8" s="79">
        <v>4389000</v>
      </c>
      <c r="H8" s="41">
        <f t="shared" si="0"/>
        <v>96558000</v>
      </c>
      <c r="I8" s="23"/>
      <c r="J8" s="49">
        <f>VLOOKUP(C8,'SH-01-832'!O:V,8,0)</f>
        <v>22</v>
      </c>
      <c r="K8" s="50">
        <f t="shared" si="1"/>
        <v>1</v>
      </c>
      <c r="L8" s="51">
        <f t="shared" ref="L8:L69" si="4">J8*G8</f>
        <v>96558000</v>
      </c>
      <c r="N8" s="15">
        <v>112</v>
      </c>
      <c r="O8" s="56">
        <f t="shared" si="2"/>
        <v>90</v>
      </c>
      <c r="P8" s="57">
        <f t="shared" si="3"/>
        <v>491568000</v>
      </c>
    </row>
    <row r="9" spans="2:16" s="15" customFormat="1" ht="20.100000000000001" customHeight="1" x14ac:dyDescent="0.25">
      <c r="B9" s="38">
        <v>4</v>
      </c>
      <c r="C9" s="75">
        <v>7662110006</v>
      </c>
      <c r="D9" s="60" t="s">
        <v>138</v>
      </c>
      <c r="E9" s="39" t="s">
        <v>8</v>
      </c>
      <c r="F9" s="40">
        <f>VLOOKUP(C9,'SH-01-832'!O:Q,3,0)</f>
        <v>6</v>
      </c>
      <c r="G9" s="79">
        <v>4620000</v>
      </c>
      <c r="H9" s="41">
        <f t="shared" si="0"/>
        <v>27720000</v>
      </c>
      <c r="I9" s="23"/>
      <c r="J9" s="49">
        <f>VLOOKUP(C9,'SH-01-832'!O:V,8,0)</f>
        <v>6</v>
      </c>
      <c r="K9" s="50">
        <f t="shared" si="1"/>
        <v>1</v>
      </c>
      <c r="L9" s="51">
        <f t="shared" si="4"/>
        <v>27720000</v>
      </c>
      <c r="N9" s="15">
        <v>30</v>
      </c>
      <c r="O9" s="56">
        <f t="shared" si="2"/>
        <v>24</v>
      </c>
      <c r="P9" s="57">
        <f t="shared" si="3"/>
        <v>138600000</v>
      </c>
    </row>
    <row r="10" spans="2:16" s="15" customFormat="1" ht="20.100000000000001" customHeight="1" x14ac:dyDescent="0.25">
      <c r="B10" s="38">
        <v>5</v>
      </c>
      <c r="C10" s="75">
        <v>7662831706</v>
      </c>
      <c r="D10" s="60" t="s">
        <v>139</v>
      </c>
      <c r="E10" s="39" t="s">
        <v>8</v>
      </c>
      <c r="F10" s="40">
        <f>VLOOKUP(C10,'SH-01-832'!O:Q,3,0)</f>
        <v>2</v>
      </c>
      <c r="G10" s="79">
        <v>8470000</v>
      </c>
      <c r="H10" s="41">
        <f t="shared" si="0"/>
        <v>16940000</v>
      </c>
      <c r="I10" s="23"/>
      <c r="J10" s="49">
        <f>VLOOKUP(C10,'SH-01-832'!O:V,8,0)</f>
        <v>2</v>
      </c>
      <c r="K10" s="50">
        <f t="shared" si="1"/>
        <v>1</v>
      </c>
      <c r="L10" s="51">
        <f t="shared" si="4"/>
        <v>16940000</v>
      </c>
      <c r="N10" s="15">
        <v>54</v>
      </c>
      <c r="O10" s="56">
        <f t="shared" si="2"/>
        <v>52</v>
      </c>
      <c r="P10" s="57">
        <f t="shared" si="3"/>
        <v>457380000</v>
      </c>
    </row>
    <row r="11" spans="2:16" s="15" customFormat="1" ht="20.100000000000001" customHeight="1" x14ac:dyDescent="0.25">
      <c r="B11" s="38">
        <v>6</v>
      </c>
      <c r="C11" s="75">
        <v>7662811708</v>
      </c>
      <c r="D11" s="60" t="s">
        <v>140</v>
      </c>
      <c r="E11" s="39" t="s">
        <v>8</v>
      </c>
      <c r="F11" s="40">
        <f>VLOOKUP(C11,'SH-01-832'!O:Q,3,0)</f>
        <v>3</v>
      </c>
      <c r="G11" s="79">
        <v>10010000</v>
      </c>
      <c r="H11" s="41">
        <f t="shared" si="0"/>
        <v>30030000</v>
      </c>
      <c r="I11" s="23"/>
      <c r="J11" s="49">
        <f>VLOOKUP(C11,'SH-01-832'!O:V,8,0)</f>
        <v>3</v>
      </c>
      <c r="K11" s="50">
        <f t="shared" si="1"/>
        <v>1</v>
      </c>
      <c r="L11" s="51">
        <f t="shared" si="4"/>
        <v>30030000</v>
      </c>
      <c r="N11" s="15">
        <v>14</v>
      </c>
      <c r="O11" s="56">
        <f t="shared" si="2"/>
        <v>11</v>
      </c>
      <c r="P11" s="57">
        <f t="shared" si="3"/>
        <v>140140000</v>
      </c>
    </row>
    <row r="12" spans="2:16" s="15" customFormat="1" ht="20.100000000000001" customHeight="1" x14ac:dyDescent="0.25">
      <c r="B12" s="38">
        <v>7</v>
      </c>
      <c r="C12" s="75">
        <v>7662710008</v>
      </c>
      <c r="D12" s="60" t="s">
        <v>141</v>
      </c>
      <c r="E12" s="39" t="s">
        <v>8</v>
      </c>
      <c r="F12" s="40">
        <f>VLOOKUP(C12,'SH-01-832'!O:Q,3,0)</f>
        <v>34</v>
      </c>
      <c r="G12" s="79">
        <v>4312000</v>
      </c>
      <c r="H12" s="41">
        <f t="shared" si="0"/>
        <v>146608000</v>
      </c>
      <c r="I12" s="23"/>
      <c r="J12" s="49">
        <f>VLOOKUP(C12,'SH-01-832'!O:V,8,0)</f>
        <v>34</v>
      </c>
      <c r="K12" s="50">
        <f t="shared" si="1"/>
        <v>1</v>
      </c>
      <c r="L12" s="51">
        <f t="shared" si="4"/>
        <v>146608000</v>
      </c>
      <c r="N12" s="15">
        <v>10</v>
      </c>
      <c r="O12" s="56">
        <f t="shared" si="2"/>
        <v>-24</v>
      </c>
      <c r="P12" s="57">
        <f t="shared" si="3"/>
        <v>43120000</v>
      </c>
    </row>
    <row r="13" spans="2:16" s="15" customFormat="1" ht="20.100000000000001" customHeight="1" x14ac:dyDescent="0.25">
      <c r="B13" s="38">
        <v>8</v>
      </c>
      <c r="C13" s="75">
        <v>7662110008</v>
      </c>
      <c r="D13" s="60" t="s">
        <v>142</v>
      </c>
      <c r="E13" s="39" t="s">
        <v>8</v>
      </c>
      <c r="F13" s="40">
        <f>VLOOKUP(C13,'SH-01-832'!O:Q,3,0)</f>
        <v>4</v>
      </c>
      <c r="G13" s="79">
        <v>15400000</v>
      </c>
      <c r="H13" s="41">
        <f t="shared" si="0"/>
        <v>61600000</v>
      </c>
      <c r="I13" s="23"/>
      <c r="J13" s="49">
        <f>VLOOKUP(C13,'SH-01-832'!O:V,8,0)</f>
        <v>4</v>
      </c>
      <c r="K13" s="50">
        <f t="shared" si="1"/>
        <v>1</v>
      </c>
      <c r="L13" s="51">
        <f t="shared" si="4"/>
        <v>61600000</v>
      </c>
      <c r="N13" s="15">
        <v>6</v>
      </c>
      <c r="O13" s="56">
        <f t="shared" si="2"/>
        <v>2</v>
      </c>
      <c r="P13" s="57">
        <f t="shared" si="3"/>
        <v>92400000</v>
      </c>
    </row>
    <row r="14" spans="2:16" s="15" customFormat="1" ht="20.100000000000001" customHeight="1" x14ac:dyDescent="0.25">
      <c r="B14" s="38">
        <v>9</v>
      </c>
      <c r="C14" s="75">
        <v>7662831709</v>
      </c>
      <c r="D14" s="60" t="s">
        <v>143</v>
      </c>
      <c r="E14" s="39" t="s">
        <v>8</v>
      </c>
      <c r="F14" s="40">
        <f>VLOOKUP(C14,'SH-01-832'!O:Q,3,0)</f>
        <v>3</v>
      </c>
      <c r="G14" s="79">
        <v>18480000</v>
      </c>
      <c r="H14" s="41">
        <f t="shared" si="0"/>
        <v>55440000</v>
      </c>
      <c r="I14" s="23"/>
      <c r="J14" s="49">
        <f>VLOOKUP(C14,'SH-01-832'!O:V,8,0)</f>
        <v>3</v>
      </c>
      <c r="K14" s="50">
        <f t="shared" si="1"/>
        <v>1</v>
      </c>
      <c r="L14" s="51">
        <f t="shared" si="4"/>
        <v>55440000</v>
      </c>
      <c r="N14" s="15">
        <v>12</v>
      </c>
      <c r="O14" s="56">
        <f t="shared" si="2"/>
        <v>9</v>
      </c>
      <c r="P14" s="57">
        <f t="shared" si="3"/>
        <v>221760000</v>
      </c>
    </row>
    <row r="15" spans="2:16" s="15" customFormat="1" ht="20.100000000000001" customHeight="1" x14ac:dyDescent="0.25">
      <c r="B15" s="38">
        <v>10</v>
      </c>
      <c r="C15" s="75">
        <v>7662831309</v>
      </c>
      <c r="D15" s="60" t="s">
        <v>144</v>
      </c>
      <c r="E15" s="39" t="s">
        <v>8</v>
      </c>
      <c r="F15" s="40">
        <f>VLOOKUP(C15,'SH-01-832'!O:Q,3,0)</f>
        <v>5</v>
      </c>
      <c r="G15" s="79">
        <v>15400000</v>
      </c>
      <c r="H15" s="41">
        <f t="shared" si="0"/>
        <v>77000000</v>
      </c>
      <c r="I15" s="23"/>
      <c r="J15" s="49">
        <f>VLOOKUP(C15,'SH-01-832'!O:V,8,0)</f>
        <v>5</v>
      </c>
      <c r="K15" s="50">
        <f t="shared" si="1"/>
        <v>1</v>
      </c>
      <c r="L15" s="51">
        <f t="shared" si="4"/>
        <v>77000000</v>
      </c>
      <c r="O15" s="56"/>
      <c r="P15" s="57"/>
    </row>
    <row r="16" spans="2:16" s="15" customFormat="1" ht="20.100000000000001" customHeight="1" x14ac:dyDescent="0.25">
      <c r="B16" s="38">
        <v>11</v>
      </c>
      <c r="C16" s="75">
        <v>7662710009</v>
      </c>
      <c r="D16" s="60" t="s">
        <v>145</v>
      </c>
      <c r="E16" s="39" t="s">
        <v>8</v>
      </c>
      <c r="F16" s="40">
        <f>VLOOKUP(C16,'SH-01-832'!O:Q,3,0)</f>
        <v>371</v>
      </c>
      <c r="G16" s="79">
        <v>4928000</v>
      </c>
      <c r="H16" s="41">
        <f t="shared" si="0"/>
        <v>1828288000</v>
      </c>
      <c r="I16" s="23"/>
      <c r="J16" s="49">
        <f>VLOOKUP(C16,'SH-01-832'!O:V,8,0)</f>
        <v>371</v>
      </c>
      <c r="K16" s="50">
        <f t="shared" si="1"/>
        <v>1</v>
      </c>
      <c r="L16" s="51">
        <f t="shared" si="4"/>
        <v>1828288000</v>
      </c>
      <c r="O16" s="56"/>
      <c r="P16" s="57"/>
    </row>
    <row r="17" spans="2:16" s="15" customFormat="1" ht="20.100000000000001" customHeight="1" x14ac:dyDescent="0.25">
      <c r="B17" s="38">
        <v>12</v>
      </c>
      <c r="C17" s="75">
        <v>7662110009</v>
      </c>
      <c r="D17" s="60" t="s">
        <v>146</v>
      </c>
      <c r="E17" s="39" t="s">
        <v>8</v>
      </c>
      <c r="F17" s="40">
        <f>VLOOKUP(C17,'SH-01-832'!O:Q,3,0)</f>
        <v>32</v>
      </c>
      <c r="G17" s="79">
        <v>6930000</v>
      </c>
      <c r="H17" s="41">
        <f t="shared" si="0"/>
        <v>221760000</v>
      </c>
      <c r="I17" s="23"/>
      <c r="J17" s="49">
        <f>VLOOKUP(C17,'SH-01-832'!O:V,8,0)</f>
        <v>32</v>
      </c>
      <c r="K17" s="50">
        <f t="shared" si="1"/>
        <v>1</v>
      </c>
      <c r="L17" s="51">
        <f t="shared" si="4"/>
        <v>221760000</v>
      </c>
      <c r="O17" s="56"/>
      <c r="P17" s="57"/>
    </row>
    <row r="18" spans="2:16" s="15" customFormat="1" ht="20.100000000000001" customHeight="1" x14ac:dyDescent="0.25">
      <c r="B18" s="38">
        <v>13</v>
      </c>
      <c r="C18" s="75">
        <v>7662710010</v>
      </c>
      <c r="D18" s="60" t="s">
        <v>147</v>
      </c>
      <c r="E18" s="39" t="s">
        <v>8</v>
      </c>
      <c r="F18" s="40">
        <f>VLOOKUP(C18,'SH-01-832'!O:Q,3,0)</f>
        <v>9</v>
      </c>
      <c r="G18" s="79">
        <v>6930000</v>
      </c>
      <c r="H18" s="41">
        <f t="shared" si="0"/>
        <v>62370000</v>
      </c>
      <c r="I18" s="23"/>
      <c r="J18" s="49">
        <f>VLOOKUP(C18,'SH-01-832'!O:V,8,0)</f>
        <v>9</v>
      </c>
      <c r="K18" s="50">
        <f t="shared" si="1"/>
        <v>1</v>
      </c>
      <c r="L18" s="51">
        <f t="shared" si="4"/>
        <v>62370000</v>
      </c>
      <c r="O18" s="56"/>
      <c r="P18" s="57"/>
    </row>
    <row r="19" spans="2:16" s="15" customFormat="1" ht="20.100000000000001" customHeight="1" x14ac:dyDescent="0.25">
      <c r="B19" s="38">
        <v>14</v>
      </c>
      <c r="C19" s="75">
        <v>7662710011</v>
      </c>
      <c r="D19" s="60" t="s">
        <v>148</v>
      </c>
      <c r="E19" s="39" t="s">
        <v>8</v>
      </c>
      <c r="F19" s="40">
        <f>VLOOKUP(C19,'SH-01-832'!O:Q,3,0)</f>
        <v>44</v>
      </c>
      <c r="G19" s="79">
        <v>8162000</v>
      </c>
      <c r="H19" s="41">
        <f t="shared" si="0"/>
        <v>359128000</v>
      </c>
      <c r="I19" s="23"/>
      <c r="J19" s="49">
        <f>VLOOKUP(C19,'SH-01-832'!O:V,8,0)</f>
        <v>44</v>
      </c>
      <c r="K19" s="50">
        <f t="shared" si="1"/>
        <v>1</v>
      </c>
      <c r="L19" s="51">
        <f t="shared" si="4"/>
        <v>359128000</v>
      </c>
      <c r="O19" s="56"/>
      <c r="P19" s="57"/>
    </row>
    <row r="20" spans="2:16" s="15" customFormat="1" ht="20.100000000000001" customHeight="1" x14ac:dyDescent="0.25">
      <c r="B20" s="38">
        <v>15</v>
      </c>
      <c r="C20" s="75">
        <v>7662831311</v>
      </c>
      <c r="D20" s="60" t="s">
        <v>90</v>
      </c>
      <c r="E20" s="39" t="s">
        <v>8</v>
      </c>
      <c r="F20" s="40">
        <f>VLOOKUP(C20,'SH-01-832'!O:Q,3,0)</f>
        <v>1</v>
      </c>
      <c r="G20" s="79">
        <v>33880000</v>
      </c>
      <c r="H20" s="41">
        <f t="shared" si="0"/>
        <v>33880000</v>
      </c>
      <c r="I20" s="23"/>
      <c r="J20" s="49">
        <f>VLOOKUP(C20,'SH-01-832'!O:V,8,0)</f>
        <v>1</v>
      </c>
      <c r="K20" s="50">
        <f t="shared" si="1"/>
        <v>1</v>
      </c>
      <c r="L20" s="51">
        <f t="shared" si="4"/>
        <v>33880000</v>
      </c>
      <c r="O20" s="56"/>
      <c r="P20" s="57"/>
    </row>
    <row r="21" spans="2:16" s="15" customFormat="1" ht="20.100000000000001" customHeight="1" x14ac:dyDescent="0.25">
      <c r="B21" s="38">
        <v>16</v>
      </c>
      <c r="C21" s="75">
        <v>7662810911</v>
      </c>
      <c r="D21" s="60" t="s">
        <v>89</v>
      </c>
      <c r="E21" s="39" t="s">
        <v>8</v>
      </c>
      <c r="F21" s="40">
        <f>VLOOKUP(C21,'SH-01-832'!O:Q,3,0)</f>
        <v>3</v>
      </c>
      <c r="G21" s="79">
        <v>13090000</v>
      </c>
      <c r="H21" s="41">
        <f t="shared" si="0"/>
        <v>39270000</v>
      </c>
      <c r="I21" s="23"/>
      <c r="J21" s="49">
        <f>VLOOKUP(C21,'SH-01-832'!O:V,8,0)</f>
        <v>3</v>
      </c>
      <c r="K21" s="50">
        <f t="shared" si="1"/>
        <v>1</v>
      </c>
      <c r="L21" s="51">
        <f t="shared" si="4"/>
        <v>39270000</v>
      </c>
      <c r="O21" s="56"/>
      <c r="P21" s="57"/>
    </row>
    <row r="22" spans="2:16" s="15" customFormat="1" ht="20.100000000000001" customHeight="1" x14ac:dyDescent="0.25">
      <c r="B22" s="38">
        <v>17</v>
      </c>
      <c r="C22" s="75">
        <v>7662811711</v>
      </c>
      <c r="D22" s="60" t="s">
        <v>88</v>
      </c>
      <c r="E22" s="39" t="s">
        <v>8</v>
      </c>
      <c r="F22" s="40">
        <f>VLOOKUP(C22,'SH-01-832'!O:Q,3,0)</f>
        <v>2</v>
      </c>
      <c r="G22" s="79">
        <v>20020000</v>
      </c>
      <c r="H22" s="41">
        <f t="shared" si="0"/>
        <v>40040000</v>
      </c>
      <c r="I22" s="23"/>
      <c r="J22" s="49">
        <f>VLOOKUP(C22,'SH-01-832'!O:V,8,0)</f>
        <v>2</v>
      </c>
      <c r="K22" s="50">
        <f t="shared" si="1"/>
        <v>1</v>
      </c>
      <c r="L22" s="51">
        <f t="shared" si="4"/>
        <v>40040000</v>
      </c>
      <c r="O22" s="56"/>
      <c r="P22" s="57"/>
    </row>
    <row r="23" spans="2:16" s="15" customFormat="1" ht="20.100000000000001" customHeight="1" x14ac:dyDescent="0.25">
      <c r="B23" s="38">
        <v>18</v>
      </c>
      <c r="C23" s="75">
        <v>7662710013</v>
      </c>
      <c r="D23" s="60" t="s">
        <v>149</v>
      </c>
      <c r="E23" s="39" t="s">
        <v>8</v>
      </c>
      <c r="F23" s="40">
        <f>VLOOKUP(C23,'SH-01-832'!O:Q,3,0)</f>
        <v>95</v>
      </c>
      <c r="G23" s="79">
        <v>10010000</v>
      </c>
      <c r="H23" s="41">
        <f t="shared" si="0"/>
        <v>950950000</v>
      </c>
      <c r="I23" s="23"/>
      <c r="J23" s="49">
        <f>VLOOKUP(C23,'SH-01-832'!O:V,8,0)</f>
        <v>95</v>
      </c>
      <c r="K23" s="50">
        <f t="shared" si="1"/>
        <v>1</v>
      </c>
      <c r="L23" s="51">
        <f t="shared" si="4"/>
        <v>950950000</v>
      </c>
      <c r="O23" s="56"/>
      <c r="P23" s="57"/>
    </row>
    <row r="24" spans="2:16" s="15" customFormat="1" ht="20.100000000000001" customHeight="1" x14ac:dyDescent="0.25">
      <c r="B24" s="38">
        <v>19</v>
      </c>
      <c r="C24" s="75">
        <v>7662811313</v>
      </c>
      <c r="D24" s="60" t="s">
        <v>150</v>
      </c>
      <c r="E24" s="39" t="s">
        <v>8</v>
      </c>
      <c r="F24" s="40">
        <f>VLOOKUP(C24,'SH-01-832'!O:Q,3,0)</f>
        <v>4</v>
      </c>
      <c r="G24" s="79">
        <v>23100000</v>
      </c>
      <c r="H24" s="41">
        <f t="shared" si="0"/>
        <v>92400000</v>
      </c>
      <c r="I24" s="23"/>
      <c r="J24" s="49">
        <f>VLOOKUP(C24,'SH-01-832'!O:V,8,0)</f>
        <v>4</v>
      </c>
      <c r="K24" s="50">
        <f t="shared" si="1"/>
        <v>1</v>
      </c>
      <c r="L24" s="51">
        <f t="shared" si="4"/>
        <v>92400000</v>
      </c>
      <c r="O24" s="56"/>
      <c r="P24" s="57"/>
    </row>
    <row r="25" spans="2:16" s="15" customFormat="1" ht="20.100000000000001" customHeight="1" x14ac:dyDescent="0.25">
      <c r="B25" s="38">
        <v>20</v>
      </c>
      <c r="C25" s="75">
        <v>7662810915</v>
      </c>
      <c r="D25" s="60" t="s">
        <v>151</v>
      </c>
      <c r="E25" s="39" t="s">
        <v>8</v>
      </c>
      <c r="F25" s="40">
        <f>VLOOKUP(C25,'SH-01-832'!O:Q,3,0)</f>
        <v>8</v>
      </c>
      <c r="G25" s="79">
        <v>24640000</v>
      </c>
      <c r="H25" s="41">
        <f t="shared" si="0"/>
        <v>197120000</v>
      </c>
      <c r="I25" s="23"/>
      <c r="J25" s="49">
        <f>VLOOKUP(C25,'SH-01-832'!O:V,8,0)</f>
        <v>8</v>
      </c>
      <c r="K25" s="50">
        <f t="shared" si="1"/>
        <v>1</v>
      </c>
      <c r="L25" s="51">
        <f t="shared" si="4"/>
        <v>197120000</v>
      </c>
      <c r="O25" s="56"/>
      <c r="P25" s="57"/>
    </row>
    <row r="26" spans="2:16" s="15" customFormat="1" ht="20.100000000000001" customHeight="1" x14ac:dyDescent="0.25">
      <c r="B26" s="38">
        <v>21</v>
      </c>
      <c r="C26" s="75">
        <v>7662110015</v>
      </c>
      <c r="D26" s="60" t="s">
        <v>84</v>
      </c>
      <c r="E26" s="39" t="s">
        <v>8</v>
      </c>
      <c r="F26" s="40">
        <f>VLOOKUP(C26,'SH-01-832'!O:Q,3,0)</f>
        <v>2</v>
      </c>
      <c r="G26" s="79">
        <v>26180000</v>
      </c>
      <c r="H26" s="41">
        <f t="shared" si="0"/>
        <v>52360000</v>
      </c>
      <c r="I26" s="23"/>
      <c r="J26" s="49">
        <f>VLOOKUP(C26,'SH-01-832'!O:V,8,0)</f>
        <v>2</v>
      </c>
      <c r="K26" s="50">
        <f t="shared" si="1"/>
        <v>1</v>
      </c>
      <c r="L26" s="51">
        <f t="shared" si="4"/>
        <v>52360000</v>
      </c>
      <c r="O26" s="56"/>
      <c r="P26" s="57"/>
    </row>
    <row r="27" spans="2:16" s="15" customFormat="1" ht="20.100000000000001" customHeight="1" x14ac:dyDescent="0.25">
      <c r="B27" s="38">
        <v>22</v>
      </c>
      <c r="C27" s="75">
        <v>7662710015</v>
      </c>
      <c r="D27" s="60" t="s">
        <v>152</v>
      </c>
      <c r="E27" s="39" t="s">
        <v>8</v>
      </c>
      <c r="F27" s="40">
        <f>VLOOKUP(C27,'SH-01-832'!O:Q,3,0)</f>
        <v>28</v>
      </c>
      <c r="G27" s="79">
        <v>20020000</v>
      </c>
      <c r="H27" s="41">
        <f t="shared" si="0"/>
        <v>560560000</v>
      </c>
      <c r="I27" s="23"/>
      <c r="J27" s="49">
        <f>VLOOKUP(C27,'SH-01-832'!O:V,8,0)</f>
        <v>28</v>
      </c>
      <c r="K27" s="50">
        <f t="shared" si="1"/>
        <v>1</v>
      </c>
      <c r="L27" s="51">
        <f t="shared" si="4"/>
        <v>560560000</v>
      </c>
      <c r="O27" s="56"/>
      <c r="P27" s="57"/>
    </row>
    <row r="28" spans="2:16" s="15" customFormat="1" ht="20.100000000000001" customHeight="1" x14ac:dyDescent="0.25">
      <c r="B28" s="38">
        <v>23</v>
      </c>
      <c r="C28" s="75">
        <v>7662810916</v>
      </c>
      <c r="D28" s="60" t="s">
        <v>153</v>
      </c>
      <c r="E28" s="39" t="s">
        <v>8</v>
      </c>
      <c r="F28" s="40">
        <f>VLOOKUP(C28,'SH-01-832'!O:Q,3,0)</f>
        <v>7</v>
      </c>
      <c r="G28" s="79">
        <v>38500000</v>
      </c>
      <c r="H28" s="41">
        <f t="shared" si="0"/>
        <v>269500000</v>
      </c>
      <c r="I28" s="23"/>
      <c r="J28" s="49">
        <f>VLOOKUP(C28,'SH-01-832'!O:V,8,0)</f>
        <v>7</v>
      </c>
      <c r="K28" s="50">
        <f t="shared" si="1"/>
        <v>1</v>
      </c>
      <c r="L28" s="51">
        <f t="shared" si="4"/>
        <v>269500000</v>
      </c>
      <c r="O28" s="56"/>
      <c r="P28" s="57"/>
    </row>
    <row r="29" spans="2:16" s="15" customFormat="1" ht="20.100000000000001" customHeight="1" x14ac:dyDescent="0.25">
      <c r="B29" s="38">
        <v>24</v>
      </c>
      <c r="C29" s="75">
        <v>7662110016</v>
      </c>
      <c r="D29" s="60" t="s">
        <v>154</v>
      </c>
      <c r="E29" s="39" t="s">
        <v>8</v>
      </c>
      <c r="F29" s="40">
        <f>VLOOKUP(C29,'SH-01-832'!O:Q,3,0)</f>
        <v>2</v>
      </c>
      <c r="G29" s="79">
        <v>53900000</v>
      </c>
      <c r="H29" s="41">
        <f t="shared" si="0"/>
        <v>107800000</v>
      </c>
      <c r="I29" s="23"/>
      <c r="J29" s="49">
        <f>VLOOKUP(C29,'SH-01-832'!O:V,8,0)</f>
        <v>2</v>
      </c>
      <c r="K29" s="50">
        <f t="shared" si="1"/>
        <v>1</v>
      </c>
      <c r="L29" s="51">
        <f t="shared" si="4"/>
        <v>107800000</v>
      </c>
      <c r="O29" s="56"/>
      <c r="P29" s="57"/>
    </row>
    <row r="30" spans="2:16" s="15" customFormat="1" ht="20.100000000000001" customHeight="1" x14ac:dyDescent="0.25">
      <c r="B30" s="38">
        <v>25</v>
      </c>
      <c r="C30" s="75">
        <v>7662811316</v>
      </c>
      <c r="D30" s="60" t="s">
        <v>155</v>
      </c>
      <c r="E30" s="39" t="s">
        <v>8</v>
      </c>
      <c r="F30" s="40">
        <f>VLOOKUP(C30,'SH-01-832'!O:Q,3,0)</f>
        <v>5</v>
      </c>
      <c r="G30" s="79">
        <v>52360000</v>
      </c>
      <c r="H30" s="41">
        <f t="shared" si="0"/>
        <v>261800000</v>
      </c>
      <c r="I30" s="23"/>
      <c r="J30" s="49">
        <f>VLOOKUP(C30,'SH-01-832'!O:V,8,0)</f>
        <v>5</v>
      </c>
      <c r="K30" s="50">
        <f t="shared" si="1"/>
        <v>1</v>
      </c>
      <c r="L30" s="51">
        <f t="shared" si="4"/>
        <v>261800000</v>
      </c>
      <c r="O30" s="56"/>
      <c r="P30" s="57"/>
    </row>
    <row r="31" spans="2:16" s="15" customFormat="1" ht="20.100000000000001" customHeight="1" x14ac:dyDescent="0.25">
      <c r="B31" s="38">
        <v>26</v>
      </c>
      <c r="C31" s="75">
        <v>7662810917</v>
      </c>
      <c r="D31" s="60" t="s">
        <v>156</v>
      </c>
      <c r="E31" s="39" t="s">
        <v>8</v>
      </c>
      <c r="F31" s="40">
        <f>VLOOKUP(C31,'SH-01-832'!O:Q,3,0)</f>
        <v>15</v>
      </c>
      <c r="G31" s="79">
        <v>53900000</v>
      </c>
      <c r="H31" s="41">
        <f t="shared" si="0"/>
        <v>808500000</v>
      </c>
      <c r="I31" s="23"/>
      <c r="J31" s="49">
        <f>VLOOKUP(C31,'SH-01-832'!O:V,8,0)</f>
        <v>15</v>
      </c>
      <c r="K31" s="50">
        <f t="shared" si="1"/>
        <v>1</v>
      </c>
      <c r="L31" s="51">
        <f t="shared" si="4"/>
        <v>808500000</v>
      </c>
      <c r="O31" s="56"/>
      <c r="P31" s="57"/>
    </row>
    <row r="32" spans="2:16" s="15" customFormat="1" ht="20.100000000000001" customHeight="1" x14ac:dyDescent="0.25">
      <c r="B32" s="38">
        <v>27</v>
      </c>
      <c r="C32" s="75">
        <v>7662811017</v>
      </c>
      <c r="D32" s="60" t="s">
        <v>157</v>
      </c>
      <c r="E32" s="39" t="s">
        <v>8</v>
      </c>
      <c r="F32" s="40">
        <f>VLOOKUP(C32,'SH-01-832'!O:Q,3,0)</f>
        <v>1</v>
      </c>
      <c r="G32" s="79">
        <v>80080000</v>
      </c>
      <c r="H32" s="41">
        <f t="shared" si="0"/>
        <v>80080000</v>
      </c>
      <c r="I32" s="23"/>
      <c r="J32" s="49">
        <f>VLOOKUP(C32,'SH-01-832'!O:V,8,0)</f>
        <v>1</v>
      </c>
      <c r="K32" s="50">
        <f t="shared" si="1"/>
        <v>1</v>
      </c>
      <c r="L32" s="51">
        <f t="shared" si="4"/>
        <v>80080000</v>
      </c>
      <c r="O32" s="56"/>
      <c r="P32" s="57"/>
    </row>
    <row r="33" spans="2:16" s="15" customFormat="1" ht="20.100000000000001" customHeight="1" x14ac:dyDescent="0.25">
      <c r="B33" s="38">
        <v>28</v>
      </c>
      <c r="C33" s="75">
        <v>7662810818</v>
      </c>
      <c r="D33" s="60" t="s">
        <v>77</v>
      </c>
      <c r="E33" s="39" t="s">
        <v>8</v>
      </c>
      <c r="F33" s="40">
        <f>VLOOKUP(C33,'SH-01-832'!O:Q,3,0)</f>
        <v>2</v>
      </c>
      <c r="G33" s="79">
        <v>100100000</v>
      </c>
      <c r="H33" s="41">
        <f t="shared" si="0"/>
        <v>200200000</v>
      </c>
      <c r="I33" s="23"/>
      <c r="J33" s="49">
        <f>VLOOKUP(C33,'SH-01-832'!O:V,8,0)</f>
        <v>2</v>
      </c>
      <c r="K33" s="50">
        <f t="shared" si="1"/>
        <v>1</v>
      </c>
      <c r="L33" s="51">
        <f t="shared" si="4"/>
        <v>200200000</v>
      </c>
      <c r="N33" s="15">
        <v>10</v>
      </c>
      <c r="O33" s="56">
        <f t="shared" si="2"/>
        <v>8</v>
      </c>
      <c r="P33" s="57">
        <f t="shared" si="3"/>
        <v>1001000000</v>
      </c>
    </row>
    <row r="34" spans="2:16" s="15" customFormat="1" ht="20.100000000000001" customHeight="1" x14ac:dyDescent="0.25">
      <c r="B34" s="38">
        <v>29</v>
      </c>
      <c r="C34" s="75">
        <v>7662812619</v>
      </c>
      <c r="D34" s="60" t="s">
        <v>158</v>
      </c>
      <c r="E34" s="39" t="s">
        <v>8</v>
      </c>
      <c r="F34" s="40">
        <f>VLOOKUP(C34,'SH-01-832'!O:Q,3,0)</f>
        <v>1</v>
      </c>
      <c r="G34" s="79">
        <v>130900000</v>
      </c>
      <c r="H34" s="41">
        <f t="shared" si="0"/>
        <v>130900000</v>
      </c>
      <c r="I34" s="23"/>
      <c r="J34" s="49">
        <f>VLOOKUP(C34,'SH-01-832'!O:V,8,0)</f>
        <v>1</v>
      </c>
      <c r="K34" s="50">
        <f t="shared" si="1"/>
        <v>1</v>
      </c>
      <c r="L34" s="51">
        <f t="shared" si="4"/>
        <v>130900000</v>
      </c>
      <c r="N34" s="15">
        <v>10</v>
      </c>
      <c r="O34" s="56">
        <f t="shared" si="2"/>
        <v>9</v>
      </c>
      <c r="P34" s="57">
        <f t="shared" si="3"/>
        <v>1309000000</v>
      </c>
    </row>
    <row r="35" spans="2:16" s="15" customFormat="1" ht="20.100000000000001" customHeight="1" x14ac:dyDescent="0.25">
      <c r="B35" s="38">
        <v>30</v>
      </c>
      <c r="C35" s="75">
        <v>7662812720</v>
      </c>
      <c r="D35" s="61" t="s">
        <v>159</v>
      </c>
      <c r="E35" s="39" t="s">
        <v>8</v>
      </c>
      <c r="F35" s="40">
        <f>VLOOKUP(C35,'SH-01-832'!O:Q,3,0)</f>
        <v>1</v>
      </c>
      <c r="G35" s="79">
        <v>192500000</v>
      </c>
      <c r="H35" s="41">
        <f t="shared" si="0"/>
        <v>192500000</v>
      </c>
      <c r="I35" s="23"/>
      <c r="J35" s="49">
        <f>VLOOKUP(C35,'SH-01-832'!O:V,8,0)</f>
        <v>1</v>
      </c>
      <c r="K35" s="50">
        <f t="shared" si="1"/>
        <v>1</v>
      </c>
      <c r="L35" s="51">
        <f t="shared" si="4"/>
        <v>192500000</v>
      </c>
      <c r="O35" s="56">
        <f t="shared" si="2"/>
        <v>-1</v>
      </c>
      <c r="P35" s="57">
        <f t="shared" si="3"/>
        <v>0</v>
      </c>
    </row>
    <row r="36" spans="2:16" s="15" customFormat="1" ht="20.100000000000001" customHeight="1" x14ac:dyDescent="0.25">
      <c r="B36" s="38">
        <v>31</v>
      </c>
      <c r="C36" s="75">
        <v>7662812520</v>
      </c>
      <c r="D36" s="61" t="s">
        <v>160</v>
      </c>
      <c r="E36" s="39" t="s">
        <v>8</v>
      </c>
      <c r="F36" s="40">
        <f>VLOOKUP(C36,'SH-01-832'!O:Q,3,0)</f>
        <v>2</v>
      </c>
      <c r="G36" s="79">
        <v>138600000</v>
      </c>
      <c r="H36" s="41">
        <f t="shared" si="0"/>
        <v>277200000</v>
      </c>
      <c r="I36" s="23"/>
      <c r="J36" s="49">
        <f>VLOOKUP(C36,'SH-01-832'!O:V,8,0)</f>
        <v>2</v>
      </c>
      <c r="K36" s="50">
        <f t="shared" si="1"/>
        <v>1</v>
      </c>
      <c r="L36" s="51">
        <f t="shared" si="4"/>
        <v>277200000</v>
      </c>
      <c r="N36" s="15">
        <v>3</v>
      </c>
      <c r="O36" s="56">
        <f t="shared" si="2"/>
        <v>1</v>
      </c>
      <c r="P36" s="57">
        <f t="shared" si="3"/>
        <v>415800000</v>
      </c>
    </row>
    <row r="37" spans="2:16" s="15" customFormat="1" ht="20.100000000000001" customHeight="1" x14ac:dyDescent="0.25">
      <c r="B37" s="38">
        <v>32</v>
      </c>
      <c r="C37" s="75">
        <v>7662813224</v>
      </c>
      <c r="D37" s="61" t="s">
        <v>71</v>
      </c>
      <c r="E37" s="39" t="s">
        <v>8</v>
      </c>
      <c r="F37" s="40">
        <f>VLOOKUP(C37,'SH-01-832'!O:Q,3,0)</f>
        <v>1</v>
      </c>
      <c r="G37" s="79">
        <v>308000000</v>
      </c>
      <c r="H37" s="41">
        <f t="shared" si="0"/>
        <v>308000000</v>
      </c>
      <c r="I37" s="23"/>
      <c r="J37" s="49">
        <f>VLOOKUP(C37,'SH-01-832'!O:V,8,0)</f>
        <v>1</v>
      </c>
      <c r="K37" s="50">
        <f t="shared" si="1"/>
        <v>1</v>
      </c>
      <c r="L37" s="51">
        <f t="shared" si="4"/>
        <v>308000000</v>
      </c>
      <c r="N37" s="15">
        <v>8</v>
      </c>
      <c r="O37" s="56">
        <f t="shared" si="2"/>
        <v>7</v>
      </c>
      <c r="P37" s="57">
        <f t="shared" si="3"/>
        <v>2464000000</v>
      </c>
    </row>
    <row r="38" spans="2:16" s="15" customFormat="1" ht="20.100000000000001" customHeight="1" x14ac:dyDescent="0.25">
      <c r="B38" s="38">
        <v>33</v>
      </c>
      <c r="C38" s="75">
        <v>7662110024</v>
      </c>
      <c r="D38" s="61" t="s">
        <v>69</v>
      </c>
      <c r="E38" s="39" t="s">
        <v>8</v>
      </c>
      <c r="F38" s="40">
        <f>VLOOKUP(C38,'SH-01-832'!O:Q,3,0)</f>
        <v>2</v>
      </c>
      <c r="G38" s="79">
        <v>308000000</v>
      </c>
      <c r="H38" s="41">
        <f t="shared" si="0"/>
        <v>616000000</v>
      </c>
      <c r="I38" s="23"/>
      <c r="J38" s="49">
        <f>VLOOKUP(C38,'SH-01-832'!O:V,8,0)</f>
        <v>2</v>
      </c>
      <c r="K38" s="50">
        <f t="shared" si="1"/>
        <v>1</v>
      </c>
      <c r="L38" s="51">
        <f t="shared" si="4"/>
        <v>616000000</v>
      </c>
      <c r="N38" s="15">
        <v>2</v>
      </c>
      <c r="O38" s="56">
        <f t="shared" si="2"/>
        <v>0</v>
      </c>
      <c r="P38" s="57">
        <f t="shared" si="3"/>
        <v>616000000</v>
      </c>
    </row>
    <row r="39" spans="2:16" s="15" customFormat="1" ht="20.100000000000001" customHeight="1" x14ac:dyDescent="0.25">
      <c r="B39" s="38">
        <v>34</v>
      </c>
      <c r="C39" s="75">
        <v>7662812424</v>
      </c>
      <c r="D39" s="61" t="s">
        <v>68</v>
      </c>
      <c r="E39" s="39" t="s">
        <v>8</v>
      </c>
      <c r="F39" s="40">
        <f>VLOOKUP(C39,'SH-01-832'!O:Q,3,0)</f>
        <v>2</v>
      </c>
      <c r="G39" s="79">
        <v>308000000</v>
      </c>
      <c r="H39" s="41">
        <f t="shared" si="0"/>
        <v>616000000</v>
      </c>
      <c r="I39" s="23"/>
      <c r="J39" s="49">
        <f>VLOOKUP(C39,'SH-01-832'!O:V,8,0)</f>
        <v>2</v>
      </c>
      <c r="K39" s="50">
        <f t="shared" si="1"/>
        <v>1</v>
      </c>
      <c r="L39" s="51">
        <f t="shared" si="4"/>
        <v>616000000</v>
      </c>
      <c r="N39" s="15">
        <v>4</v>
      </c>
      <c r="O39" s="56">
        <f t="shared" si="2"/>
        <v>2</v>
      </c>
      <c r="P39" s="57">
        <f t="shared" si="3"/>
        <v>1232000000</v>
      </c>
    </row>
    <row r="40" spans="2:16" s="15" customFormat="1" ht="20.100000000000001" customHeight="1" x14ac:dyDescent="0.25">
      <c r="B40" s="38">
        <v>35</v>
      </c>
      <c r="C40" s="75">
        <v>7662812524</v>
      </c>
      <c r="D40" s="60" t="s">
        <v>161</v>
      </c>
      <c r="E40" s="39" t="s">
        <v>8</v>
      </c>
      <c r="F40" s="40">
        <f>VLOOKUP(C40,'SH-01-832'!O:Q,3,0)</f>
        <v>2</v>
      </c>
      <c r="G40" s="79">
        <v>308000000</v>
      </c>
      <c r="H40" s="41">
        <f t="shared" si="0"/>
        <v>616000000</v>
      </c>
      <c r="I40" s="23"/>
      <c r="J40" s="49">
        <f>VLOOKUP(C40,'SH-01-832'!O:V,8,0)</f>
        <v>2</v>
      </c>
      <c r="K40" s="50">
        <f t="shared" si="1"/>
        <v>1</v>
      </c>
      <c r="L40" s="51">
        <f t="shared" si="4"/>
        <v>616000000</v>
      </c>
      <c r="N40" s="15">
        <v>53</v>
      </c>
      <c r="O40" s="56">
        <f t="shared" si="2"/>
        <v>51</v>
      </c>
      <c r="P40" s="57">
        <f t="shared" si="3"/>
        <v>16324000000</v>
      </c>
    </row>
    <row r="41" spans="2:16" s="15" customFormat="1" ht="20.100000000000001" customHeight="1" x14ac:dyDescent="0.25">
      <c r="B41" s="38">
        <v>36</v>
      </c>
      <c r="C41" s="75">
        <v>7662812324</v>
      </c>
      <c r="D41" s="60" t="s">
        <v>162</v>
      </c>
      <c r="E41" s="39" t="s">
        <v>8</v>
      </c>
      <c r="F41" s="40">
        <f>VLOOKUP(C41,'SH-01-832'!O:Q,3,0)</f>
        <v>1</v>
      </c>
      <c r="G41" s="79">
        <v>308000000</v>
      </c>
      <c r="H41" s="41">
        <f t="shared" si="0"/>
        <v>308000000</v>
      </c>
      <c r="I41" s="23"/>
      <c r="J41" s="49">
        <f>VLOOKUP(C41,'SH-01-832'!O:V,8,0)</f>
        <v>1</v>
      </c>
      <c r="K41" s="50">
        <f t="shared" si="1"/>
        <v>1</v>
      </c>
      <c r="L41" s="51">
        <f t="shared" si="4"/>
        <v>308000000</v>
      </c>
      <c r="N41" s="15">
        <v>6</v>
      </c>
      <c r="O41" s="56">
        <f t="shared" si="2"/>
        <v>5</v>
      </c>
      <c r="P41" s="57">
        <f t="shared" si="3"/>
        <v>1848000000</v>
      </c>
    </row>
    <row r="42" spans="2:16" s="15" customFormat="1" ht="19.5" customHeight="1" x14ac:dyDescent="0.25">
      <c r="B42" s="38">
        <v>37</v>
      </c>
      <c r="C42" s="75">
        <v>7662812327</v>
      </c>
      <c r="D42" s="60" t="s">
        <v>163</v>
      </c>
      <c r="E42" s="39" t="s">
        <v>8</v>
      </c>
      <c r="F42" s="40">
        <f>VLOOKUP(C42,'SH-01-832'!O:Q,3,0)</f>
        <v>2</v>
      </c>
      <c r="G42" s="79">
        <v>462000000</v>
      </c>
      <c r="H42" s="41">
        <f t="shared" si="0"/>
        <v>924000000</v>
      </c>
      <c r="I42" s="23"/>
      <c r="J42" s="49">
        <f>VLOOKUP(C42,'SH-01-832'!O:V,8,0)</f>
        <v>2</v>
      </c>
      <c r="K42" s="50">
        <f t="shared" si="1"/>
        <v>1</v>
      </c>
      <c r="L42" s="51">
        <f t="shared" si="4"/>
        <v>924000000</v>
      </c>
      <c r="N42" s="15">
        <v>4</v>
      </c>
      <c r="O42" s="56">
        <f t="shared" si="2"/>
        <v>2</v>
      </c>
      <c r="P42" s="57">
        <f t="shared" si="3"/>
        <v>1848000000</v>
      </c>
    </row>
    <row r="43" spans="2:16" s="15" customFormat="1" ht="20.100000000000001" customHeight="1" x14ac:dyDescent="0.25">
      <c r="B43" s="38">
        <v>38</v>
      </c>
      <c r="C43" s="75">
        <v>7662812627</v>
      </c>
      <c r="D43" s="60" t="s">
        <v>63</v>
      </c>
      <c r="E43" s="39" t="s">
        <v>8</v>
      </c>
      <c r="F43" s="40">
        <f>VLOOKUP(C43,'SH-01-832'!O:Q,3,0)</f>
        <v>1</v>
      </c>
      <c r="G43" s="79">
        <v>462000000</v>
      </c>
      <c r="H43" s="41">
        <f t="shared" si="0"/>
        <v>462000000</v>
      </c>
      <c r="I43" s="23"/>
      <c r="J43" s="49">
        <f>VLOOKUP(C43,'SH-01-832'!O:V,8,0)</f>
        <v>1</v>
      </c>
      <c r="K43" s="50">
        <f t="shared" si="1"/>
        <v>1</v>
      </c>
      <c r="L43" s="51">
        <f t="shared" si="4"/>
        <v>462000000</v>
      </c>
      <c r="N43" s="15">
        <v>465</v>
      </c>
      <c r="O43" s="56">
        <f t="shared" si="2"/>
        <v>464</v>
      </c>
      <c r="P43" s="57">
        <f t="shared" si="3"/>
        <v>214830000000</v>
      </c>
    </row>
    <row r="44" spans="2:16" s="15" customFormat="1" ht="20.100000000000001" customHeight="1" x14ac:dyDescent="0.25">
      <c r="B44" s="38">
        <v>39</v>
      </c>
      <c r="C44" s="75">
        <v>7662812827</v>
      </c>
      <c r="D44" s="60" t="s">
        <v>61</v>
      </c>
      <c r="E44" s="39" t="s">
        <v>8</v>
      </c>
      <c r="F44" s="40">
        <f>VLOOKUP(C44,'SH-01-832'!O:Q,3,0)</f>
        <v>1</v>
      </c>
      <c r="G44" s="79">
        <v>592900000</v>
      </c>
      <c r="H44" s="41">
        <f t="shared" si="0"/>
        <v>592900000</v>
      </c>
      <c r="I44" s="23"/>
      <c r="J44" s="49">
        <f>VLOOKUP(C44,'SH-01-832'!O:V,8,0)</f>
        <v>1</v>
      </c>
      <c r="K44" s="50">
        <f t="shared" si="1"/>
        <v>1</v>
      </c>
      <c r="L44" s="51">
        <f t="shared" si="4"/>
        <v>592900000</v>
      </c>
      <c r="N44" s="15">
        <v>97</v>
      </c>
      <c r="O44" s="56">
        <f t="shared" si="2"/>
        <v>96</v>
      </c>
      <c r="P44" s="57">
        <f t="shared" si="3"/>
        <v>57511300000</v>
      </c>
    </row>
    <row r="45" spans="2:16" s="15" customFormat="1" ht="20.100000000000001" customHeight="1" x14ac:dyDescent="0.25">
      <c r="B45" s="38">
        <v>40</v>
      </c>
      <c r="C45" s="75">
        <v>7662813430</v>
      </c>
      <c r="D45" s="60" t="s">
        <v>59</v>
      </c>
      <c r="E45" s="39" t="s">
        <v>8</v>
      </c>
      <c r="F45" s="40">
        <f>VLOOKUP(C45,'SH-01-832'!O:Q,3,0)</f>
        <v>1</v>
      </c>
      <c r="G45" s="79">
        <v>693000000</v>
      </c>
      <c r="H45" s="41">
        <f t="shared" si="0"/>
        <v>693000000</v>
      </c>
      <c r="I45" s="23"/>
      <c r="J45" s="49">
        <f>VLOOKUP(C45,'SH-01-832'!O:V,8,0)</f>
        <v>1</v>
      </c>
      <c r="K45" s="50">
        <f t="shared" si="1"/>
        <v>1</v>
      </c>
      <c r="L45" s="51">
        <f t="shared" si="4"/>
        <v>693000000</v>
      </c>
      <c r="N45" s="15">
        <v>12</v>
      </c>
      <c r="O45" s="56">
        <f t="shared" si="2"/>
        <v>11</v>
      </c>
      <c r="P45" s="57">
        <f t="shared" si="3"/>
        <v>8316000000</v>
      </c>
    </row>
    <row r="46" spans="2:16" s="15" customFormat="1" ht="20.100000000000001" customHeight="1" x14ac:dyDescent="0.25">
      <c r="B46" s="38">
        <v>41</v>
      </c>
      <c r="C46" s="76">
        <v>7662110030</v>
      </c>
      <c r="D46" s="72" t="s">
        <v>55</v>
      </c>
      <c r="E46" s="39" t="s">
        <v>8</v>
      </c>
      <c r="F46" s="40">
        <f>VLOOKUP(C46,'SH-01-832'!O:Q,3,0)</f>
        <v>1</v>
      </c>
      <c r="G46" s="80">
        <v>693000000</v>
      </c>
      <c r="H46" s="73">
        <f t="shared" si="0"/>
        <v>693000000</v>
      </c>
      <c r="I46" s="23"/>
      <c r="J46" s="49">
        <f>VLOOKUP(C46,'SH-01-832'!O:V,8,0)</f>
        <v>1</v>
      </c>
      <c r="K46" s="50">
        <f t="shared" si="1"/>
        <v>1</v>
      </c>
      <c r="L46" s="51">
        <f t="shared" si="4"/>
        <v>693000000</v>
      </c>
      <c r="O46" s="56"/>
      <c r="P46" s="57"/>
    </row>
    <row r="47" spans="2:16" s="15" customFormat="1" ht="20.100000000000001" customHeight="1" x14ac:dyDescent="0.25">
      <c r="B47" s="38">
        <v>42</v>
      </c>
      <c r="C47" s="76">
        <v>7413240909</v>
      </c>
      <c r="D47" s="72" t="s">
        <v>54</v>
      </c>
      <c r="E47" s="39" t="s">
        <v>8</v>
      </c>
      <c r="F47" s="40">
        <f>VLOOKUP(C47,'SH-01-832'!O:Q,3,0)</f>
        <v>258</v>
      </c>
      <c r="G47" s="80">
        <v>5605600</v>
      </c>
      <c r="H47" s="73">
        <f t="shared" si="0"/>
        <v>1446244800</v>
      </c>
      <c r="I47" s="23"/>
      <c r="J47" s="49">
        <f>VLOOKUP(C47,'SH-01-832'!O:V,8,0)</f>
        <v>258</v>
      </c>
      <c r="K47" s="50">
        <f t="shared" si="1"/>
        <v>1</v>
      </c>
      <c r="L47" s="51">
        <f t="shared" si="4"/>
        <v>1446244800</v>
      </c>
      <c r="O47" s="56"/>
      <c r="P47" s="57"/>
    </row>
    <row r="48" spans="2:16" s="15" customFormat="1" ht="20.100000000000001" customHeight="1" x14ac:dyDescent="0.25">
      <c r="B48" s="38">
        <v>43</v>
      </c>
      <c r="C48" s="76">
        <v>7413211313</v>
      </c>
      <c r="D48" s="72" t="s">
        <v>53</v>
      </c>
      <c r="E48" s="39" t="s">
        <v>8</v>
      </c>
      <c r="F48" s="40">
        <f>VLOOKUP(C48,'SH-01-832'!O:Q,3,0)</f>
        <v>306</v>
      </c>
      <c r="G48" s="80">
        <v>22522500</v>
      </c>
      <c r="H48" s="73">
        <f t="shared" si="0"/>
        <v>6891885000</v>
      </c>
      <c r="I48" s="23"/>
      <c r="J48" s="49">
        <f>VLOOKUP(C48,'SH-01-832'!O:V,8,0)</f>
        <v>306</v>
      </c>
      <c r="K48" s="50">
        <f t="shared" si="1"/>
        <v>1</v>
      </c>
      <c r="L48" s="51">
        <f t="shared" si="4"/>
        <v>6891885000</v>
      </c>
      <c r="O48" s="56"/>
      <c r="P48" s="57"/>
    </row>
    <row r="49" spans="2:16" s="15" customFormat="1" ht="20.100000000000001" customHeight="1" x14ac:dyDescent="0.25">
      <c r="B49" s="38">
        <v>44</v>
      </c>
      <c r="C49" s="76">
        <v>7413241306</v>
      </c>
      <c r="D49" s="72" t="s">
        <v>52</v>
      </c>
      <c r="E49" s="39" t="s">
        <v>8</v>
      </c>
      <c r="F49" s="40">
        <f>VLOOKUP(C49,'SH-01-832'!O:Q,3,0)</f>
        <v>30</v>
      </c>
      <c r="G49" s="80">
        <v>3503500</v>
      </c>
      <c r="H49" s="73">
        <f t="shared" si="0"/>
        <v>105105000</v>
      </c>
      <c r="I49" s="23"/>
      <c r="J49" s="49">
        <f>VLOOKUP(C49,'SH-01-832'!O:V,8,0)</f>
        <v>30</v>
      </c>
      <c r="K49" s="50">
        <f t="shared" si="1"/>
        <v>1</v>
      </c>
      <c r="L49" s="51">
        <f t="shared" si="4"/>
        <v>105105000</v>
      </c>
      <c r="O49" s="56"/>
      <c r="P49" s="57"/>
    </row>
    <row r="50" spans="2:16" s="15" customFormat="1" ht="20.100000000000001" customHeight="1" x14ac:dyDescent="0.25">
      <c r="B50" s="38">
        <v>45</v>
      </c>
      <c r="C50" s="76">
        <v>7413210806</v>
      </c>
      <c r="D50" s="72" t="s">
        <v>51</v>
      </c>
      <c r="E50" s="39" t="s">
        <v>8</v>
      </c>
      <c r="F50" s="40">
        <f>VLOOKUP(C50,'SH-01-832'!O:Q,3,0)</f>
        <v>90</v>
      </c>
      <c r="G50" s="80">
        <v>2502500</v>
      </c>
      <c r="H50" s="73">
        <f t="shared" si="0"/>
        <v>225225000</v>
      </c>
      <c r="I50" s="23"/>
      <c r="J50" s="83">
        <f>VLOOKUP(C50,'SH-01-832'!O:V,8,0)</f>
        <v>84</v>
      </c>
      <c r="K50" s="84">
        <f t="shared" si="1"/>
        <v>0.93333333333333335</v>
      </c>
      <c r="L50" s="85">
        <f t="shared" si="4"/>
        <v>210210000</v>
      </c>
      <c r="O50" s="56"/>
      <c r="P50" s="57"/>
    </row>
    <row r="51" spans="2:16" s="15" customFormat="1" ht="20.100000000000001" customHeight="1" x14ac:dyDescent="0.25">
      <c r="B51" s="38">
        <v>46</v>
      </c>
      <c r="C51" s="76">
        <v>7413211306</v>
      </c>
      <c r="D51" s="72" t="s">
        <v>50</v>
      </c>
      <c r="E51" s="39" t="s">
        <v>8</v>
      </c>
      <c r="F51" s="40">
        <f>VLOOKUP(C51,'SH-01-832'!O:Q,3,0)</f>
        <v>6</v>
      </c>
      <c r="G51" s="80">
        <v>3503500</v>
      </c>
      <c r="H51" s="73">
        <f t="shared" si="0"/>
        <v>21021000</v>
      </c>
      <c r="I51" s="23"/>
      <c r="J51" s="83">
        <f>VLOOKUP(C51,'SH-01-832'!O:V,8,0)</f>
        <v>12</v>
      </c>
      <c r="K51" s="84">
        <f t="shared" si="1"/>
        <v>2</v>
      </c>
      <c r="L51" s="85">
        <f t="shared" si="4"/>
        <v>42042000</v>
      </c>
      <c r="O51" s="56"/>
      <c r="P51" s="57"/>
    </row>
    <row r="52" spans="2:16" s="15" customFormat="1" ht="20.100000000000001" customHeight="1" x14ac:dyDescent="0.25">
      <c r="B52" s="38">
        <v>47</v>
      </c>
      <c r="C52" s="76">
        <v>7413241711</v>
      </c>
      <c r="D52" s="72" t="s">
        <v>45</v>
      </c>
      <c r="E52" s="39" t="s">
        <v>8</v>
      </c>
      <c r="F52" s="40">
        <f>VLOOKUP(C52,'SH-01-832'!O:Q,3,0)</f>
        <v>126</v>
      </c>
      <c r="G52" s="80">
        <v>21521500</v>
      </c>
      <c r="H52" s="73">
        <f t="shared" si="0"/>
        <v>2711709000</v>
      </c>
      <c r="I52" s="23"/>
      <c r="J52" s="49">
        <f>VLOOKUP(C52,'SH-01-832'!O:V,8,0)</f>
        <v>125.9</v>
      </c>
      <c r="K52" s="50">
        <f t="shared" si="1"/>
        <v>0.99920634920634921</v>
      </c>
      <c r="L52" s="51">
        <f t="shared" si="4"/>
        <v>2709556850</v>
      </c>
      <c r="O52" s="56"/>
      <c r="P52" s="57"/>
    </row>
    <row r="53" spans="2:16" s="15" customFormat="1" ht="20.100000000000001" customHeight="1" x14ac:dyDescent="0.25">
      <c r="B53" s="38">
        <v>48</v>
      </c>
      <c r="C53" s="76">
        <v>7630091523</v>
      </c>
      <c r="D53" s="72" t="s">
        <v>42</v>
      </c>
      <c r="E53" s="39" t="s">
        <v>8</v>
      </c>
      <c r="F53" s="40">
        <f>VLOOKUP(C53,'SH-01-832'!O:Q,3,0)</f>
        <v>38</v>
      </c>
      <c r="G53" s="80">
        <v>24640000</v>
      </c>
      <c r="H53" s="73">
        <f t="shared" si="0"/>
        <v>936320000</v>
      </c>
      <c r="I53" s="23"/>
      <c r="J53" s="49">
        <f>VLOOKUP(C53,'SH-01-832'!O:V,8,0)</f>
        <v>38</v>
      </c>
      <c r="K53" s="50">
        <f t="shared" si="1"/>
        <v>1</v>
      </c>
      <c r="L53" s="51">
        <f t="shared" si="4"/>
        <v>936320000</v>
      </c>
      <c r="O53" s="56"/>
      <c r="P53" s="57"/>
    </row>
    <row r="54" spans="2:16" s="15" customFormat="1" ht="20.100000000000001" customHeight="1" x14ac:dyDescent="0.25">
      <c r="B54" s="38">
        <v>49</v>
      </c>
      <c r="C54" s="76">
        <v>7630090900</v>
      </c>
      <c r="D54" s="72" t="s">
        <v>41</v>
      </c>
      <c r="E54" s="39" t="s">
        <v>8</v>
      </c>
      <c r="F54" s="40">
        <f>VLOOKUP(C54,'SH-01-832'!O:Q,3,0)</f>
        <v>3</v>
      </c>
      <c r="G54" s="80">
        <v>5390000</v>
      </c>
      <c r="H54" s="73">
        <f t="shared" si="0"/>
        <v>16170000</v>
      </c>
      <c r="I54" s="23"/>
      <c r="J54" s="49">
        <f>VLOOKUP(C54,'SH-01-832'!O:V,8,0)</f>
        <v>3</v>
      </c>
      <c r="K54" s="50">
        <f t="shared" si="1"/>
        <v>1</v>
      </c>
      <c r="L54" s="51">
        <f t="shared" si="4"/>
        <v>16170000</v>
      </c>
      <c r="O54" s="56"/>
      <c r="P54" s="57"/>
    </row>
    <row r="55" spans="2:16" s="15" customFormat="1" ht="24" x14ac:dyDescent="0.25">
      <c r="B55" s="38">
        <v>50</v>
      </c>
      <c r="C55" s="76">
        <v>7631091309</v>
      </c>
      <c r="D55" s="72" t="s">
        <v>40</v>
      </c>
      <c r="E55" s="39" t="s">
        <v>8</v>
      </c>
      <c r="F55" s="40">
        <f>VLOOKUP(C55,'SH-01-832'!O:Q,3,0)</f>
        <v>27</v>
      </c>
      <c r="G55" s="80">
        <v>3696000</v>
      </c>
      <c r="H55" s="73">
        <f t="shared" si="0"/>
        <v>99792000</v>
      </c>
      <c r="I55" s="23"/>
      <c r="J55" s="49">
        <f>VLOOKUP(C55,'SH-01-832'!O:V,8,0)</f>
        <v>27</v>
      </c>
      <c r="K55" s="50">
        <f t="shared" si="1"/>
        <v>1</v>
      </c>
      <c r="L55" s="51">
        <f t="shared" si="4"/>
        <v>99792000</v>
      </c>
      <c r="O55" s="56"/>
      <c r="P55" s="57"/>
    </row>
    <row r="56" spans="2:16" s="15" customFormat="1" ht="24" x14ac:dyDescent="0.25">
      <c r="B56" s="38">
        <v>51</v>
      </c>
      <c r="C56" s="76">
        <v>7632401713</v>
      </c>
      <c r="D56" s="72" t="s">
        <v>39</v>
      </c>
      <c r="E56" s="39" t="s">
        <v>8</v>
      </c>
      <c r="F56" s="40">
        <f>VLOOKUP(C56,'SH-01-832'!O:Q,3,0)</f>
        <v>1</v>
      </c>
      <c r="G56" s="80">
        <v>16632000</v>
      </c>
      <c r="H56" s="73">
        <f t="shared" si="0"/>
        <v>16632000</v>
      </c>
      <c r="I56" s="23"/>
      <c r="J56" s="49">
        <f>VLOOKUP(C56,'SH-01-832'!O:V,8,0)</f>
        <v>1</v>
      </c>
      <c r="K56" s="50">
        <f t="shared" si="1"/>
        <v>1</v>
      </c>
      <c r="L56" s="51">
        <f t="shared" si="4"/>
        <v>16632000</v>
      </c>
      <c r="O56" s="56"/>
      <c r="P56" s="57"/>
    </row>
    <row r="57" spans="2:16" s="15" customFormat="1" ht="24" x14ac:dyDescent="0.25">
      <c r="B57" s="38">
        <v>52</v>
      </c>
      <c r="C57" s="76">
        <v>7631091108</v>
      </c>
      <c r="D57" s="72" t="s">
        <v>38</v>
      </c>
      <c r="E57" s="39" t="s">
        <v>8</v>
      </c>
      <c r="F57" s="40">
        <f>VLOOKUP(C57,'SH-01-832'!O:Q,3,0)</f>
        <v>2</v>
      </c>
      <c r="G57" s="80">
        <v>1848000</v>
      </c>
      <c r="H57" s="73">
        <f t="shared" si="0"/>
        <v>3696000</v>
      </c>
      <c r="I57" s="23"/>
      <c r="J57" s="49">
        <f>VLOOKUP(C57,'SH-01-832'!O:V,8,0)</f>
        <v>2</v>
      </c>
      <c r="K57" s="50">
        <f t="shared" si="1"/>
        <v>1</v>
      </c>
      <c r="L57" s="51">
        <f t="shared" si="4"/>
        <v>3696000</v>
      </c>
      <c r="O57" s="56"/>
      <c r="P57" s="57"/>
    </row>
    <row r="58" spans="2:16" s="15" customFormat="1" ht="24" x14ac:dyDescent="0.25">
      <c r="B58" s="38">
        <v>53</v>
      </c>
      <c r="C58" s="76">
        <v>7605282004</v>
      </c>
      <c r="D58" s="72" t="s">
        <v>37</v>
      </c>
      <c r="E58" s="39" t="s">
        <v>8</v>
      </c>
      <c r="F58" s="40">
        <f>VLOOKUP(C58,'SH-01-832'!O:Q,3,0)</f>
        <v>582</v>
      </c>
      <c r="G58" s="80">
        <v>394240</v>
      </c>
      <c r="H58" s="73">
        <f t="shared" si="0"/>
        <v>229447680</v>
      </c>
      <c r="I58" s="23"/>
      <c r="J58" s="49">
        <f>VLOOKUP(C58,'SH-01-832'!O:V,8,0)</f>
        <v>582</v>
      </c>
      <c r="K58" s="50">
        <f t="shared" si="1"/>
        <v>1</v>
      </c>
      <c r="L58" s="51">
        <f t="shared" si="4"/>
        <v>229447680</v>
      </c>
      <c r="O58" s="56"/>
      <c r="P58" s="57"/>
    </row>
    <row r="59" spans="2:16" s="15" customFormat="1" ht="24" x14ac:dyDescent="0.25">
      <c r="B59" s="38">
        <v>54</v>
      </c>
      <c r="C59" s="76">
        <v>7632381713</v>
      </c>
      <c r="D59" s="72" t="s">
        <v>36</v>
      </c>
      <c r="E59" s="39" t="s">
        <v>8</v>
      </c>
      <c r="F59" s="40">
        <f>VLOOKUP(C59,'SH-01-832'!O:Q,3,0)</f>
        <v>2</v>
      </c>
      <c r="G59" s="80">
        <v>8316000</v>
      </c>
      <c r="H59" s="73">
        <f t="shared" si="0"/>
        <v>16632000</v>
      </c>
      <c r="I59" s="23"/>
      <c r="J59" s="49">
        <f>VLOOKUP(C59,'SH-01-832'!O:V,8,0)</f>
        <v>2</v>
      </c>
      <c r="K59" s="50">
        <f t="shared" si="1"/>
        <v>1</v>
      </c>
      <c r="L59" s="51">
        <f t="shared" si="4"/>
        <v>16632000</v>
      </c>
      <c r="O59" s="56"/>
      <c r="P59" s="57"/>
    </row>
    <row r="60" spans="2:16" s="15" customFormat="1" ht="24" x14ac:dyDescent="0.25">
      <c r="B60" s="38">
        <v>55</v>
      </c>
      <c r="C60" s="76">
        <v>7631130906</v>
      </c>
      <c r="D60" s="72" t="s">
        <v>35</v>
      </c>
      <c r="E60" s="39" t="s">
        <v>8</v>
      </c>
      <c r="F60" s="40">
        <f>VLOOKUP(C60,'SH-01-832'!O:Q,3,0)</f>
        <v>10</v>
      </c>
      <c r="G60" s="80">
        <v>1108800</v>
      </c>
      <c r="H60" s="73">
        <f t="shared" si="0"/>
        <v>11088000</v>
      </c>
      <c r="I60" s="23"/>
      <c r="J60" s="49">
        <f>VLOOKUP(C60,'SH-01-832'!O:V,8,0)</f>
        <v>10</v>
      </c>
      <c r="K60" s="50">
        <f t="shared" si="1"/>
        <v>1</v>
      </c>
      <c r="L60" s="51">
        <f t="shared" si="4"/>
        <v>11088000</v>
      </c>
      <c r="O60" s="56"/>
      <c r="P60" s="57"/>
    </row>
    <row r="61" spans="2:16" s="15" customFormat="1" ht="24" x14ac:dyDescent="0.25">
      <c r="B61" s="38">
        <v>56</v>
      </c>
      <c r="C61" s="76">
        <v>7630181305</v>
      </c>
      <c r="D61" s="72" t="s">
        <v>34</v>
      </c>
      <c r="E61" s="39" t="s">
        <v>8</v>
      </c>
      <c r="F61" s="40">
        <f>VLOOKUP(C61,'SH-01-832'!O:Q,3,0)</f>
        <v>6</v>
      </c>
      <c r="G61" s="80">
        <v>770000</v>
      </c>
      <c r="H61" s="73">
        <f t="shared" si="0"/>
        <v>4620000</v>
      </c>
      <c r="I61" s="23"/>
      <c r="J61" s="49">
        <f>VLOOKUP(C61,'SH-01-832'!O:V,8,0)</f>
        <v>6</v>
      </c>
      <c r="K61" s="50">
        <f t="shared" si="1"/>
        <v>1</v>
      </c>
      <c r="L61" s="51">
        <f t="shared" si="4"/>
        <v>4620000</v>
      </c>
      <c r="O61" s="56"/>
      <c r="P61" s="57"/>
    </row>
    <row r="62" spans="2:16" s="15" customFormat="1" ht="24" x14ac:dyDescent="0.25">
      <c r="B62" s="38">
        <v>57</v>
      </c>
      <c r="C62" s="76">
        <v>7630741306</v>
      </c>
      <c r="D62" s="72" t="s">
        <v>33</v>
      </c>
      <c r="E62" s="39" t="s">
        <v>8</v>
      </c>
      <c r="F62" s="40">
        <f>VLOOKUP(C62,'SH-01-832'!O:Q,3,0)</f>
        <v>64</v>
      </c>
      <c r="G62" s="80">
        <v>4389000</v>
      </c>
      <c r="H62" s="73">
        <f t="shared" si="0"/>
        <v>280896000</v>
      </c>
      <c r="I62" s="23"/>
      <c r="J62" s="49">
        <f>VLOOKUP(C62,'SH-01-832'!O:V,8,0)</f>
        <v>64</v>
      </c>
      <c r="K62" s="50">
        <f t="shared" si="1"/>
        <v>1</v>
      </c>
      <c r="L62" s="51">
        <f t="shared" si="4"/>
        <v>280896000</v>
      </c>
      <c r="O62" s="56"/>
      <c r="P62" s="57"/>
    </row>
    <row r="63" spans="2:16" s="15" customFormat="1" ht="24" x14ac:dyDescent="0.25">
      <c r="B63" s="38">
        <v>58</v>
      </c>
      <c r="C63" s="76">
        <v>7631131109</v>
      </c>
      <c r="D63" s="72" t="s">
        <v>32</v>
      </c>
      <c r="E63" s="39" t="s">
        <v>8</v>
      </c>
      <c r="F63" s="40">
        <f>VLOOKUP(C63,'SH-01-832'!O:Q,3,0)</f>
        <v>8</v>
      </c>
      <c r="G63" s="80">
        <v>2772000</v>
      </c>
      <c r="H63" s="73">
        <f t="shared" si="0"/>
        <v>22176000</v>
      </c>
      <c r="I63" s="23"/>
      <c r="J63" s="49">
        <f>VLOOKUP(C63,'SH-01-832'!O:V,8,0)</f>
        <v>8</v>
      </c>
      <c r="K63" s="50">
        <f t="shared" si="1"/>
        <v>1</v>
      </c>
      <c r="L63" s="51">
        <f t="shared" si="4"/>
        <v>22176000</v>
      </c>
      <c r="O63" s="56"/>
      <c r="P63" s="57"/>
    </row>
    <row r="64" spans="2:16" s="15" customFormat="1" ht="24" x14ac:dyDescent="0.25">
      <c r="B64" s="38">
        <v>59</v>
      </c>
      <c r="C64" s="76">
        <v>7631131511</v>
      </c>
      <c r="D64" s="72" t="s">
        <v>31</v>
      </c>
      <c r="E64" s="39" t="s">
        <v>8</v>
      </c>
      <c r="F64" s="40">
        <f>VLOOKUP(C64,'SH-01-832'!O:Q,3,0)</f>
        <v>5</v>
      </c>
      <c r="G64" s="80">
        <v>11088000</v>
      </c>
      <c r="H64" s="73">
        <f t="shared" si="0"/>
        <v>55440000</v>
      </c>
      <c r="I64" s="23"/>
      <c r="J64" s="49">
        <f>VLOOKUP(C64,'SH-01-832'!O:V,8,0)</f>
        <v>5</v>
      </c>
      <c r="K64" s="50">
        <f t="shared" si="1"/>
        <v>1</v>
      </c>
      <c r="L64" s="51">
        <f t="shared" si="4"/>
        <v>55440000</v>
      </c>
      <c r="O64" s="56"/>
      <c r="P64" s="57"/>
    </row>
    <row r="65" spans="2:16" s="15" customFormat="1" ht="24" x14ac:dyDescent="0.25">
      <c r="B65" s="38">
        <v>60</v>
      </c>
      <c r="C65" s="76">
        <v>7632401306</v>
      </c>
      <c r="D65" s="72" t="s">
        <v>29</v>
      </c>
      <c r="E65" s="39" t="s">
        <v>8</v>
      </c>
      <c r="F65" s="40">
        <f>VLOOKUP(C65,'SH-01-832'!O:Q,3,0)</f>
        <v>4</v>
      </c>
      <c r="G65" s="80">
        <v>554400</v>
      </c>
      <c r="H65" s="73">
        <f t="shared" si="0"/>
        <v>2217600</v>
      </c>
      <c r="I65" s="23"/>
      <c r="J65" s="49">
        <f>VLOOKUP(C65,'SH-01-832'!O:V,8,0)</f>
        <v>4</v>
      </c>
      <c r="K65" s="50">
        <f t="shared" si="1"/>
        <v>1</v>
      </c>
      <c r="L65" s="51">
        <f t="shared" si="4"/>
        <v>2217600</v>
      </c>
      <c r="O65" s="56"/>
      <c r="P65" s="57"/>
    </row>
    <row r="66" spans="2:16" s="15" customFormat="1" ht="24" x14ac:dyDescent="0.25">
      <c r="B66" s="38">
        <v>61</v>
      </c>
      <c r="C66" s="76">
        <v>7631091109</v>
      </c>
      <c r="D66" s="72" t="s">
        <v>28</v>
      </c>
      <c r="E66" s="39" t="s">
        <v>8</v>
      </c>
      <c r="F66" s="40">
        <f>VLOOKUP(C66,'SH-01-832'!O:Q,3,0)</f>
        <v>5</v>
      </c>
      <c r="G66" s="80">
        <v>1848000</v>
      </c>
      <c r="H66" s="73">
        <f t="shared" si="0"/>
        <v>9240000</v>
      </c>
      <c r="I66" s="23"/>
      <c r="J66" s="49">
        <f>VLOOKUP(C66,'SH-01-832'!O:V,8,0)</f>
        <v>5</v>
      </c>
      <c r="K66" s="50">
        <f t="shared" si="1"/>
        <v>1</v>
      </c>
      <c r="L66" s="51">
        <f t="shared" si="4"/>
        <v>9240000</v>
      </c>
      <c r="O66" s="56"/>
      <c r="P66" s="57"/>
    </row>
    <row r="67" spans="2:16" s="15" customFormat="1" ht="24" x14ac:dyDescent="0.25">
      <c r="B67" s="38">
        <v>62</v>
      </c>
      <c r="C67" s="76">
        <v>7631090908</v>
      </c>
      <c r="D67" s="72" t="s">
        <v>27</v>
      </c>
      <c r="E67" s="39" t="s">
        <v>8</v>
      </c>
      <c r="F67" s="40">
        <f>VLOOKUP(C67,'SH-01-832'!O:Q,3,0)</f>
        <v>2</v>
      </c>
      <c r="G67" s="80">
        <v>924000</v>
      </c>
      <c r="H67" s="73">
        <f t="shared" si="0"/>
        <v>1848000</v>
      </c>
      <c r="I67" s="23"/>
      <c r="J67" s="49">
        <f>VLOOKUP(C67,'SH-01-832'!O:V,8,0)</f>
        <v>2</v>
      </c>
      <c r="K67" s="50">
        <f t="shared" si="1"/>
        <v>1</v>
      </c>
      <c r="L67" s="51">
        <f t="shared" si="4"/>
        <v>1848000</v>
      </c>
      <c r="O67" s="56"/>
      <c r="P67" s="57"/>
    </row>
    <row r="68" spans="2:16" s="15" customFormat="1" ht="24" x14ac:dyDescent="0.25">
      <c r="B68" s="38">
        <v>63</v>
      </c>
      <c r="C68" s="76">
        <v>7630081110</v>
      </c>
      <c r="D68" s="72" t="s">
        <v>26</v>
      </c>
      <c r="E68" s="39" t="s">
        <v>8</v>
      </c>
      <c r="F68" s="40">
        <f>VLOOKUP(C68,'SH-01-832'!O:Q,3,0)</f>
        <v>3</v>
      </c>
      <c r="G68" s="80">
        <v>10780000</v>
      </c>
      <c r="H68" s="73">
        <f t="shared" si="0"/>
        <v>32340000</v>
      </c>
      <c r="I68" s="23"/>
      <c r="J68" s="49">
        <f>VLOOKUP(C68,'SH-01-832'!O:V,8,0)</f>
        <v>3</v>
      </c>
      <c r="K68" s="50">
        <f t="shared" si="1"/>
        <v>1</v>
      </c>
      <c r="L68" s="51">
        <f t="shared" si="4"/>
        <v>32340000</v>
      </c>
      <c r="O68" s="56"/>
      <c r="P68" s="57"/>
    </row>
    <row r="69" spans="2:16" s="15" customFormat="1" ht="24" x14ac:dyDescent="0.25">
      <c r="B69" s="42">
        <v>64</v>
      </c>
      <c r="C69" s="77">
        <v>7632401711</v>
      </c>
      <c r="D69" s="62" t="s">
        <v>15</v>
      </c>
      <c r="E69" s="43" t="s">
        <v>8</v>
      </c>
      <c r="F69" s="44">
        <f>VLOOKUP(C69,'SH-01-832'!O:Q,3,0)</f>
        <v>46</v>
      </c>
      <c r="G69" s="81">
        <v>13090000</v>
      </c>
      <c r="H69" s="45">
        <f t="shared" si="0"/>
        <v>602140000</v>
      </c>
      <c r="I69" s="23"/>
      <c r="J69" s="52">
        <f>VLOOKUP(C69,'SH-01-832'!O:V,8,0)</f>
        <v>46</v>
      </c>
      <c r="K69" s="53">
        <f t="shared" si="1"/>
        <v>1</v>
      </c>
      <c r="L69" s="54">
        <f t="shared" si="4"/>
        <v>602140000</v>
      </c>
      <c r="O69" s="56"/>
      <c r="P69" s="57"/>
    </row>
    <row r="70" spans="2:16" ht="5.0999999999999996" customHeight="1" x14ac:dyDescent="0.25">
      <c r="D70" s="7"/>
      <c r="E70" s="7"/>
      <c r="F70" s="7"/>
      <c r="G70" s="24"/>
      <c r="H70" s="25"/>
      <c r="I70" s="26"/>
      <c r="J70" s="27"/>
      <c r="K70" s="27"/>
      <c r="L70" s="28"/>
    </row>
    <row r="71" spans="2:16" s="10" customFormat="1" ht="24" thickBot="1" x14ac:dyDescent="0.3">
      <c r="D71" s="11" t="s">
        <v>12</v>
      </c>
      <c r="E71" s="11"/>
      <c r="F71" s="11"/>
      <c r="G71" s="29"/>
      <c r="H71" s="30">
        <f>SUM(H6:H69)</f>
        <v>27001747080</v>
      </c>
      <c r="I71" s="31"/>
      <c r="J71" s="33"/>
      <c r="K71" s="33"/>
      <c r="L71" s="30">
        <f>SUM(L6:L69)</f>
        <v>27005600930</v>
      </c>
    </row>
    <row r="72" spans="2:16" ht="20.100000000000001" customHeight="1" thickTop="1" x14ac:dyDescent="0.25">
      <c r="D72" s="7"/>
      <c r="E72" s="7"/>
      <c r="F72" s="9"/>
      <c r="G72" s="8"/>
      <c r="H72" s="7"/>
      <c r="I72" s="7"/>
      <c r="J72" s="7"/>
      <c r="K72" s="7"/>
      <c r="L72" s="7"/>
    </row>
    <row r="73" spans="2:16" ht="33.75" x14ac:dyDescent="0.25">
      <c r="B73" s="13" t="s">
        <v>4</v>
      </c>
      <c r="C73" s="13"/>
      <c r="D73" s="14"/>
      <c r="E73" s="13"/>
      <c r="F73" s="14"/>
      <c r="G73" s="14"/>
      <c r="H73" s="86" t="s">
        <v>172</v>
      </c>
      <c r="I73" s="12"/>
      <c r="J73" s="13" t="s">
        <v>2</v>
      </c>
      <c r="K73" s="13"/>
      <c r="L73" s="14"/>
    </row>
    <row r="74" spans="2:16" ht="6" customHeight="1" x14ac:dyDescent="0.25">
      <c r="G74" s="5"/>
      <c r="H74" s="6"/>
      <c r="I74" s="12"/>
    </row>
    <row r="75" spans="2:16" s="22" customFormat="1" ht="21.95" customHeight="1" x14ac:dyDescent="0.25">
      <c r="B75" s="22" t="s">
        <v>11</v>
      </c>
      <c r="H75" s="55">
        <f>L71</f>
        <v>27005600930</v>
      </c>
      <c r="I75" s="92"/>
      <c r="J75" s="91" t="s">
        <v>166</v>
      </c>
      <c r="K75" s="91"/>
      <c r="L75" s="91"/>
    </row>
    <row r="76" spans="2:16" ht="21.95" customHeight="1" x14ac:dyDescent="0.25">
      <c r="B76" s="22" t="s">
        <v>7</v>
      </c>
      <c r="C76" s="22"/>
      <c r="D76" s="22"/>
      <c r="E76" s="22"/>
      <c r="F76" s="22"/>
      <c r="G76" s="22"/>
      <c r="H76" s="93">
        <f>H75*9%</f>
        <v>2430504083.6999998</v>
      </c>
      <c r="I76" s="94"/>
      <c r="J76" s="91"/>
      <c r="K76" s="91"/>
      <c r="L76" s="91"/>
    </row>
    <row r="77" spans="2:16" ht="21.95" customHeight="1" x14ac:dyDescent="0.25">
      <c r="B77" s="32" t="s">
        <v>165</v>
      </c>
      <c r="C77" s="32"/>
      <c r="D77" s="32"/>
      <c r="E77" s="32"/>
      <c r="F77" s="32"/>
      <c r="G77" s="32"/>
      <c r="H77" s="95">
        <f>SUM(H75:H76)</f>
        <v>29436105013.700001</v>
      </c>
      <c r="J77" s="91"/>
      <c r="K77" s="91"/>
      <c r="L77" s="91"/>
    </row>
    <row r="78" spans="2:16" ht="21.95" customHeight="1" x14ac:dyDescent="0.25">
      <c r="B78" s="22" t="s">
        <v>175</v>
      </c>
      <c r="C78" s="22"/>
      <c r="D78" s="22"/>
      <c r="E78" s="22"/>
      <c r="F78" s="22"/>
      <c r="G78" s="22"/>
      <c r="H78" s="93">
        <f>-280275000</f>
        <v>-280275000</v>
      </c>
      <c r="J78" s="91"/>
      <c r="K78" s="91"/>
      <c r="L78" s="91"/>
    </row>
    <row r="79" spans="2:16" s="10" customFormat="1" ht="21.95" customHeight="1" thickBot="1" x14ac:dyDescent="0.3">
      <c r="B79" s="10" t="s">
        <v>174</v>
      </c>
      <c r="G79" s="96"/>
      <c r="H79" s="97">
        <f>SUM(H77:H78)</f>
        <v>29155830013.700001</v>
      </c>
      <c r="J79" s="91"/>
      <c r="K79" s="91"/>
      <c r="L79" s="91"/>
    </row>
    <row r="80" spans="2:16" ht="20.25" thickTop="1" x14ac:dyDescent="0.25">
      <c r="J80" s="91"/>
      <c r="K80" s="91"/>
      <c r="L80" s="91"/>
    </row>
    <row r="81" spans="10:12" x14ac:dyDescent="0.25">
      <c r="J81" s="91"/>
      <c r="K81" s="91"/>
      <c r="L81" s="91"/>
    </row>
    <row r="82" spans="10:12" x14ac:dyDescent="0.25">
      <c r="J82" s="91"/>
      <c r="K82" s="91"/>
      <c r="L82" s="91"/>
    </row>
  </sheetData>
  <autoFilter ref="A5:P69" xr:uid="{B8F8DE5E-2E61-4BF3-B2B4-7282A5AB5B4F}"/>
  <mergeCells count="1">
    <mergeCell ref="J75:L82"/>
  </mergeCells>
  <printOptions horizontalCentered="1"/>
  <pageMargins left="0.25" right="0.25" top="0.75" bottom="0.5" header="0.3" footer="0.3"/>
  <pageSetup scale="60" fitToHeight="0" orientation="portrait" r:id="rId1"/>
  <headerFooter>
    <oddFooter>&amp;Cصفحه &amp;P از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86716-3C14-4D1D-8C3F-727764DE5C6E}">
  <dimension ref="A1:Z65"/>
  <sheetViews>
    <sheetView rightToLeft="1" workbookViewId="0">
      <selection activeCell="Q2" sqref="Q2:Q65"/>
    </sheetView>
  </sheetViews>
  <sheetFormatPr defaultRowHeight="15" x14ac:dyDescent="0.25"/>
  <sheetData>
    <row r="1" spans="1:26" x14ac:dyDescent="0.25">
      <c r="A1" s="71" t="s">
        <v>133</v>
      </c>
      <c r="B1" s="67" t="s">
        <v>132</v>
      </c>
      <c r="C1" s="70" t="s">
        <v>131</v>
      </c>
      <c r="D1" s="67" t="s">
        <v>130</v>
      </c>
      <c r="E1" s="67" t="s">
        <v>129</v>
      </c>
      <c r="F1" s="67" t="s">
        <v>128</v>
      </c>
      <c r="G1" s="67" t="s">
        <v>127</v>
      </c>
      <c r="H1" s="67" t="s">
        <v>126</v>
      </c>
      <c r="I1" s="67" t="s">
        <v>125</v>
      </c>
      <c r="J1" s="67" t="s">
        <v>124</v>
      </c>
      <c r="K1" s="67" t="s">
        <v>123</v>
      </c>
      <c r="L1" s="67" t="s">
        <v>122</v>
      </c>
      <c r="M1" s="67" t="s">
        <v>121</v>
      </c>
      <c r="N1" s="67" t="s">
        <v>120</v>
      </c>
      <c r="O1" s="69" t="s">
        <v>119</v>
      </c>
      <c r="P1" s="67" t="s">
        <v>118</v>
      </c>
      <c r="Q1" s="68" t="s">
        <v>117</v>
      </c>
      <c r="R1" s="68" t="s">
        <v>116</v>
      </c>
      <c r="S1" s="68" t="s">
        <v>115</v>
      </c>
      <c r="T1" s="68" t="s">
        <v>114</v>
      </c>
      <c r="U1" s="68" t="s">
        <v>113</v>
      </c>
      <c r="V1" s="68" t="s">
        <v>112</v>
      </c>
      <c r="W1" s="67" t="s">
        <v>111</v>
      </c>
      <c r="X1" s="68" t="s">
        <v>110</v>
      </c>
      <c r="Y1" s="67" t="s">
        <v>109</v>
      </c>
      <c r="Z1" s="67" t="s">
        <v>108</v>
      </c>
    </row>
    <row r="2" spans="1:26" x14ac:dyDescent="0.25">
      <c r="A2" s="66">
        <v>106</v>
      </c>
      <c r="B2" s="63" t="s">
        <v>58</v>
      </c>
      <c r="C2" s="65">
        <v>44786</v>
      </c>
      <c r="D2" s="63" t="s">
        <v>24</v>
      </c>
      <c r="E2" s="63" t="s">
        <v>57</v>
      </c>
      <c r="F2" s="63" t="s">
        <v>22</v>
      </c>
      <c r="G2" s="63" t="s">
        <v>21</v>
      </c>
      <c r="H2" s="63" t="s">
        <v>20</v>
      </c>
      <c r="I2" s="63" t="s">
        <v>20</v>
      </c>
      <c r="J2" s="63" t="s">
        <v>19</v>
      </c>
      <c r="K2" s="63" t="s">
        <v>56</v>
      </c>
      <c r="L2" s="63"/>
      <c r="M2" s="63" t="s">
        <v>17</v>
      </c>
      <c r="N2" s="63" t="s">
        <v>16</v>
      </c>
      <c r="O2" s="82">
        <v>7662811219</v>
      </c>
      <c r="P2" s="63" t="s">
        <v>107</v>
      </c>
      <c r="Q2" s="64">
        <v>1</v>
      </c>
      <c r="R2" s="64"/>
      <c r="S2" s="64"/>
      <c r="T2" s="64"/>
      <c r="U2" s="64"/>
      <c r="V2" s="64">
        <v>1</v>
      </c>
      <c r="W2" s="63" t="s">
        <v>14</v>
      </c>
      <c r="X2" s="64"/>
      <c r="Y2" s="63"/>
      <c r="Z2" s="63" t="s">
        <v>74</v>
      </c>
    </row>
    <row r="3" spans="1:26" x14ac:dyDescent="0.25">
      <c r="A3" s="66">
        <v>107</v>
      </c>
      <c r="B3" s="63" t="s">
        <v>58</v>
      </c>
      <c r="C3" s="65">
        <v>44786</v>
      </c>
      <c r="D3" s="63" t="s">
        <v>24</v>
      </c>
      <c r="E3" s="63" t="s">
        <v>57</v>
      </c>
      <c r="F3" s="63" t="s">
        <v>22</v>
      </c>
      <c r="G3" s="63" t="s">
        <v>21</v>
      </c>
      <c r="H3" s="63" t="s">
        <v>20</v>
      </c>
      <c r="I3" s="63" t="s">
        <v>20</v>
      </c>
      <c r="J3" s="63" t="s">
        <v>19</v>
      </c>
      <c r="K3" s="63" t="s">
        <v>56</v>
      </c>
      <c r="L3" s="63"/>
      <c r="M3" s="63" t="s">
        <v>17</v>
      </c>
      <c r="N3" s="63" t="s">
        <v>16</v>
      </c>
      <c r="O3" s="82">
        <v>7662811705</v>
      </c>
      <c r="P3" s="63" t="s">
        <v>106</v>
      </c>
      <c r="Q3" s="64">
        <v>4</v>
      </c>
      <c r="R3" s="64"/>
      <c r="S3" s="64"/>
      <c r="T3" s="64"/>
      <c r="U3" s="64"/>
      <c r="V3" s="64">
        <v>4</v>
      </c>
      <c r="W3" s="63" t="s">
        <v>14</v>
      </c>
      <c r="X3" s="64"/>
      <c r="Y3" s="63"/>
      <c r="Z3" s="63"/>
    </row>
    <row r="4" spans="1:26" x14ac:dyDescent="0.25">
      <c r="A4" s="66">
        <v>108</v>
      </c>
      <c r="B4" s="63" t="s">
        <v>58</v>
      </c>
      <c r="C4" s="65">
        <v>44786</v>
      </c>
      <c r="D4" s="63" t="s">
        <v>24</v>
      </c>
      <c r="E4" s="63" t="s">
        <v>57</v>
      </c>
      <c r="F4" s="63" t="s">
        <v>22</v>
      </c>
      <c r="G4" s="63" t="s">
        <v>21</v>
      </c>
      <c r="H4" s="63" t="s">
        <v>20</v>
      </c>
      <c r="I4" s="63" t="s">
        <v>20</v>
      </c>
      <c r="J4" s="63" t="s">
        <v>19</v>
      </c>
      <c r="K4" s="63" t="s">
        <v>56</v>
      </c>
      <c r="L4" s="63"/>
      <c r="M4" s="63" t="s">
        <v>17</v>
      </c>
      <c r="N4" s="63" t="s">
        <v>16</v>
      </c>
      <c r="O4" s="82">
        <v>7662710006</v>
      </c>
      <c r="P4" s="63" t="s">
        <v>105</v>
      </c>
      <c r="Q4" s="64">
        <v>22</v>
      </c>
      <c r="R4" s="64"/>
      <c r="S4" s="64"/>
      <c r="T4" s="64"/>
      <c r="U4" s="64"/>
      <c r="V4" s="64">
        <v>22</v>
      </c>
      <c r="W4" s="63" t="s">
        <v>14</v>
      </c>
      <c r="X4" s="64"/>
      <c r="Y4" s="63"/>
      <c r="Z4" s="63"/>
    </row>
    <row r="5" spans="1:26" x14ac:dyDescent="0.25">
      <c r="A5" s="66">
        <v>109</v>
      </c>
      <c r="B5" s="63" t="s">
        <v>58</v>
      </c>
      <c r="C5" s="65">
        <v>44786</v>
      </c>
      <c r="D5" s="63" t="s">
        <v>24</v>
      </c>
      <c r="E5" s="63" t="s">
        <v>57</v>
      </c>
      <c r="F5" s="63" t="s">
        <v>22</v>
      </c>
      <c r="G5" s="63" t="s">
        <v>21</v>
      </c>
      <c r="H5" s="63" t="s">
        <v>20</v>
      </c>
      <c r="I5" s="63" t="s">
        <v>20</v>
      </c>
      <c r="J5" s="63" t="s">
        <v>19</v>
      </c>
      <c r="K5" s="63" t="s">
        <v>56</v>
      </c>
      <c r="L5" s="63"/>
      <c r="M5" s="63" t="s">
        <v>17</v>
      </c>
      <c r="N5" s="63" t="s">
        <v>16</v>
      </c>
      <c r="O5" s="82">
        <v>7662110006</v>
      </c>
      <c r="P5" s="63" t="s">
        <v>104</v>
      </c>
      <c r="Q5" s="64">
        <v>6</v>
      </c>
      <c r="R5" s="64"/>
      <c r="S5" s="64"/>
      <c r="T5" s="64"/>
      <c r="U5" s="64"/>
      <c r="V5" s="64">
        <v>6</v>
      </c>
      <c r="W5" s="63" t="s">
        <v>14</v>
      </c>
      <c r="X5" s="64"/>
      <c r="Y5" s="63"/>
      <c r="Z5" s="63"/>
    </row>
    <row r="6" spans="1:26" x14ac:dyDescent="0.25">
      <c r="A6" s="66">
        <v>110</v>
      </c>
      <c r="B6" s="63" t="s">
        <v>58</v>
      </c>
      <c r="C6" s="65">
        <v>44786</v>
      </c>
      <c r="D6" s="63" t="s">
        <v>24</v>
      </c>
      <c r="E6" s="63" t="s">
        <v>57</v>
      </c>
      <c r="F6" s="63" t="s">
        <v>22</v>
      </c>
      <c r="G6" s="63" t="s">
        <v>21</v>
      </c>
      <c r="H6" s="63" t="s">
        <v>20</v>
      </c>
      <c r="I6" s="63" t="s">
        <v>20</v>
      </c>
      <c r="J6" s="63" t="s">
        <v>19</v>
      </c>
      <c r="K6" s="63" t="s">
        <v>56</v>
      </c>
      <c r="L6" s="63"/>
      <c r="M6" s="63" t="s">
        <v>17</v>
      </c>
      <c r="N6" s="63" t="s">
        <v>16</v>
      </c>
      <c r="O6" s="82">
        <v>7662831706</v>
      </c>
      <c r="P6" s="63" t="s">
        <v>103</v>
      </c>
      <c r="Q6" s="64">
        <v>2</v>
      </c>
      <c r="R6" s="64"/>
      <c r="S6" s="64"/>
      <c r="T6" s="64"/>
      <c r="U6" s="64"/>
      <c r="V6" s="64">
        <v>2</v>
      </c>
      <c r="W6" s="63" t="s">
        <v>14</v>
      </c>
      <c r="X6" s="64"/>
      <c r="Y6" s="63"/>
      <c r="Z6" s="63"/>
    </row>
    <row r="7" spans="1:26" x14ac:dyDescent="0.25">
      <c r="A7" s="66">
        <v>111</v>
      </c>
      <c r="B7" s="63" t="s">
        <v>58</v>
      </c>
      <c r="C7" s="65">
        <v>44786</v>
      </c>
      <c r="D7" s="63" t="s">
        <v>24</v>
      </c>
      <c r="E7" s="63" t="s">
        <v>57</v>
      </c>
      <c r="F7" s="63" t="s">
        <v>22</v>
      </c>
      <c r="G7" s="63" t="s">
        <v>21</v>
      </c>
      <c r="H7" s="63" t="s">
        <v>20</v>
      </c>
      <c r="I7" s="63" t="s">
        <v>20</v>
      </c>
      <c r="J7" s="63" t="s">
        <v>19</v>
      </c>
      <c r="K7" s="63" t="s">
        <v>56</v>
      </c>
      <c r="L7" s="63"/>
      <c r="M7" s="63" t="s">
        <v>17</v>
      </c>
      <c r="N7" s="63" t="s">
        <v>16</v>
      </c>
      <c r="O7" s="82">
        <v>7662811708</v>
      </c>
      <c r="P7" s="63" t="s">
        <v>102</v>
      </c>
      <c r="Q7" s="64">
        <v>3</v>
      </c>
      <c r="R7" s="64"/>
      <c r="S7" s="64"/>
      <c r="T7" s="64"/>
      <c r="U7" s="64"/>
      <c r="V7" s="64">
        <v>3</v>
      </c>
      <c r="W7" s="63" t="s">
        <v>14</v>
      </c>
      <c r="X7" s="64"/>
      <c r="Y7" s="63"/>
      <c r="Z7" s="63"/>
    </row>
    <row r="8" spans="1:26" x14ac:dyDescent="0.25">
      <c r="A8" s="66">
        <v>112</v>
      </c>
      <c r="B8" s="63" t="s">
        <v>58</v>
      </c>
      <c r="C8" s="65">
        <v>44786</v>
      </c>
      <c r="D8" s="63" t="s">
        <v>24</v>
      </c>
      <c r="E8" s="63" t="s">
        <v>57</v>
      </c>
      <c r="F8" s="63" t="s">
        <v>22</v>
      </c>
      <c r="G8" s="63" t="s">
        <v>21</v>
      </c>
      <c r="H8" s="63" t="s">
        <v>20</v>
      </c>
      <c r="I8" s="63" t="s">
        <v>20</v>
      </c>
      <c r="J8" s="63" t="s">
        <v>19</v>
      </c>
      <c r="K8" s="63" t="s">
        <v>56</v>
      </c>
      <c r="L8" s="63"/>
      <c r="M8" s="63" t="s">
        <v>17</v>
      </c>
      <c r="N8" s="63" t="s">
        <v>16</v>
      </c>
      <c r="O8" s="82">
        <v>7662710008</v>
      </c>
      <c r="P8" s="63" t="s">
        <v>101</v>
      </c>
      <c r="Q8" s="64">
        <v>34</v>
      </c>
      <c r="R8" s="64"/>
      <c r="S8" s="64"/>
      <c r="T8" s="64"/>
      <c r="U8" s="64"/>
      <c r="V8" s="64">
        <v>34</v>
      </c>
      <c r="W8" s="63" t="s">
        <v>14</v>
      </c>
      <c r="X8" s="64"/>
      <c r="Y8" s="63"/>
      <c r="Z8" s="63"/>
    </row>
    <row r="9" spans="1:26" x14ac:dyDescent="0.25">
      <c r="A9" s="66">
        <v>113</v>
      </c>
      <c r="B9" s="63" t="s">
        <v>58</v>
      </c>
      <c r="C9" s="65">
        <v>44786</v>
      </c>
      <c r="D9" s="63" t="s">
        <v>24</v>
      </c>
      <c r="E9" s="63" t="s">
        <v>57</v>
      </c>
      <c r="F9" s="63" t="s">
        <v>22</v>
      </c>
      <c r="G9" s="63" t="s">
        <v>21</v>
      </c>
      <c r="H9" s="63" t="s">
        <v>20</v>
      </c>
      <c r="I9" s="63" t="s">
        <v>20</v>
      </c>
      <c r="J9" s="63" t="s">
        <v>19</v>
      </c>
      <c r="K9" s="63" t="s">
        <v>56</v>
      </c>
      <c r="L9" s="63"/>
      <c r="M9" s="63" t="s">
        <v>17</v>
      </c>
      <c r="N9" s="63" t="s">
        <v>16</v>
      </c>
      <c r="O9" s="82">
        <v>7662110008</v>
      </c>
      <c r="P9" s="63" t="s">
        <v>100</v>
      </c>
      <c r="Q9" s="64">
        <v>4</v>
      </c>
      <c r="R9" s="64"/>
      <c r="S9" s="64"/>
      <c r="T9" s="64"/>
      <c r="U9" s="64"/>
      <c r="V9" s="64">
        <v>4</v>
      </c>
      <c r="W9" s="63" t="s">
        <v>14</v>
      </c>
      <c r="X9" s="64"/>
      <c r="Y9" s="63"/>
      <c r="Z9" s="63"/>
    </row>
    <row r="10" spans="1:26" x14ac:dyDescent="0.25">
      <c r="A10" s="66">
        <v>103</v>
      </c>
      <c r="B10" s="63" t="s">
        <v>99</v>
      </c>
      <c r="C10" s="65">
        <v>44681</v>
      </c>
      <c r="D10" s="63" t="s">
        <v>24</v>
      </c>
      <c r="E10" s="63" t="s">
        <v>98</v>
      </c>
      <c r="F10" s="63" t="s">
        <v>22</v>
      </c>
      <c r="G10" s="63" t="s">
        <v>21</v>
      </c>
      <c r="H10" s="63" t="s">
        <v>20</v>
      </c>
      <c r="I10" s="63" t="s">
        <v>20</v>
      </c>
      <c r="J10" s="63" t="s">
        <v>19</v>
      </c>
      <c r="K10" s="63" t="s">
        <v>97</v>
      </c>
      <c r="L10" s="63"/>
      <c r="M10" s="63" t="s">
        <v>17</v>
      </c>
      <c r="N10" s="63" t="s">
        <v>16</v>
      </c>
      <c r="O10" s="82">
        <v>7662831709</v>
      </c>
      <c r="P10" s="63" t="s">
        <v>96</v>
      </c>
      <c r="Q10" s="64">
        <v>3</v>
      </c>
      <c r="R10" s="64"/>
      <c r="S10" s="64"/>
      <c r="T10" s="64"/>
      <c r="U10" s="64"/>
      <c r="V10" s="64">
        <v>3</v>
      </c>
      <c r="W10" s="63" t="s">
        <v>14</v>
      </c>
      <c r="X10" s="64"/>
      <c r="Y10" s="63"/>
      <c r="Z10" s="63"/>
    </row>
    <row r="11" spans="1:26" x14ac:dyDescent="0.25">
      <c r="A11" s="66">
        <v>115</v>
      </c>
      <c r="B11" s="63" t="s">
        <v>58</v>
      </c>
      <c r="C11" s="65">
        <v>44786</v>
      </c>
      <c r="D11" s="63" t="s">
        <v>24</v>
      </c>
      <c r="E11" s="63" t="s">
        <v>57</v>
      </c>
      <c r="F11" s="63" t="s">
        <v>22</v>
      </c>
      <c r="G11" s="63" t="s">
        <v>21</v>
      </c>
      <c r="H11" s="63" t="s">
        <v>20</v>
      </c>
      <c r="I11" s="63" t="s">
        <v>20</v>
      </c>
      <c r="J11" s="63" t="s">
        <v>19</v>
      </c>
      <c r="K11" s="63" t="s">
        <v>56</v>
      </c>
      <c r="L11" s="63"/>
      <c r="M11" s="63" t="s">
        <v>17</v>
      </c>
      <c r="N11" s="63" t="s">
        <v>16</v>
      </c>
      <c r="O11" s="82">
        <v>7662831309</v>
      </c>
      <c r="P11" s="63" t="s">
        <v>95</v>
      </c>
      <c r="Q11" s="64">
        <v>5</v>
      </c>
      <c r="R11" s="64"/>
      <c r="S11" s="64"/>
      <c r="T11" s="64"/>
      <c r="U11" s="64"/>
      <c r="V11" s="64">
        <v>5</v>
      </c>
      <c r="W11" s="63" t="s">
        <v>14</v>
      </c>
      <c r="X11" s="64"/>
      <c r="Y11" s="63"/>
      <c r="Z11" s="63"/>
    </row>
    <row r="12" spans="1:26" x14ac:dyDescent="0.25">
      <c r="A12" s="66">
        <v>116</v>
      </c>
      <c r="B12" s="63" t="s">
        <v>58</v>
      </c>
      <c r="C12" s="65">
        <v>44786</v>
      </c>
      <c r="D12" s="63" t="s">
        <v>24</v>
      </c>
      <c r="E12" s="63" t="s">
        <v>57</v>
      </c>
      <c r="F12" s="63" t="s">
        <v>22</v>
      </c>
      <c r="G12" s="63" t="s">
        <v>21</v>
      </c>
      <c r="H12" s="63" t="s">
        <v>20</v>
      </c>
      <c r="I12" s="63" t="s">
        <v>20</v>
      </c>
      <c r="J12" s="63" t="s">
        <v>19</v>
      </c>
      <c r="K12" s="63" t="s">
        <v>56</v>
      </c>
      <c r="L12" s="63"/>
      <c r="M12" s="63" t="s">
        <v>17</v>
      </c>
      <c r="N12" s="63" t="s">
        <v>16</v>
      </c>
      <c r="O12" s="82">
        <v>7662710009</v>
      </c>
      <c r="P12" s="63" t="s">
        <v>94</v>
      </c>
      <c r="Q12" s="64">
        <v>371</v>
      </c>
      <c r="R12" s="64"/>
      <c r="S12" s="64"/>
      <c r="T12" s="64"/>
      <c r="U12" s="64"/>
      <c r="V12" s="64">
        <v>371</v>
      </c>
      <c r="W12" s="63" t="s">
        <v>14</v>
      </c>
      <c r="X12" s="64"/>
      <c r="Y12" s="63"/>
      <c r="Z12" s="63"/>
    </row>
    <row r="13" spans="1:26" x14ac:dyDescent="0.25">
      <c r="A13" s="66">
        <v>117</v>
      </c>
      <c r="B13" s="63" t="s">
        <v>58</v>
      </c>
      <c r="C13" s="65">
        <v>44786</v>
      </c>
      <c r="D13" s="63" t="s">
        <v>24</v>
      </c>
      <c r="E13" s="63" t="s">
        <v>57</v>
      </c>
      <c r="F13" s="63" t="s">
        <v>22</v>
      </c>
      <c r="G13" s="63" t="s">
        <v>21</v>
      </c>
      <c r="H13" s="63" t="s">
        <v>20</v>
      </c>
      <c r="I13" s="63" t="s">
        <v>20</v>
      </c>
      <c r="J13" s="63" t="s">
        <v>19</v>
      </c>
      <c r="K13" s="63" t="s">
        <v>56</v>
      </c>
      <c r="L13" s="63"/>
      <c r="M13" s="63" t="s">
        <v>17</v>
      </c>
      <c r="N13" s="63" t="s">
        <v>16</v>
      </c>
      <c r="O13" s="82">
        <v>7662110009</v>
      </c>
      <c r="P13" s="63" t="s">
        <v>93</v>
      </c>
      <c r="Q13" s="64">
        <v>32</v>
      </c>
      <c r="R13" s="64"/>
      <c r="S13" s="64"/>
      <c r="T13" s="64"/>
      <c r="U13" s="64"/>
      <c r="V13" s="64">
        <v>32</v>
      </c>
      <c r="W13" s="63" t="s">
        <v>14</v>
      </c>
      <c r="X13" s="64"/>
      <c r="Y13" s="63"/>
      <c r="Z13" s="63"/>
    </row>
    <row r="14" spans="1:26" x14ac:dyDescent="0.25">
      <c r="A14" s="66">
        <v>118</v>
      </c>
      <c r="B14" s="63" t="s">
        <v>58</v>
      </c>
      <c r="C14" s="65">
        <v>44786</v>
      </c>
      <c r="D14" s="63" t="s">
        <v>24</v>
      </c>
      <c r="E14" s="63" t="s">
        <v>57</v>
      </c>
      <c r="F14" s="63" t="s">
        <v>22</v>
      </c>
      <c r="G14" s="63" t="s">
        <v>21</v>
      </c>
      <c r="H14" s="63" t="s">
        <v>20</v>
      </c>
      <c r="I14" s="63" t="s">
        <v>20</v>
      </c>
      <c r="J14" s="63" t="s">
        <v>19</v>
      </c>
      <c r="K14" s="63" t="s">
        <v>56</v>
      </c>
      <c r="L14" s="63"/>
      <c r="M14" s="63" t="s">
        <v>17</v>
      </c>
      <c r="N14" s="63" t="s">
        <v>16</v>
      </c>
      <c r="O14" s="82">
        <v>7662710010</v>
      </c>
      <c r="P14" s="63" t="s">
        <v>92</v>
      </c>
      <c r="Q14" s="64">
        <v>9</v>
      </c>
      <c r="R14" s="64"/>
      <c r="S14" s="64"/>
      <c r="T14" s="64"/>
      <c r="U14" s="64"/>
      <c r="V14" s="64">
        <v>9</v>
      </c>
      <c r="W14" s="63" t="s">
        <v>14</v>
      </c>
      <c r="X14" s="64"/>
      <c r="Y14" s="63"/>
      <c r="Z14" s="63"/>
    </row>
    <row r="15" spans="1:26" x14ac:dyDescent="0.25">
      <c r="A15" s="66">
        <v>119</v>
      </c>
      <c r="B15" s="63" t="s">
        <v>58</v>
      </c>
      <c r="C15" s="65">
        <v>44786</v>
      </c>
      <c r="D15" s="63" t="s">
        <v>24</v>
      </c>
      <c r="E15" s="63" t="s">
        <v>57</v>
      </c>
      <c r="F15" s="63" t="s">
        <v>22</v>
      </c>
      <c r="G15" s="63" t="s">
        <v>21</v>
      </c>
      <c r="H15" s="63" t="s">
        <v>20</v>
      </c>
      <c r="I15" s="63" t="s">
        <v>20</v>
      </c>
      <c r="J15" s="63" t="s">
        <v>19</v>
      </c>
      <c r="K15" s="63" t="s">
        <v>56</v>
      </c>
      <c r="L15" s="63"/>
      <c r="M15" s="63" t="s">
        <v>17</v>
      </c>
      <c r="N15" s="63" t="s">
        <v>16</v>
      </c>
      <c r="O15" s="82">
        <v>7662710011</v>
      </c>
      <c r="P15" s="63" t="s">
        <v>91</v>
      </c>
      <c r="Q15" s="64">
        <v>44</v>
      </c>
      <c r="R15" s="64"/>
      <c r="S15" s="64"/>
      <c r="T15" s="64"/>
      <c r="U15" s="64"/>
      <c r="V15" s="64">
        <v>44</v>
      </c>
      <c r="W15" s="63" t="s">
        <v>14</v>
      </c>
      <c r="X15" s="64"/>
      <c r="Y15" s="63"/>
      <c r="Z15" s="63"/>
    </row>
    <row r="16" spans="1:26" x14ac:dyDescent="0.25">
      <c r="A16" s="66">
        <v>120</v>
      </c>
      <c r="B16" s="63" t="s">
        <v>58</v>
      </c>
      <c r="C16" s="65">
        <v>44786</v>
      </c>
      <c r="D16" s="63" t="s">
        <v>24</v>
      </c>
      <c r="E16" s="63" t="s">
        <v>57</v>
      </c>
      <c r="F16" s="63" t="s">
        <v>22</v>
      </c>
      <c r="G16" s="63" t="s">
        <v>21</v>
      </c>
      <c r="H16" s="63" t="s">
        <v>20</v>
      </c>
      <c r="I16" s="63" t="s">
        <v>20</v>
      </c>
      <c r="J16" s="63" t="s">
        <v>19</v>
      </c>
      <c r="K16" s="63" t="s">
        <v>56</v>
      </c>
      <c r="L16" s="63"/>
      <c r="M16" s="63" t="s">
        <v>17</v>
      </c>
      <c r="N16" s="63" t="s">
        <v>16</v>
      </c>
      <c r="O16" s="82">
        <v>7662831311</v>
      </c>
      <c r="P16" s="63" t="s">
        <v>90</v>
      </c>
      <c r="Q16" s="64">
        <v>1</v>
      </c>
      <c r="R16" s="64"/>
      <c r="S16" s="64"/>
      <c r="T16" s="64"/>
      <c r="U16" s="64"/>
      <c r="V16" s="64">
        <v>1</v>
      </c>
      <c r="W16" s="63" t="s">
        <v>14</v>
      </c>
      <c r="X16" s="64"/>
      <c r="Y16" s="63"/>
      <c r="Z16" s="63"/>
    </row>
    <row r="17" spans="1:26" x14ac:dyDescent="0.25">
      <c r="A17" s="66">
        <v>121</v>
      </c>
      <c r="B17" s="63" t="s">
        <v>58</v>
      </c>
      <c r="C17" s="65">
        <v>44786</v>
      </c>
      <c r="D17" s="63" t="s">
        <v>24</v>
      </c>
      <c r="E17" s="63" t="s">
        <v>57</v>
      </c>
      <c r="F17" s="63" t="s">
        <v>22</v>
      </c>
      <c r="G17" s="63" t="s">
        <v>21</v>
      </c>
      <c r="H17" s="63" t="s">
        <v>20</v>
      </c>
      <c r="I17" s="63" t="s">
        <v>20</v>
      </c>
      <c r="J17" s="63" t="s">
        <v>19</v>
      </c>
      <c r="K17" s="63" t="s">
        <v>56</v>
      </c>
      <c r="L17" s="63"/>
      <c r="M17" s="63" t="s">
        <v>17</v>
      </c>
      <c r="N17" s="63" t="s">
        <v>16</v>
      </c>
      <c r="O17" s="82">
        <v>7662810911</v>
      </c>
      <c r="P17" s="63" t="s">
        <v>89</v>
      </c>
      <c r="Q17" s="64">
        <v>3</v>
      </c>
      <c r="R17" s="64"/>
      <c r="S17" s="64"/>
      <c r="T17" s="64"/>
      <c r="U17" s="64"/>
      <c r="V17" s="64">
        <v>3</v>
      </c>
      <c r="W17" s="63" t="s">
        <v>14</v>
      </c>
      <c r="X17" s="64"/>
      <c r="Y17" s="63"/>
      <c r="Z17" s="63"/>
    </row>
    <row r="18" spans="1:26" x14ac:dyDescent="0.25">
      <c r="A18" s="66">
        <v>122</v>
      </c>
      <c r="B18" s="63" t="s">
        <v>58</v>
      </c>
      <c r="C18" s="65">
        <v>44786</v>
      </c>
      <c r="D18" s="63" t="s">
        <v>24</v>
      </c>
      <c r="E18" s="63" t="s">
        <v>57</v>
      </c>
      <c r="F18" s="63" t="s">
        <v>22</v>
      </c>
      <c r="G18" s="63" t="s">
        <v>21</v>
      </c>
      <c r="H18" s="63" t="s">
        <v>20</v>
      </c>
      <c r="I18" s="63" t="s">
        <v>20</v>
      </c>
      <c r="J18" s="63" t="s">
        <v>19</v>
      </c>
      <c r="K18" s="63" t="s">
        <v>56</v>
      </c>
      <c r="L18" s="63"/>
      <c r="M18" s="63" t="s">
        <v>17</v>
      </c>
      <c r="N18" s="63" t="s">
        <v>16</v>
      </c>
      <c r="O18" s="82">
        <v>7662811711</v>
      </c>
      <c r="P18" s="63" t="s">
        <v>88</v>
      </c>
      <c r="Q18" s="64">
        <v>2</v>
      </c>
      <c r="R18" s="64"/>
      <c r="S18" s="64"/>
      <c r="T18" s="64"/>
      <c r="U18" s="64"/>
      <c r="V18" s="64">
        <v>2</v>
      </c>
      <c r="W18" s="63" t="s">
        <v>14</v>
      </c>
      <c r="X18" s="64"/>
      <c r="Y18" s="63"/>
      <c r="Z18" s="63"/>
    </row>
    <row r="19" spans="1:26" x14ac:dyDescent="0.25">
      <c r="A19" s="66">
        <v>123</v>
      </c>
      <c r="B19" s="63" t="s">
        <v>58</v>
      </c>
      <c r="C19" s="65">
        <v>44786</v>
      </c>
      <c r="D19" s="63" t="s">
        <v>24</v>
      </c>
      <c r="E19" s="63" t="s">
        <v>57</v>
      </c>
      <c r="F19" s="63" t="s">
        <v>22</v>
      </c>
      <c r="G19" s="63" t="s">
        <v>21</v>
      </c>
      <c r="H19" s="63" t="s">
        <v>20</v>
      </c>
      <c r="I19" s="63" t="s">
        <v>20</v>
      </c>
      <c r="J19" s="63" t="s">
        <v>19</v>
      </c>
      <c r="K19" s="63" t="s">
        <v>56</v>
      </c>
      <c r="L19" s="63"/>
      <c r="M19" s="63" t="s">
        <v>17</v>
      </c>
      <c r="N19" s="63" t="s">
        <v>16</v>
      </c>
      <c r="O19" s="82">
        <v>7662710013</v>
      </c>
      <c r="P19" s="63" t="s">
        <v>87</v>
      </c>
      <c r="Q19" s="64">
        <v>95</v>
      </c>
      <c r="R19" s="64"/>
      <c r="S19" s="64"/>
      <c r="T19" s="64"/>
      <c r="U19" s="64"/>
      <c r="V19" s="64">
        <v>95</v>
      </c>
      <c r="W19" s="63" t="s">
        <v>14</v>
      </c>
      <c r="X19" s="64"/>
      <c r="Y19" s="63"/>
      <c r="Z19" s="63"/>
    </row>
    <row r="20" spans="1:26" x14ac:dyDescent="0.25">
      <c r="A20" s="66">
        <v>124</v>
      </c>
      <c r="B20" s="63" t="s">
        <v>58</v>
      </c>
      <c r="C20" s="65">
        <v>44786</v>
      </c>
      <c r="D20" s="63" t="s">
        <v>24</v>
      </c>
      <c r="E20" s="63" t="s">
        <v>57</v>
      </c>
      <c r="F20" s="63" t="s">
        <v>22</v>
      </c>
      <c r="G20" s="63" t="s">
        <v>21</v>
      </c>
      <c r="H20" s="63" t="s">
        <v>20</v>
      </c>
      <c r="I20" s="63" t="s">
        <v>20</v>
      </c>
      <c r="J20" s="63" t="s">
        <v>19</v>
      </c>
      <c r="K20" s="63" t="s">
        <v>56</v>
      </c>
      <c r="L20" s="63"/>
      <c r="M20" s="63" t="s">
        <v>17</v>
      </c>
      <c r="N20" s="63" t="s">
        <v>16</v>
      </c>
      <c r="O20" s="82">
        <v>7662811313</v>
      </c>
      <c r="P20" s="63" t="s">
        <v>86</v>
      </c>
      <c r="Q20" s="64">
        <v>4</v>
      </c>
      <c r="R20" s="64"/>
      <c r="S20" s="64"/>
      <c r="T20" s="64"/>
      <c r="U20" s="64"/>
      <c r="V20" s="64">
        <v>4</v>
      </c>
      <c r="W20" s="63" t="s">
        <v>14</v>
      </c>
      <c r="X20" s="64"/>
      <c r="Y20" s="63"/>
      <c r="Z20" s="63"/>
    </row>
    <row r="21" spans="1:26" x14ac:dyDescent="0.25">
      <c r="A21" s="66">
        <v>125</v>
      </c>
      <c r="B21" s="63" t="s">
        <v>58</v>
      </c>
      <c r="C21" s="65">
        <v>44786</v>
      </c>
      <c r="D21" s="63" t="s">
        <v>24</v>
      </c>
      <c r="E21" s="63" t="s">
        <v>57</v>
      </c>
      <c r="F21" s="63" t="s">
        <v>22</v>
      </c>
      <c r="G21" s="63" t="s">
        <v>21</v>
      </c>
      <c r="H21" s="63" t="s">
        <v>20</v>
      </c>
      <c r="I21" s="63" t="s">
        <v>20</v>
      </c>
      <c r="J21" s="63" t="s">
        <v>19</v>
      </c>
      <c r="K21" s="63" t="s">
        <v>56</v>
      </c>
      <c r="L21" s="63"/>
      <c r="M21" s="63" t="s">
        <v>17</v>
      </c>
      <c r="N21" s="63" t="s">
        <v>16</v>
      </c>
      <c r="O21" s="82">
        <v>7662810915</v>
      </c>
      <c r="P21" s="63" t="s">
        <v>85</v>
      </c>
      <c r="Q21" s="64">
        <v>8</v>
      </c>
      <c r="R21" s="64"/>
      <c r="S21" s="64"/>
      <c r="T21" s="64"/>
      <c r="U21" s="64"/>
      <c r="V21" s="64">
        <v>8</v>
      </c>
      <c r="W21" s="63" t="s">
        <v>14</v>
      </c>
      <c r="X21" s="64"/>
      <c r="Y21" s="63"/>
      <c r="Z21" s="63"/>
    </row>
    <row r="22" spans="1:26" x14ac:dyDescent="0.25">
      <c r="A22" s="66">
        <v>126</v>
      </c>
      <c r="B22" s="63" t="s">
        <v>58</v>
      </c>
      <c r="C22" s="65">
        <v>44786</v>
      </c>
      <c r="D22" s="63" t="s">
        <v>24</v>
      </c>
      <c r="E22" s="63" t="s">
        <v>57</v>
      </c>
      <c r="F22" s="63" t="s">
        <v>22</v>
      </c>
      <c r="G22" s="63" t="s">
        <v>21</v>
      </c>
      <c r="H22" s="63" t="s">
        <v>20</v>
      </c>
      <c r="I22" s="63" t="s">
        <v>20</v>
      </c>
      <c r="J22" s="63" t="s">
        <v>19</v>
      </c>
      <c r="K22" s="63" t="s">
        <v>56</v>
      </c>
      <c r="L22" s="63"/>
      <c r="M22" s="63" t="s">
        <v>17</v>
      </c>
      <c r="N22" s="63" t="s">
        <v>16</v>
      </c>
      <c r="O22" s="82">
        <v>7662110015</v>
      </c>
      <c r="P22" s="63" t="s">
        <v>84</v>
      </c>
      <c r="Q22" s="64">
        <v>2</v>
      </c>
      <c r="R22" s="64"/>
      <c r="S22" s="64"/>
      <c r="T22" s="64"/>
      <c r="U22" s="64"/>
      <c r="V22" s="64">
        <v>2</v>
      </c>
      <c r="W22" s="63" t="s">
        <v>14</v>
      </c>
      <c r="X22" s="64"/>
      <c r="Y22" s="63"/>
      <c r="Z22" s="63"/>
    </row>
    <row r="23" spans="1:26" x14ac:dyDescent="0.25">
      <c r="A23" s="66">
        <v>127</v>
      </c>
      <c r="B23" s="63" t="s">
        <v>58</v>
      </c>
      <c r="C23" s="65">
        <v>44786</v>
      </c>
      <c r="D23" s="63" t="s">
        <v>24</v>
      </c>
      <c r="E23" s="63" t="s">
        <v>57</v>
      </c>
      <c r="F23" s="63" t="s">
        <v>22</v>
      </c>
      <c r="G23" s="63" t="s">
        <v>21</v>
      </c>
      <c r="H23" s="63" t="s">
        <v>20</v>
      </c>
      <c r="I23" s="63" t="s">
        <v>20</v>
      </c>
      <c r="J23" s="63" t="s">
        <v>19</v>
      </c>
      <c r="K23" s="63" t="s">
        <v>56</v>
      </c>
      <c r="L23" s="63"/>
      <c r="M23" s="63" t="s">
        <v>17</v>
      </c>
      <c r="N23" s="63" t="s">
        <v>16</v>
      </c>
      <c r="O23" s="82">
        <v>7662710015</v>
      </c>
      <c r="P23" s="63" t="s">
        <v>83</v>
      </c>
      <c r="Q23" s="64">
        <v>28</v>
      </c>
      <c r="R23" s="64"/>
      <c r="S23" s="64"/>
      <c r="T23" s="64"/>
      <c r="U23" s="64"/>
      <c r="V23" s="64">
        <v>28</v>
      </c>
      <c r="W23" s="63" t="s">
        <v>14</v>
      </c>
      <c r="X23" s="64"/>
      <c r="Y23" s="63"/>
      <c r="Z23" s="63"/>
    </row>
    <row r="24" spans="1:26" x14ac:dyDescent="0.25">
      <c r="A24" s="66">
        <v>128</v>
      </c>
      <c r="B24" s="63" t="s">
        <v>58</v>
      </c>
      <c r="C24" s="65">
        <v>44786</v>
      </c>
      <c r="D24" s="63" t="s">
        <v>24</v>
      </c>
      <c r="E24" s="63" t="s">
        <v>57</v>
      </c>
      <c r="F24" s="63" t="s">
        <v>22</v>
      </c>
      <c r="G24" s="63" t="s">
        <v>21</v>
      </c>
      <c r="H24" s="63" t="s">
        <v>20</v>
      </c>
      <c r="I24" s="63" t="s">
        <v>20</v>
      </c>
      <c r="J24" s="63" t="s">
        <v>19</v>
      </c>
      <c r="K24" s="63" t="s">
        <v>56</v>
      </c>
      <c r="L24" s="63"/>
      <c r="M24" s="63" t="s">
        <v>17</v>
      </c>
      <c r="N24" s="63" t="s">
        <v>16</v>
      </c>
      <c r="O24" s="82">
        <v>7662810916</v>
      </c>
      <c r="P24" s="63" t="s">
        <v>82</v>
      </c>
      <c r="Q24" s="64">
        <v>7</v>
      </c>
      <c r="R24" s="64"/>
      <c r="S24" s="64"/>
      <c r="T24" s="64"/>
      <c r="U24" s="64"/>
      <c r="V24" s="64">
        <v>7</v>
      </c>
      <c r="W24" s="63" t="s">
        <v>14</v>
      </c>
      <c r="X24" s="64"/>
      <c r="Y24" s="63"/>
      <c r="Z24" s="63"/>
    </row>
    <row r="25" spans="1:26" x14ac:dyDescent="0.25">
      <c r="A25" s="66">
        <v>129</v>
      </c>
      <c r="B25" s="63" t="s">
        <v>58</v>
      </c>
      <c r="C25" s="65">
        <v>44786</v>
      </c>
      <c r="D25" s="63" t="s">
        <v>24</v>
      </c>
      <c r="E25" s="63" t="s">
        <v>57</v>
      </c>
      <c r="F25" s="63" t="s">
        <v>22</v>
      </c>
      <c r="G25" s="63" t="s">
        <v>21</v>
      </c>
      <c r="H25" s="63" t="s">
        <v>20</v>
      </c>
      <c r="I25" s="63" t="s">
        <v>20</v>
      </c>
      <c r="J25" s="63" t="s">
        <v>19</v>
      </c>
      <c r="K25" s="63" t="s">
        <v>56</v>
      </c>
      <c r="L25" s="63"/>
      <c r="M25" s="63" t="s">
        <v>17</v>
      </c>
      <c r="N25" s="63" t="s">
        <v>16</v>
      </c>
      <c r="O25" s="82">
        <v>7662110016</v>
      </c>
      <c r="P25" s="63" t="s">
        <v>81</v>
      </c>
      <c r="Q25" s="64">
        <v>2</v>
      </c>
      <c r="R25" s="64"/>
      <c r="S25" s="64"/>
      <c r="T25" s="64"/>
      <c r="U25" s="64"/>
      <c r="V25" s="64">
        <v>2</v>
      </c>
      <c r="W25" s="63" t="s">
        <v>14</v>
      </c>
      <c r="X25" s="64"/>
      <c r="Y25" s="63"/>
      <c r="Z25" s="63"/>
    </row>
    <row r="26" spans="1:26" x14ac:dyDescent="0.25">
      <c r="A26" s="66">
        <v>130</v>
      </c>
      <c r="B26" s="63" t="s">
        <v>58</v>
      </c>
      <c r="C26" s="65">
        <v>44786</v>
      </c>
      <c r="D26" s="63" t="s">
        <v>24</v>
      </c>
      <c r="E26" s="63" t="s">
        <v>57</v>
      </c>
      <c r="F26" s="63" t="s">
        <v>22</v>
      </c>
      <c r="G26" s="63" t="s">
        <v>21</v>
      </c>
      <c r="H26" s="63" t="s">
        <v>20</v>
      </c>
      <c r="I26" s="63" t="s">
        <v>20</v>
      </c>
      <c r="J26" s="63" t="s">
        <v>19</v>
      </c>
      <c r="K26" s="63" t="s">
        <v>56</v>
      </c>
      <c r="L26" s="63"/>
      <c r="M26" s="63" t="s">
        <v>17</v>
      </c>
      <c r="N26" s="63" t="s">
        <v>16</v>
      </c>
      <c r="O26" s="82">
        <v>7662811316</v>
      </c>
      <c r="P26" s="63" t="s">
        <v>80</v>
      </c>
      <c r="Q26" s="64">
        <v>5</v>
      </c>
      <c r="R26" s="64"/>
      <c r="S26" s="64"/>
      <c r="T26" s="64"/>
      <c r="U26" s="64"/>
      <c r="V26" s="64">
        <v>5</v>
      </c>
      <c r="W26" s="63" t="s">
        <v>14</v>
      </c>
      <c r="X26" s="64"/>
      <c r="Y26" s="63"/>
      <c r="Z26" s="63"/>
    </row>
    <row r="27" spans="1:26" x14ac:dyDescent="0.25">
      <c r="A27" s="66">
        <v>131</v>
      </c>
      <c r="B27" s="63" t="s">
        <v>58</v>
      </c>
      <c r="C27" s="65">
        <v>44786</v>
      </c>
      <c r="D27" s="63" t="s">
        <v>24</v>
      </c>
      <c r="E27" s="63" t="s">
        <v>57</v>
      </c>
      <c r="F27" s="63" t="s">
        <v>22</v>
      </c>
      <c r="G27" s="63" t="s">
        <v>21</v>
      </c>
      <c r="H27" s="63" t="s">
        <v>20</v>
      </c>
      <c r="I27" s="63" t="s">
        <v>20</v>
      </c>
      <c r="J27" s="63" t="s">
        <v>19</v>
      </c>
      <c r="K27" s="63" t="s">
        <v>56</v>
      </c>
      <c r="L27" s="63"/>
      <c r="M27" s="63" t="s">
        <v>17</v>
      </c>
      <c r="N27" s="63" t="s">
        <v>16</v>
      </c>
      <c r="O27" s="82">
        <v>7662810917</v>
      </c>
      <c r="P27" s="63" t="s">
        <v>79</v>
      </c>
      <c r="Q27" s="64">
        <v>15</v>
      </c>
      <c r="R27" s="64"/>
      <c r="S27" s="64"/>
      <c r="T27" s="64"/>
      <c r="U27" s="64"/>
      <c r="V27" s="64">
        <v>15</v>
      </c>
      <c r="W27" s="63" t="s">
        <v>14</v>
      </c>
      <c r="X27" s="64"/>
      <c r="Y27" s="63"/>
      <c r="Z27" s="63"/>
    </row>
    <row r="28" spans="1:26" x14ac:dyDescent="0.25">
      <c r="A28" s="66">
        <v>132</v>
      </c>
      <c r="B28" s="63" t="s">
        <v>58</v>
      </c>
      <c r="C28" s="65">
        <v>44786</v>
      </c>
      <c r="D28" s="63" t="s">
        <v>24</v>
      </c>
      <c r="E28" s="63" t="s">
        <v>57</v>
      </c>
      <c r="F28" s="63" t="s">
        <v>22</v>
      </c>
      <c r="G28" s="63" t="s">
        <v>21</v>
      </c>
      <c r="H28" s="63" t="s">
        <v>20</v>
      </c>
      <c r="I28" s="63" t="s">
        <v>20</v>
      </c>
      <c r="J28" s="63" t="s">
        <v>19</v>
      </c>
      <c r="K28" s="63" t="s">
        <v>56</v>
      </c>
      <c r="L28" s="63"/>
      <c r="M28" s="63" t="s">
        <v>17</v>
      </c>
      <c r="N28" s="63" t="s">
        <v>16</v>
      </c>
      <c r="O28" s="82">
        <v>7662811017</v>
      </c>
      <c r="P28" s="63" t="s">
        <v>78</v>
      </c>
      <c r="Q28" s="64">
        <v>1</v>
      </c>
      <c r="R28" s="64"/>
      <c r="S28" s="64"/>
      <c r="T28" s="64"/>
      <c r="U28" s="64"/>
      <c r="V28" s="64">
        <v>1</v>
      </c>
      <c r="W28" s="63" t="s">
        <v>14</v>
      </c>
      <c r="X28" s="64"/>
      <c r="Y28" s="63"/>
      <c r="Z28" s="63" t="s">
        <v>74</v>
      </c>
    </row>
    <row r="29" spans="1:26" x14ac:dyDescent="0.25">
      <c r="A29" s="66">
        <v>133</v>
      </c>
      <c r="B29" s="63" t="s">
        <v>58</v>
      </c>
      <c r="C29" s="65">
        <v>44786</v>
      </c>
      <c r="D29" s="63" t="s">
        <v>24</v>
      </c>
      <c r="E29" s="63" t="s">
        <v>57</v>
      </c>
      <c r="F29" s="63" t="s">
        <v>22</v>
      </c>
      <c r="G29" s="63" t="s">
        <v>21</v>
      </c>
      <c r="H29" s="63" t="s">
        <v>20</v>
      </c>
      <c r="I29" s="63" t="s">
        <v>20</v>
      </c>
      <c r="J29" s="63" t="s">
        <v>19</v>
      </c>
      <c r="K29" s="63" t="s">
        <v>56</v>
      </c>
      <c r="L29" s="63"/>
      <c r="M29" s="63" t="s">
        <v>17</v>
      </c>
      <c r="N29" s="63" t="s">
        <v>16</v>
      </c>
      <c r="O29" s="82">
        <v>7662810818</v>
      </c>
      <c r="P29" s="63" t="s">
        <v>77</v>
      </c>
      <c r="Q29" s="64">
        <v>2</v>
      </c>
      <c r="R29" s="64"/>
      <c r="S29" s="64"/>
      <c r="T29" s="64"/>
      <c r="U29" s="64"/>
      <c r="V29" s="64">
        <v>2</v>
      </c>
      <c r="W29" s="63" t="s">
        <v>14</v>
      </c>
      <c r="X29" s="64"/>
      <c r="Y29" s="63"/>
      <c r="Z29" s="63"/>
    </row>
    <row r="30" spans="1:26" x14ac:dyDescent="0.25">
      <c r="A30" s="66">
        <v>134</v>
      </c>
      <c r="B30" s="63" t="s">
        <v>58</v>
      </c>
      <c r="C30" s="65">
        <v>44786</v>
      </c>
      <c r="D30" s="63" t="s">
        <v>24</v>
      </c>
      <c r="E30" s="63" t="s">
        <v>57</v>
      </c>
      <c r="F30" s="63" t="s">
        <v>22</v>
      </c>
      <c r="G30" s="63" t="s">
        <v>21</v>
      </c>
      <c r="H30" s="63" t="s">
        <v>20</v>
      </c>
      <c r="I30" s="63" t="s">
        <v>20</v>
      </c>
      <c r="J30" s="63" t="s">
        <v>19</v>
      </c>
      <c r="K30" s="63" t="s">
        <v>56</v>
      </c>
      <c r="L30" s="63"/>
      <c r="M30" s="63" t="s">
        <v>17</v>
      </c>
      <c r="N30" s="63" t="s">
        <v>16</v>
      </c>
      <c r="O30" s="82">
        <v>7662812619</v>
      </c>
      <c r="P30" s="63" t="s">
        <v>76</v>
      </c>
      <c r="Q30" s="64">
        <v>1</v>
      </c>
      <c r="R30" s="64"/>
      <c r="S30" s="64"/>
      <c r="T30" s="64"/>
      <c r="U30" s="64"/>
      <c r="V30" s="64">
        <v>1</v>
      </c>
      <c r="W30" s="63" t="s">
        <v>14</v>
      </c>
      <c r="X30" s="64"/>
      <c r="Y30" s="63"/>
      <c r="Z30" s="63" t="s">
        <v>74</v>
      </c>
    </row>
    <row r="31" spans="1:26" x14ac:dyDescent="0.25">
      <c r="A31" s="66">
        <v>135</v>
      </c>
      <c r="B31" s="63" t="s">
        <v>58</v>
      </c>
      <c r="C31" s="65">
        <v>44786</v>
      </c>
      <c r="D31" s="63" t="s">
        <v>24</v>
      </c>
      <c r="E31" s="63" t="s">
        <v>57</v>
      </c>
      <c r="F31" s="63" t="s">
        <v>22</v>
      </c>
      <c r="G31" s="63" t="s">
        <v>21</v>
      </c>
      <c r="H31" s="63" t="s">
        <v>20</v>
      </c>
      <c r="I31" s="63" t="s">
        <v>20</v>
      </c>
      <c r="J31" s="63" t="s">
        <v>19</v>
      </c>
      <c r="K31" s="63" t="s">
        <v>56</v>
      </c>
      <c r="L31" s="63"/>
      <c r="M31" s="63" t="s">
        <v>17</v>
      </c>
      <c r="N31" s="63" t="s">
        <v>16</v>
      </c>
      <c r="O31" s="82">
        <v>7662812720</v>
      </c>
      <c r="P31" s="63" t="s">
        <v>75</v>
      </c>
      <c r="Q31" s="64">
        <v>1</v>
      </c>
      <c r="R31" s="64"/>
      <c r="S31" s="64"/>
      <c r="T31" s="64"/>
      <c r="U31" s="64"/>
      <c r="V31" s="64">
        <v>1</v>
      </c>
      <c r="W31" s="63" t="s">
        <v>14</v>
      </c>
      <c r="X31" s="64"/>
      <c r="Y31" s="63"/>
      <c r="Z31" s="63" t="s">
        <v>74</v>
      </c>
    </row>
    <row r="32" spans="1:26" x14ac:dyDescent="0.25">
      <c r="A32" s="66">
        <v>136</v>
      </c>
      <c r="B32" s="63" t="s">
        <v>58</v>
      </c>
      <c r="C32" s="65">
        <v>44786</v>
      </c>
      <c r="D32" s="63" t="s">
        <v>24</v>
      </c>
      <c r="E32" s="63" t="s">
        <v>57</v>
      </c>
      <c r="F32" s="63" t="s">
        <v>22</v>
      </c>
      <c r="G32" s="63" t="s">
        <v>21</v>
      </c>
      <c r="H32" s="63" t="s">
        <v>20</v>
      </c>
      <c r="I32" s="63" t="s">
        <v>20</v>
      </c>
      <c r="J32" s="63" t="s">
        <v>19</v>
      </c>
      <c r="K32" s="63" t="s">
        <v>56</v>
      </c>
      <c r="L32" s="63"/>
      <c r="M32" s="63" t="s">
        <v>17</v>
      </c>
      <c r="N32" s="63" t="s">
        <v>16</v>
      </c>
      <c r="O32" s="82">
        <v>7662812520</v>
      </c>
      <c r="P32" s="63" t="s">
        <v>73</v>
      </c>
      <c r="Q32" s="64">
        <v>2</v>
      </c>
      <c r="R32" s="64"/>
      <c r="S32" s="64"/>
      <c r="T32" s="64"/>
      <c r="U32" s="64"/>
      <c r="V32" s="64">
        <v>2</v>
      </c>
      <c r="W32" s="63" t="s">
        <v>14</v>
      </c>
      <c r="X32" s="64"/>
      <c r="Y32" s="63"/>
      <c r="Z32" s="63" t="s">
        <v>72</v>
      </c>
    </row>
    <row r="33" spans="1:26" x14ac:dyDescent="0.25">
      <c r="A33" s="66">
        <v>137</v>
      </c>
      <c r="B33" s="63" t="s">
        <v>58</v>
      </c>
      <c r="C33" s="65">
        <v>44786</v>
      </c>
      <c r="D33" s="63" t="s">
        <v>24</v>
      </c>
      <c r="E33" s="63" t="s">
        <v>57</v>
      </c>
      <c r="F33" s="63" t="s">
        <v>22</v>
      </c>
      <c r="G33" s="63" t="s">
        <v>21</v>
      </c>
      <c r="H33" s="63" t="s">
        <v>20</v>
      </c>
      <c r="I33" s="63" t="s">
        <v>20</v>
      </c>
      <c r="J33" s="63" t="s">
        <v>19</v>
      </c>
      <c r="K33" s="63" t="s">
        <v>56</v>
      </c>
      <c r="L33" s="63"/>
      <c r="M33" s="63" t="s">
        <v>17</v>
      </c>
      <c r="N33" s="63" t="s">
        <v>16</v>
      </c>
      <c r="O33" s="82">
        <v>7662813224</v>
      </c>
      <c r="P33" s="63" t="s">
        <v>71</v>
      </c>
      <c r="Q33" s="64">
        <v>1</v>
      </c>
      <c r="R33" s="64"/>
      <c r="S33" s="64"/>
      <c r="T33" s="64"/>
      <c r="U33" s="64"/>
      <c r="V33" s="64">
        <v>1</v>
      </c>
      <c r="W33" s="63" t="s">
        <v>14</v>
      </c>
      <c r="X33" s="64"/>
      <c r="Y33" s="63"/>
      <c r="Z33" s="63" t="s">
        <v>70</v>
      </c>
    </row>
    <row r="34" spans="1:26" x14ac:dyDescent="0.25">
      <c r="A34" s="66">
        <v>138</v>
      </c>
      <c r="B34" s="63" t="s">
        <v>58</v>
      </c>
      <c r="C34" s="65">
        <v>44786</v>
      </c>
      <c r="D34" s="63" t="s">
        <v>24</v>
      </c>
      <c r="E34" s="63" t="s">
        <v>57</v>
      </c>
      <c r="F34" s="63" t="s">
        <v>22</v>
      </c>
      <c r="G34" s="63" t="s">
        <v>21</v>
      </c>
      <c r="H34" s="63" t="s">
        <v>20</v>
      </c>
      <c r="I34" s="63" t="s">
        <v>20</v>
      </c>
      <c r="J34" s="63" t="s">
        <v>19</v>
      </c>
      <c r="K34" s="63" t="s">
        <v>56</v>
      </c>
      <c r="L34" s="63"/>
      <c r="M34" s="63" t="s">
        <v>17</v>
      </c>
      <c r="N34" s="63" t="s">
        <v>16</v>
      </c>
      <c r="O34" s="82">
        <v>7662110024</v>
      </c>
      <c r="P34" s="63" t="s">
        <v>69</v>
      </c>
      <c r="Q34" s="64">
        <v>2</v>
      </c>
      <c r="R34" s="64"/>
      <c r="S34" s="64"/>
      <c r="T34" s="64"/>
      <c r="U34" s="64"/>
      <c r="V34" s="64">
        <v>2</v>
      </c>
      <c r="W34" s="63" t="s">
        <v>14</v>
      </c>
      <c r="X34" s="64"/>
      <c r="Y34" s="63"/>
      <c r="Z34" s="63"/>
    </row>
    <row r="35" spans="1:26" x14ac:dyDescent="0.25">
      <c r="A35" s="66">
        <v>139</v>
      </c>
      <c r="B35" s="63" t="s">
        <v>58</v>
      </c>
      <c r="C35" s="65">
        <v>44786</v>
      </c>
      <c r="D35" s="63" t="s">
        <v>24</v>
      </c>
      <c r="E35" s="63" t="s">
        <v>57</v>
      </c>
      <c r="F35" s="63" t="s">
        <v>22</v>
      </c>
      <c r="G35" s="63" t="s">
        <v>21</v>
      </c>
      <c r="H35" s="63" t="s">
        <v>20</v>
      </c>
      <c r="I35" s="63" t="s">
        <v>20</v>
      </c>
      <c r="J35" s="63" t="s">
        <v>19</v>
      </c>
      <c r="K35" s="63" t="s">
        <v>56</v>
      </c>
      <c r="L35" s="63"/>
      <c r="M35" s="63" t="s">
        <v>17</v>
      </c>
      <c r="N35" s="63" t="s">
        <v>16</v>
      </c>
      <c r="O35" s="82">
        <v>7662812424</v>
      </c>
      <c r="P35" s="63" t="s">
        <v>68</v>
      </c>
      <c r="Q35" s="64">
        <v>2</v>
      </c>
      <c r="R35" s="64"/>
      <c r="S35" s="64"/>
      <c r="T35" s="64"/>
      <c r="U35" s="64"/>
      <c r="V35" s="64">
        <v>2</v>
      </c>
      <c r="W35" s="63" t="s">
        <v>14</v>
      </c>
      <c r="X35" s="64"/>
      <c r="Y35" s="63"/>
      <c r="Z35" s="63"/>
    </row>
    <row r="36" spans="1:26" x14ac:dyDescent="0.25">
      <c r="A36" s="66">
        <v>140</v>
      </c>
      <c r="B36" s="63" t="s">
        <v>58</v>
      </c>
      <c r="C36" s="65">
        <v>44786</v>
      </c>
      <c r="D36" s="63" t="s">
        <v>24</v>
      </c>
      <c r="E36" s="63" t="s">
        <v>57</v>
      </c>
      <c r="F36" s="63" t="s">
        <v>22</v>
      </c>
      <c r="G36" s="63" t="s">
        <v>21</v>
      </c>
      <c r="H36" s="63" t="s">
        <v>20</v>
      </c>
      <c r="I36" s="63" t="s">
        <v>20</v>
      </c>
      <c r="J36" s="63" t="s">
        <v>19</v>
      </c>
      <c r="K36" s="63" t="s">
        <v>56</v>
      </c>
      <c r="L36" s="63"/>
      <c r="M36" s="63" t="s">
        <v>17</v>
      </c>
      <c r="N36" s="63" t="s">
        <v>16</v>
      </c>
      <c r="O36" s="82">
        <v>7662812524</v>
      </c>
      <c r="P36" s="63" t="s">
        <v>67</v>
      </c>
      <c r="Q36" s="64">
        <v>2</v>
      </c>
      <c r="R36" s="64"/>
      <c r="S36" s="64"/>
      <c r="T36" s="64"/>
      <c r="U36" s="64"/>
      <c r="V36" s="64">
        <v>2</v>
      </c>
      <c r="W36" s="63" t="s">
        <v>14</v>
      </c>
      <c r="X36" s="64"/>
      <c r="Y36" s="63"/>
      <c r="Z36" s="63"/>
    </row>
    <row r="37" spans="1:26" x14ac:dyDescent="0.25">
      <c r="A37" s="66">
        <v>141</v>
      </c>
      <c r="B37" s="63" t="s">
        <v>58</v>
      </c>
      <c r="C37" s="65">
        <v>44786</v>
      </c>
      <c r="D37" s="63" t="s">
        <v>24</v>
      </c>
      <c r="E37" s="63" t="s">
        <v>57</v>
      </c>
      <c r="F37" s="63" t="s">
        <v>22</v>
      </c>
      <c r="G37" s="63" t="s">
        <v>21</v>
      </c>
      <c r="H37" s="63" t="s">
        <v>20</v>
      </c>
      <c r="I37" s="63" t="s">
        <v>20</v>
      </c>
      <c r="J37" s="63" t="s">
        <v>19</v>
      </c>
      <c r="K37" s="63" t="s">
        <v>56</v>
      </c>
      <c r="L37" s="63"/>
      <c r="M37" s="63" t="s">
        <v>17</v>
      </c>
      <c r="N37" s="63" t="s">
        <v>16</v>
      </c>
      <c r="O37" s="82">
        <v>7662812324</v>
      </c>
      <c r="P37" s="63" t="s">
        <v>66</v>
      </c>
      <c r="Q37" s="64">
        <v>1</v>
      </c>
      <c r="R37" s="64"/>
      <c r="S37" s="64"/>
      <c r="T37" s="64"/>
      <c r="U37" s="64"/>
      <c r="V37" s="64">
        <v>1</v>
      </c>
      <c r="W37" s="63" t="s">
        <v>14</v>
      </c>
      <c r="X37" s="64"/>
      <c r="Y37" s="63"/>
      <c r="Z37" s="63"/>
    </row>
    <row r="38" spans="1:26" x14ac:dyDescent="0.25">
      <c r="A38" s="66">
        <v>142</v>
      </c>
      <c r="B38" s="63" t="s">
        <v>58</v>
      </c>
      <c r="C38" s="65">
        <v>44786</v>
      </c>
      <c r="D38" s="63" t="s">
        <v>24</v>
      </c>
      <c r="E38" s="63" t="s">
        <v>57</v>
      </c>
      <c r="F38" s="63" t="s">
        <v>22</v>
      </c>
      <c r="G38" s="63" t="s">
        <v>21</v>
      </c>
      <c r="H38" s="63" t="s">
        <v>20</v>
      </c>
      <c r="I38" s="63" t="s">
        <v>20</v>
      </c>
      <c r="J38" s="63" t="s">
        <v>19</v>
      </c>
      <c r="K38" s="63" t="s">
        <v>56</v>
      </c>
      <c r="L38" s="63"/>
      <c r="M38" s="63" t="s">
        <v>17</v>
      </c>
      <c r="N38" s="63" t="s">
        <v>16</v>
      </c>
      <c r="O38" s="82">
        <v>7662812327</v>
      </c>
      <c r="P38" s="63" t="s">
        <v>65</v>
      </c>
      <c r="Q38" s="64">
        <v>2</v>
      </c>
      <c r="R38" s="64"/>
      <c r="S38" s="64"/>
      <c r="T38" s="64"/>
      <c r="U38" s="64"/>
      <c r="V38" s="64">
        <v>2</v>
      </c>
      <c r="W38" s="63" t="s">
        <v>14</v>
      </c>
      <c r="X38" s="64"/>
      <c r="Y38" s="63"/>
      <c r="Z38" s="63" t="s">
        <v>64</v>
      </c>
    </row>
    <row r="39" spans="1:26" x14ac:dyDescent="0.25">
      <c r="A39" s="66">
        <v>143</v>
      </c>
      <c r="B39" s="63" t="s">
        <v>58</v>
      </c>
      <c r="C39" s="65">
        <v>44786</v>
      </c>
      <c r="D39" s="63" t="s">
        <v>24</v>
      </c>
      <c r="E39" s="63" t="s">
        <v>57</v>
      </c>
      <c r="F39" s="63" t="s">
        <v>22</v>
      </c>
      <c r="G39" s="63" t="s">
        <v>21</v>
      </c>
      <c r="H39" s="63" t="s">
        <v>20</v>
      </c>
      <c r="I39" s="63" t="s">
        <v>20</v>
      </c>
      <c r="J39" s="63" t="s">
        <v>19</v>
      </c>
      <c r="K39" s="63" t="s">
        <v>56</v>
      </c>
      <c r="L39" s="63"/>
      <c r="M39" s="63" t="s">
        <v>17</v>
      </c>
      <c r="N39" s="63" t="s">
        <v>16</v>
      </c>
      <c r="O39" s="82">
        <v>7662812627</v>
      </c>
      <c r="P39" s="63" t="s">
        <v>63</v>
      </c>
      <c r="Q39" s="64">
        <v>1</v>
      </c>
      <c r="R39" s="64"/>
      <c r="S39" s="64"/>
      <c r="T39" s="64"/>
      <c r="U39" s="64"/>
      <c r="V39" s="64">
        <v>1</v>
      </c>
      <c r="W39" s="63" t="s">
        <v>14</v>
      </c>
      <c r="X39" s="64"/>
      <c r="Y39" s="63"/>
      <c r="Z39" s="63" t="s">
        <v>62</v>
      </c>
    </row>
    <row r="40" spans="1:26" x14ac:dyDescent="0.25">
      <c r="A40" s="66">
        <v>144</v>
      </c>
      <c r="B40" s="63" t="s">
        <v>58</v>
      </c>
      <c r="C40" s="65">
        <v>44786</v>
      </c>
      <c r="D40" s="63" t="s">
        <v>24</v>
      </c>
      <c r="E40" s="63" t="s">
        <v>57</v>
      </c>
      <c r="F40" s="63" t="s">
        <v>22</v>
      </c>
      <c r="G40" s="63" t="s">
        <v>21</v>
      </c>
      <c r="H40" s="63" t="s">
        <v>20</v>
      </c>
      <c r="I40" s="63" t="s">
        <v>20</v>
      </c>
      <c r="J40" s="63" t="s">
        <v>19</v>
      </c>
      <c r="K40" s="63" t="s">
        <v>56</v>
      </c>
      <c r="L40" s="63"/>
      <c r="M40" s="63" t="s">
        <v>17</v>
      </c>
      <c r="N40" s="63" t="s">
        <v>16</v>
      </c>
      <c r="O40" s="82">
        <v>7662812827</v>
      </c>
      <c r="P40" s="63" t="s">
        <v>61</v>
      </c>
      <c r="Q40" s="64">
        <v>1</v>
      </c>
      <c r="R40" s="64"/>
      <c r="S40" s="64"/>
      <c r="T40" s="64"/>
      <c r="U40" s="64"/>
      <c r="V40" s="64">
        <v>1</v>
      </c>
      <c r="W40" s="63" t="s">
        <v>14</v>
      </c>
      <c r="X40" s="64"/>
      <c r="Y40" s="63"/>
      <c r="Z40" s="63" t="s">
        <v>60</v>
      </c>
    </row>
    <row r="41" spans="1:26" x14ac:dyDescent="0.25">
      <c r="A41" s="66">
        <v>145</v>
      </c>
      <c r="B41" s="63" t="s">
        <v>58</v>
      </c>
      <c r="C41" s="65">
        <v>44786</v>
      </c>
      <c r="D41" s="63" t="s">
        <v>24</v>
      </c>
      <c r="E41" s="63" t="s">
        <v>57</v>
      </c>
      <c r="F41" s="63" t="s">
        <v>22</v>
      </c>
      <c r="G41" s="63" t="s">
        <v>21</v>
      </c>
      <c r="H41" s="63" t="s">
        <v>20</v>
      </c>
      <c r="I41" s="63" t="s">
        <v>20</v>
      </c>
      <c r="J41" s="63" t="s">
        <v>19</v>
      </c>
      <c r="K41" s="63" t="s">
        <v>56</v>
      </c>
      <c r="L41" s="63"/>
      <c r="M41" s="63" t="s">
        <v>17</v>
      </c>
      <c r="N41" s="63" t="s">
        <v>16</v>
      </c>
      <c r="O41" s="82">
        <v>7662813430</v>
      </c>
      <c r="P41" s="63" t="s">
        <v>59</v>
      </c>
      <c r="Q41" s="64">
        <v>1</v>
      </c>
      <c r="R41" s="64"/>
      <c r="S41" s="64"/>
      <c r="T41" s="64"/>
      <c r="U41" s="64"/>
      <c r="V41" s="64">
        <v>1</v>
      </c>
      <c r="W41" s="63" t="s">
        <v>14</v>
      </c>
      <c r="X41" s="64"/>
      <c r="Y41" s="63"/>
      <c r="Z41" s="63"/>
    </row>
    <row r="42" spans="1:26" x14ac:dyDescent="0.25">
      <c r="A42" s="66">
        <v>146</v>
      </c>
      <c r="B42" s="63" t="s">
        <v>58</v>
      </c>
      <c r="C42" s="65">
        <v>44786</v>
      </c>
      <c r="D42" s="63" t="s">
        <v>24</v>
      </c>
      <c r="E42" s="63" t="s">
        <v>57</v>
      </c>
      <c r="F42" s="63" t="s">
        <v>22</v>
      </c>
      <c r="G42" s="63" t="s">
        <v>21</v>
      </c>
      <c r="H42" s="63" t="s">
        <v>20</v>
      </c>
      <c r="I42" s="63" t="s">
        <v>20</v>
      </c>
      <c r="J42" s="63" t="s">
        <v>19</v>
      </c>
      <c r="K42" s="63" t="s">
        <v>56</v>
      </c>
      <c r="L42" s="63"/>
      <c r="M42" s="63" t="s">
        <v>17</v>
      </c>
      <c r="N42" s="63" t="s">
        <v>16</v>
      </c>
      <c r="O42" s="82">
        <v>7662110030</v>
      </c>
      <c r="P42" s="63" t="s">
        <v>55</v>
      </c>
      <c r="Q42" s="64">
        <v>1</v>
      </c>
      <c r="R42" s="64"/>
      <c r="S42" s="64"/>
      <c r="T42" s="64"/>
      <c r="U42" s="64"/>
      <c r="V42" s="64">
        <v>1</v>
      </c>
      <c r="W42" s="63" t="s">
        <v>14</v>
      </c>
      <c r="X42" s="64"/>
      <c r="Y42" s="63"/>
      <c r="Z42" s="63"/>
    </row>
    <row r="43" spans="1:26" x14ac:dyDescent="0.25">
      <c r="A43" s="66">
        <v>105</v>
      </c>
      <c r="B43" s="63" t="s">
        <v>48</v>
      </c>
      <c r="C43" s="65">
        <v>44787</v>
      </c>
      <c r="D43" s="63" t="s">
        <v>24</v>
      </c>
      <c r="E43" s="63" t="s">
        <v>47</v>
      </c>
      <c r="F43" s="63" t="s">
        <v>22</v>
      </c>
      <c r="G43" s="63" t="s">
        <v>21</v>
      </c>
      <c r="H43" s="63" t="s">
        <v>20</v>
      </c>
      <c r="I43" s="63" t="s">
        <v>20</v>
      </c>
      <c r="J43" s="63" t="s">
        <v>19</v>
      </c>
      <c r="K43" s="63" t="s">
        <v>46</v>
      </c>
      <c r="L43" s="63"/>
      <c r="M43" s="63" t="s">
        <v>17</v>
      </c>
      <c r="N43" s="63" t="s">
        <v>16</v>
      </c>
      <c r="O43" s="82">
        <v>7413240909</v>
      </c>
      <c r="P43" s="63" t="s">
        <v>54</v>
      </c>
      <c r="Q43" s="64">
        <v>258</v>
      </c>
      <c r="R43" s="64"/>
      <c r="S43" s="64"/>
      <c r="T43" s="64"/>
      <c r="U43" s="64"/>
      <c r="V43" s="64">
        <v>258</v>
      </c>
      <c r="W43" s="63" t="s">
        <v>44</v>
      </c>
      <c r="X43" s="64"/>
      <c r="Y43" s="63"/>
      <c r="Z43" s="63"/>
    </row>
    <row r="44" spans="1:26" x14ac:dyDescent="0.25">
      <c r="A44" s="66">
        <v>164</v>
      </c>
      <c r="B44" s="63" t="s">
        <v>48</v>
      </c>
      <c r="C44" s="65">
        <v>44787</v>
      </c>
      <c r="D44" s="63" t="s">
        <v>24</v>
      </c>
      <c r="E44" s="63" t="s">
        <v>47</v>
      </c>
      <c r="F44" s="63" t="s">
        <v>22</v>
      </c>
      <c r="G44" s="63" t="s">
        <v>21</v>
      </c>
      <c r="H44" s="63" t="s">
        <v>20</v>
      </c>
      <c r="I44" s="63" t="s">
        <v>20</v>
      </c>
      <c r="J44" s="63" t="s">
        <v>19</v>
      </c>
      <c r="K44" s="63" t="s">
        <v>46</v>
      </c>
      <c r="L44" s="63"/>
      <c r="M44" s="63" t="s">
        <v>17</v>
      </c>
      <c r="N44" s="63" t="s">
        <v>16</v>
      </c>
      <c r="O44" s="82">
        <v>7413211313</v>
      </c>
      <c r="P44" s="63" t="s">
        <v>53</v>
      </c>
      <c r="Q44" s="64">
        <v>306</v>
      </c>
      <c r="R44" s="64"/>
      <c r="S44" s="64"/>
      <c r="T44" s="64"/>
      <c r="U44" s="64"/>
      <c r="V44" s="64">
        <v>306</v>
      </c>
      <c r="W44" s="63" t="s">
        <v>44</v>
      </c>
      <c r="X44" s="64"/>
      <c r="Y44" s="63"/>
      <c r="Z44" s="63"/>
    </row>
    <row r="45" spans="1:26" x14ac:dyDescent="0.25">
      <c r="A45" s="66">
        <v>165</v>
      </c>
      <c r="B45" s="63" t="s">
        <v>48</v>
      </c>
      <c r="C45" s="65">
        <v>44787</v>
      </c>
      <c r="D45" s="63" t="s">
        <v>24</v>
      </c>
      <c r="E45" s="63" t="s">
        <v>47</v>
      </c>
      <c r="F45" s="63" t="s">
        <v>22</v>
      </c>
      <c r="G45" s="63" t="s">
        <v>21</v>
      </c>
      <c r="H45" s="63" t="s">
        <v>20</v>
      </c>
      <c r="I45" s="63" t="s">
        <v>20</v>
      </c>
      <c r="J45" s="63" t="s">
        <v>19</v>
      </c>
      <c r="K45" s="63" t="s">
        <v>46</v>
      </c>
      <c r="L45" s="63"/>
      <c r="M45" s="63" t="s">
        <v>17</v>
      </c>
      <c r="N45" s="63" t="s">
        <v>16</v>
      </c>
      <c r="O45" s="82">
        <v>7413241306</v>
      </c>
      <c r="P45" s="63" t="s">
        <v>52</v>
      </c>
      <c r="Q45" s="64">
        <v>30</v>
      </c>
      <c r="R45" s="64"/>
      <c r="S45" s="64"/>
      <c r="T45" s="64"/>
      <c r="U45" s="64"/>
      <c r="V45" s="64">
        <v>30</v>
      </c>
      <c r="W45" s="63" t="s">
        <v>44</v>
      </c>
      <c r="X45" s="64"/>
      <c r="Y45" s="63"/>
      <c r="Z45" s="63"/>
    </row>
    <row r="46" spans="1:26" x14ac:dyDescent="0.25">
      <c r="A46" s="66">
        <v>166</v>
      </c>
      <c r="B46" s="63" t="s">
        <v>48</v>
      </c>
      <c r="C46" s="65">
        <v>44787</v>
      </c>
      <c r="D46" s="63" t="s">
        <v>24</v>
      </c>
      <c r="E46" s="63" t="s">
        <v>47</v>
      </c>
      <c r="F46" s="63" t="s">
        <v>22</v>
      </c>
      <c r="G46" s="63" t="s">
        <v>21</v>
      </c>
      <c r="H46" s="63" t="s">
        <v>20</v>
      </c>
      <c r="I46" s="63" t="s">
        <v>20</v>
      </c>
      <c r="J46" s="63" t="s">
        <v>19</v>
      </c>
      <c r="K46" s="63" t="s">
        <v>46</v>
      </c>
      <c r="L46" s="63"/>
      <c r="M46" s="63" t="s">
        <v>17</v>
      </c>
      <c r="N46" s="63" t="s">
        <v>16</v>
      </c>
      <c r="O46" s="82">
        <v>7413210806</v>
      </c>
      <c r="P46" s="63" t="s">
        <v>51</v>
      </c>
      <c r="Q46" s="64">
        <v>90</v>
      </c>
      <c r="R46" s="64">
        <v>6</v>
      </c>
      <c r="S46" s="64"/>
      <c r="T46" s="64"/>
      <c r="U46" s="64"/>
      <c r="V46" s="64">
        <v>84</v>
      </c>
      <c r="W46" s="63" t="s">
        <v>14</v>
      </c>
      <c r="X46" s="64"/>
      <c r="Y46" s="63" t="s">
        <v>43</v>
      </c>
      <c r="Z46" s="63"/>
    </row>
    <row r="47" spans="1:26" x14ac:dyDescent="0.25">
      <c r="A47" s="66">
        <v>167</v>
      </c>
      <c r="B47" s="63" t="s">
        <v>48</v>
      </c>
      <c r="C47" s="65">
        <v>44787</v>
      </c>
      <c r="D47" s="63" t="s">
        <v>24</v>
      </c>
      <c r="E47" s="63" t="s">
        <v>47</v>
      </c>
      <c r="F47" s="63" t="s">
        <v>22</v>
      </c>
      <c r="G47" s="63" t="s">
        <v>21</v>
      </c>
      <c r="H47" s="63" t="s">
        <v>20</v>
      </c>
      <c r="I47" s="63" t="s">
        <v>20</v>
      </c>
      <c r="J47" s="63" t="s">
        <v>19</v>
      </c>
      <c r="K47" s="63" t="s">
        <v>46</v>
      </c>
      <c r="L47" s="63"/>
      <c r="M47" s="63" t="s">
        <v>17</v>
      </c>
      <c r="N47" s="63" t="s">
        <v>16</v>
      </c>
      <c r="O47" s="82">
        <v>7413211306</v>
      </c>
      <c r="P47" s="63" t="s">
        <v>50</v>
      </c>
      <c r="Q47" s="64">
        <v>6</v>
      </c>
      <c r="R47" s="64"/>
      <c r="S47" s="64">
        <v>6</v>
      </c>
      <c r="T47" s="64"/>
      <c r="U47" s="64"/>
      <c r="V47" s="64">
        <v>12</v>
      </c>
      <c r="W47" s="63" t="s">
        <v>44</v>
      </c>
      <c r="X47" s="64"/>
      <c r="Y47" s="63" t="s">
        <v>43</v>
      </c>
      <c r="Z47" s="63" t="s">
        <v>49</v>
      </c>
    </row>
    <row r="48" spans="1:26" x14ac:dyDescent="0.25">
      <c r="A48" s="66">
        <v>168</v>
      </c>
      <c r="B48" s="63" t="s">
        <v>48</v>
      </c>
      <c r="C48" s="65">
        <v>44787</v>
      </c>
      <c r="D48" s="63" t="s">
        <v>24</v>
      </c>
      <c r="E48" s="63" t="s">
        <v>47</v>
      </c>
      <c r="F48" s="63" t="s">
        <v>22</v>
      </c>
      <c r="G48" s="63" t="s">
        <v>21</v>
      </c>
      <c r="H48" s="63" t="s">
        <v>20</v>
      </c>
      <c r="I48" s="63" t="s">
        <v>20</v>
      </c>
      <c r="J48" s="63" t="s">
        <v>19</v>
      </c>
      <c r="K48" s="63" t="s">
        <v>46</v>
      </c>
      <c r="L48" s="63"/>
      <c r="M48" s="63" t="s">
        <v>17</v>
      </c>
      <c r="N48" s="63" t="s">
        <v>16</v>
      </c>
      <c r="O48" s="82">
        <v>7413241711</v>
      </c>
      <c r="P48" s="63" t="s">
        <v>45</v>
      </c>
      <c r="Q48" s="64">
        <v>126</v>
      </c>
      <c r="R48" s="64">
        <v>0.1</v>
      </c>
      <c r="S48" s="64"/>
      <c r="T48" s="64"/>
      <c r="U48" s="64"/>
      <c r="V48" s="64">
        <v>125.9</v>
      </c>
      <c r="W48" s="63" t="s">
        <v>44</v>
      </c>
      <c r="X48" s="64"/>
      <c r="Y48" s="63" t="s">
        <v>43</v>
      </c>
      <c r="Z48" s="63"/>
    </row>
    <row r="49" spans="1:26" x14ac:dyDescent="0.25">
      <c r="A49" s="66">
        <v>147</v>
      </c>
      <c r="B49" s="63" t="s">
        <v>25</v>
      </c>
      <c r="C49" s="65">
        <v>44786</v>
      </c>
      <c r="D49" s="63" t="s">
        <v>24</v>
      </c>
      <c r="E49" s="63" t="s">
        <v>23</v>
      </c>
      <c r="F49" s="63" t="s">
        <v>22</v>
      </c>
      <c r="G49" s="63" t="s">
        <v>21</v>
      </c>
      <c r="H49" s="63" t="s">
        <v>20</v>
      </c>
      <c r="I49" s="63" t="s">
        <v>20</v>
      </c>
      <c r="J49" s="63" t="s">
        <v>19</v>
      </c>
      <c r="K49" s="63" t="s">
        <v>18</v>
      </c>
      <c r="L49" s="63"/>
      <c r="M49" s="63" t="s">
        <v>17</v>
      </c>
      <c r="N49" s="63" t="s">
        <v>16</v>
      </c>
      <c r="O49" s="82">
        <v>7630091523</v>
      </c>
      <c r="P49" s="63" t="s">
        <v>42</v>
      </c>
      <c r="Q49" s="64">
        <v>38</v>
      </c>
      <c r="R49" s="64"/>
      <c r="S49" s="64"/>
      <c r="T49" s="64"/>
      <c r="U49" s="64"/>
      <c r="V49" s="64">
        <v>38</v>
      </c>
      <c r="W49" s="63" t="s">
        <v>14</v>
      </c>
      <c r="X49" s="64"/>
      <c r="Y49" s="63"/>
      <c r="Z49" s="63"/>
    </row>
    <row r="50" spans="1:26" x14ac:dyDescent="0.25">
      <c r="A50" s="66">
        <v>148</v>
      </c>
      <c r="B50" s="63" t="s">
        <v>25</v>
      </c>
      <c r="C50" s="65">
        <v>44786</v>
      </c>
      <c r="D50" s="63" t="s">
        <v>24</v>
      </c>
      <c r="E50" s="63" t="s">
        <v>23</v>
      </c>
      <c r="F50" s="63" t="s">
        <v>22</v>
      </c>
      <c r="G50" s="63" t="s">
        <v>21</v>
      </c>
      <c r="H50" s="63" t="s">
        <v>20</v>
      </c>
      <c r="I50" s="63" t="s">
        <v>20</v>
      </c>
      <c r="J50" s="63" t="s">
        <v>19</v>
      </c>
      <c r="K50" s="63" t="s">
        <v>18</v>
      </c>
      <c r="L50" s="63"/>
      <c r="M50" s="63" t="s">
        <v>17</v>
      </c>
      <c r="N50" s="63" t="s">
        <v>16</v>
      </c>
      <c r="O50" s="82">
        <v>7630090900</v>
      </c>
      <c r="P50" s="63" t="s">
        <v>41</v>
      </c>
      <c r="Q50" s="64">
        <v>3</v>
      </c>
      <c r="R50" s="64"/>
      <c r="S50" s="64"/>
      <c r="T50" s="64"/>
      <c r="U50" s="64"/>
      <c r="V50" s="64">
        <v>3</v>
      </c>
      <c r="W50" s="63" t="s">
        <v>14</v>
      </c>
      <c r="X50" s="64"/>
      <c r="Y50" s="63"/>
      <c r="Z50" s="63"/>
    </row>
    <row r="51" spans="1:26" x14ac:dyDescent="0.25">
      <c r="A51" s="66">
        <v>149</v>
      </c>
      <c r="B51" s="63" t="s">
        <v>25</v>
      </c>
      <c r="C51" s="65">
        <v>44786</v>
      </c>
      <c r="D51" s="63" t="s">
        <v>24</v>
      </c>
      <c r="E51" s="63" t="s">
        <v>23</v>
      </c>
      <c r="F51" s="63" t="s">
        <v>22</v>
      </c>
      <c r="G51" s="63" t="s">
        <v>21</v>
      </c>
      <c r="H51" s="63" t="s">
        <v>20</v>
      </c>
      <c r="I51" s="63" t="s">
        <v>20</v>
      </c>
      <c r="J51" s="63" t="s">
        <v>19</v>
      </c>
      <c r="K51" s="63" t="s">
        <v>18</v>
      </c>
      <c r="L51" s="63"/>
      <c r="M51" s="63" t="s">
        <v>17</v>
      </c>
      <c r="N51" s="63" t="s">
        <v>16</v>
      </c>
      <c r="O51" s="82">
        <v>7631091309</v>
      </c>
      <c r="P51" s="63" t="s">
        <v>40</v>
      </c>
      <c r="Q51" s="64">
        <v>27</v>
      </c>
      <c r="R51" s="64"/>
      <c r="S51" s="64"/>
      <c r="T51" s="64"/>
      <c r="U51" s="64"/>
      <c r="V51" s="64">
        <v>27</v>
      </c>
      <c r="W51" s="63" t="s">
        <v>14</v>
      </c>
      <c r="X51" s="64"/>
      <c r="Y51" s="63"/>
      <c r="Z51" s="63"/>
    </row>
    <row r="52" spans="1:26" x14ac:dyDescent="0.25">
      <c r="A52" s="66">
        <v>150</v>
      </c>
      <c r="B52" s="63" t="s">
        <v>25</v>
      </c>
      <c r="C52" s="65">
        <v>44786</v>
      </c>
      <c r="D52" s="63" t="s">
        <v>24</v>
      </c>
      <c r="E52" s="63" t="s">
        <v>23</v>
      </c>
      <c r="F52" s="63" t="s">
        <v>22</v>
      </c>
      <c r="G52" s="63" t="s">
        <v>21</v>
      </c>
      <c r="H52" s="63" t="s">
        <v>20</v>
      </c>
      <c r="I52" s="63" t="s">
        <v>20</v>
      </c>
      <c r="J52" s="63" t="s">
        <v>19</v>
      </c>
      <c r="K52" s="63" t="s">
        <v>18</v>
      </c>
      <c r="L52" s="63"/>
      <c r="M52" s="63" t="s">
        <v>17</v>
      </c>
      <c r="N52" s="63" t="s">
        <v>16</v>
      </c>
      <c r="O52" s="82">
        <v>7632401713</v>
      </c>
      <c r="P52" s="63" t="s">
        <v>39</v>
      </c>
      <c r="Q52" s="64">
        <v>1</v>
      </c>
      <c r="R52" s="64"/>
      <c r="S52" s="64"/>
      <c r="T52" s="64"/>
      <c r="U52" s="64"/>
      <c r="V52" s="64">
        <v>1</v>
      </c>
      <c r="W52" s="63" t="s">
        <v>14</v>
      </c>
      <c r="X52" s="64"/>
      <c r="Y52" s="63"/>
      <c r="Z52" s="63"/>
    </row>
    <row r="53" spans="1:26" x14ac:dyDescent="0.25">
      <c r="A53" s="66">
        <v>151</v>
      </c>
      <c r="B53" s="63" t="s">
        <v>25</v>
      </c>
      <c r="C53" s="65">
        <v>44786</v>
      </c>
      <c r="D53" s="63" t="s">
        <v>24</v>
      </c>
      <c r="E53" s="63" t="s">
        <v>23</v>
      </c>
      <c r="F53" s="63" t="s">
        <v>22</v>
      </c>
      <c r="G53" s="63" t="s">
        <v>21</v>
      </c>
      <c r="H53" s="63" t="s">
        <v>20</v>
      </c>
      <c r="I53" s="63" t="s">
        <v>20</v>
      </c>
      <c r="J53" s="63" t="s">
        <v>19</v>
      </c>
      <c r="K53" s="63" t="s">
        <v>18</v>
      </c>
      <c r="L53" s="63"/>
      <c r="M53" s="63" t="s">
        <v>17</v>
      </c>
      <c r="N53" s="63" t="s">
        <v>16</v>
      </c>
      <c r="O53" s="82">
        <v>7631091108</v>
      </c>
      <c r="P53" s="63" t="s">
        <v>38</v>
      </c>
      <c r="Q53" s="64">
        <v>2</v>
      </c>
      <c r="R53" s="64"/>
      <c r="S53" s="64"/>
      <c r="T53" s="64"/>
      <c r="U53" s="64"/>
      <c r="V53" s="64">
        <v>2</v>
      </c>
      <c r="W53" s="63" t="s">
        <v>14</v>
      </c>
      <c r="X53" s="64"/>
      <c r="Y53" s="63"/>
      <c r="Z53" s="63"/>
    </row>
    <row r="54" spans="1:26" x14ac:dyDescent="0.25">
      <c r="A54" s="66">
        <v>152</v>
      </c>
      <c r="B54" s="63" t="s">
        <v>25</v>
      </c>
      <c r="C54" s="65">
        <v>44786</v>
      </c>
      <c r="D54" s="63" t="s">
        <v>24</v>
      </c>
      <c r="E54" s="63" t="s">
        <v>23</v>
      </c>
      <c r="F54" s="63" t="s">
        <v>22</v>
      </c>
      <c r="G54" s="63" t="s">
        <v>21</v>
      </c>
      <c r="H54" s="63" t="s">
        <v>20</v>
      </c>
      <c r="I54" s="63" t="s">
        <v>20</v>
      </c>
      <c r="J54" s="63" t="s">
        <v>19</v>
      </c>
      <c r="K54" s="63" t="s">
        <v>18</v>
      </c>
      <c r="L54" s="63"/>
      <c r="M54" s="63" t="s">
        <v>17</v>
      </c>
      <c r="N54" s="63" t="s">
        <v>16</v>
      </c>
      <c r="O54" s="82">
        <v>7605282004</v>
      </c>
      <c r="P54" s="63" t="s">
        <v>37</v>
      </c>
      <c r="Q54" s="64">
        <v>582</v>
      </c>
      <c r="R54" s="64"/>
      <c r="S54" s="64"/>
      <c r="T54" s="64"/>
      <c r="U54" s="64"/>
      <c r="V54" s="64">
        <v>582</v>
      </c>
      <c r="W54" s="63" t="s">
        <v>14</v>
      </c>
      <c r="X54" s="64"/>
      <c r="Y54" s="63"/>
      <c r="Z54" s="63"/>
    </row>
    <row r="55" spans="1:26" x14ac:dyDescent="0.25">
      <c r="A55" s="66">
        <v>153</v>
      </c>
      <c r="B55" s="63" t="s">
        <v>25</v>
      </c>
      <c r="C55" s="65">
        <v>44786</v>
      </c>
      <c r="D55" s="63" t="s">
        <v>24</v>
      </c>
      <c r="E55" s="63" t="s">
        <v>23</v>
      </c>
      <c r="F55" s="63" t="s">
        <v>22</v>
      </c>
      <c r="G55" s="63" t="s">
        <v>21</v>
      </c>
      <c r="H55" s="63" t="s">
        <v>20</v>
      </c>
      <c r="I55" s="63" t="s">
        <v>20</v>
      </c>
      <c r="J55" s="63" t="s">
        <v>19</v>
      </c>
      <c r="K55" s="63" t="s">
        <v>18</v>
      </c>
      <c r="L55" s="63"/>
      <c r="M55" s="63" t="s">
        <v>17</v>
      </c>
      <c r="N55" s="63" t="s">
        <v>16</v>
      </c>
      <c r="O55" s="82">
        <v>7632381713</v>
      </c>
      <c r="P55" s="63" t="s">
        <v>36</v>
      </c>
      <c r="Q55" s="64">
        <v>2</v>
      </c>
      <c r="R55" s="64"/>
      <c r="S55" s="64"/>
      <c r="T55" s="64"/>
      <c r="U55" s="64"/>
      <c r="V55" s="64">
        <v>2</v>
      </c>
      <c r="W55" s="63" t="s">
        <v>14</v>
      </c>
      <c r="X55" s="64"/>
      <c r="Y55" s="63"/>
      <c r="Z55" s="63"/>
    </row>
    <row r="56" spans="1:26" x14ac:dyDescent="0.25">
      <c r="A56" s="66">
        <v>154</v>
      </c>
      <c r="B56" s="63" t="s">
        <v>25</v>
      </c>
      <c r="C56" s="65">
        <v>44786</v>
      </c>
      <c r="D56" s="63" t="s">
        <v>24</v>
      </c>
      <c r="E56" s="63" t="s">
        <v>23</v>
      </c>
      <c r="F56" s="63" t="s">
        <v>22</v>
      </c>
      <c r="G56" s="63" t="s">
        <v>21</v>
      </c>
      <c r="H56" s="63" t="s">
        <v>20</v>
      </c>
      <c r="I56" s="63" t="s">
        <v>20</v>
      </c>
      <c r="J56" s="63" t="s">
        <v>19</v>
      </c>
      <c r="K56" s="63" t="s">
        <v>18</v>
      </c>
      <c r="L56" s="63"/>
      <c r="M56" s="63" t="s">
        <v>17</v>
      </c>
      <c r="N56" s="63" t="s">
        <v>16</v>
      </c>
      <c r="O56" s="82">
        <v>7631130906</v>
      </c>
      <c r="P56" s="63" t="s">
        <v>35</v>
      </c>
      <c r="Q56" s="64">
        <v>10</v>
      </c>
      <c r="R56" s="64"/>
      <c r="S56" s="64"/>
      <c r="T56" s="64"/>
      <c r="U56" s="64"/>
      <c r="V56" s="64">
        <v>10</v>
      </c>
      <c r="W56" s="63" t="s">
        <v>14</v>
      </c>
      <c r="X56" s="64"/>
      <c r="Y56" s="63"/>
      <c r="Z56" s="63"/>
    </row>
    <row r="57" spans="1:26" x14ac:dyDescent="0.25">
      <c r="A57" s="66">
        <v>155</v>
      </c>
      <c r="B57" s="63" t="s">
        <v>25</v>
      </c>
      <c r="C57" s="65">
        <v>44786</v>
      </c>
      <c r="D57" s="63" t="s">
        <v>24</v>
      </c>
      <c r="E57" s="63" t="s">
        <v>23</v>
      </c>
      <c r="F57" s="63" t="s">
        <v>22</v>
      </c>
      <c r="G57" s="63" t="s">
        <v>21</v>
      </c>
      <c r="H57" s="63" t="s">
        <v>20</v>
      </c>
      <c r="I57" s="63" t="s">
        <v>20</v>
      </c>
      <c r="J57" s="63" t="s">
        <v>19</v>
      </c>
      <c r="K57" s="63" t="s">
        <v>18</v>
      </c>
      <c r="L57" s="63"/>
      <c r="M57" s="63" t="s">
        <v>17</v>
      </c>
      <c r="N57" s="63" t="s">
        <v>16</v>
      </c>
      <c r="O57" s="82">
        <v>7630181305</v>
      </c>
      <c r="P57" s="63" t="s">
        <v>34</v>
      </c>
      <c r="Q57" s="64">
        <v>6</v>
      </c>
      <c r="R57" s="64"/>
      <c r="S57" s="64"/>
      <c r="T57" s="64"/>
      <c r="U57" s="64"/>
      <c r="V57" s="64">
        <v>6</v>
      </c>
      <c r="W57" s="63" t="s">
        <v>14</v>
      </c>
      <c r="X57" s="64"/>
      <c r="Y57" s="63"/>
      <c r="Z57" s="63"/>
    </row>
    <row r="58" spans="1:26" x14ac:dyDescent="0.25">
      <c r="A58" s="66">
        <v>156</v>
      </c>
      <c r="B58" s="63" t="s">
        <v>25</v>
      </c>
      <c r="C58" s="65">
        <v>44786</v>
      </c>
      <c r="D58" s="63" t="s">
        <v>24</v>
      </c>
      <c r="E58" s="63" t="s">
        <v>23</v>
      </c>
      <c r="F58" s="63" t="s">
        <v>22</v>
      </c>
      <c r="G58" s="63" t="s">
        <v>21</v>
      </c>
      <c r="H58" s="63" t="s">
        <v>20</v>
      </c>
      <c r="I58" s="63" t="s">
        <v>20</v>
      </c>
      <c r="J58" s="63" t="s">
        <v>19</v>
      </c>
      <c r="K58" s="63" t="s">
        <v>18</v>
      </c>
      <c r="L58" s="63"/>
      <c r="M58" s="63" t="s">
        <v>17</v>
      </c>
      <c r="N58" s="63" t="s">
        <v>16</v>
      </c>
      <c r="O58" s="82">
        <v>7630741306</v>
      </c>
      <c r="P58" s="63" t="s">
        <v>33</v>
      </c>
      <c r="Q58" s="64">
        <v>64</v>
      </c>
      <c r="R58" s="64"/>
      <c r="S58" s="64"/>
      <c r="T58" s="64"/>
      <c r="U58" s="64"/>
      <c r="V58" s="64">
        <v>64</v>
      </c>
      <c r="W58" s="63" t="s">
        <v>14</v>
      </c>
      <c r="X58" s="64"/>
      <c r="Y58" s="63"/>
      <c r="Z58" s="63"/>
    </row>
    <row r="59" spans="1:26" x14ac:dyDescent="0.25">
      <c r="A59" s="66">
        <v>157</v>
      </c>
      <c r="B59" s="63" t="s">
        <v>25</v>
      </c>
      <c r="C59" s="65">
        <v>44786</v>
      </c>
      <c r="D59" s="63" t="s">
        <v>24</v>
      </c>
      <c r="E59" s="63" t="s">
        <v>23</v>
      </c>
      <c r="F59" s="63" t="s">
        <v>22</v>
      </c>
      <c r="G59" s="63" t="s">
        <v>21</v>
      </c>
      <c r="H59" s="63" t="s">
        <v>20</v>
      </c>
      <c r="I59" s="63" t="s">
        <v>20</v>
      </c>
      <c r="J59" s="63" t="s">
        <v>19</v>
      </c>
      <c r="K59" s="63" t="s">
        <v>18</v>
      </c>
      <c r="L59" s="63"/>
      <c r="M59" s="63" t="s">
        <v>17</v>
      </c>
      <c r="N59" s="63" t="s">
        <v>16</v>
      </c>
      <c r="O59" s="82">
        <v>7631131109</v>
      </c>
      <c r="P59" s="63" t="s">
        <v>32</v>
      </c>
      <c r="Q59" s="64">
        <v>8</v>
      </c>
      <c r="R59" s="64"/>
      <c r="S59" s="64"/>
      <c r="T59" s="64"/>
      <c r="U59" s="64"/>
      <c r="V59" s="64">
        <v>8</v>
      </c>
      <c r="W59" s="63" t="s">
        <v>14</v>
      </c>
      <c r="X59" s="64"/>
      <c r="Y59" s="63"/>
      <c r="Z59" s="63"/>
    </row>
    <row r="60" spans="1:26" x14ac:dyDescent="0.25">
      <c r="A60" s="66">
        <v>158</v>
      </c>
      <c r="B60" s="63" t="s">
        <v>25</v>
      </c>
      <c r="C60" s="65">
        <v>44786</v>
      </c>
      <c r="D60" s="63" t="s">
        <v>24</v>
      </c>
      <c r="E60" s="63" t="s">
        <v>23</v>
      </c>
      <c r="F60" s="63" t="s">
        <v>22</v>
      </c>
      <c r="G60" s="63" t="s">
        <v>21</v>
      </c>
      <c r="H60" s="63" t="s">
        <v>20</v>
      </c>
      <c r="I60" s="63" t="s">
        <v>20</v>
      </c>
      <c r="J60" s="63" t="s">
        <v>19</v>
      </c>
      <c r="K60" s="63" t="s">
        <v>18</v>
      </c>
      <c r="L60" s="63"/>
      <c r="M60" s="63" t="s">
        <v>17</v>
      </c>
      <c r="N60" s="63" t="s">
        <v>16</v>
      </c>
      <c r="O60" s="82">
        <v>7631131511</v>
      </c>
      <c r="P60" s="63" t="s">
        <v>31</v>
      </c>
      <c r="Q60" s="64">
        <v>5</v>
      </c>
      <c r="R60" s="64"/>
      <c r="S60" s="64"/>
      <c r="T60" s="64"/>
      <c r="U60" s="64"/>
      <c r="V60" s="64">
        <v>5</v>
      </c>
      <c r="W60" s="63" t="s">
        <v>14</v>
      </c>
      <c r="X60" s="64"/>
      <c r="Y60" s="63"/>
      <c r="Z60" s="63" t="s">
        <v>30</v>
      </c>
    </row>
    <row r="61" spans="1:26" x14ac:dyDescent="0.25">
      <c r="A61" s="66">
        <v>159</v>
      </c>
      <c r="B61" s="63" t="s">
        <v>25</v>
      </c>
      <c r="C61" s="65">
        <v>44786</v>
      </c>
      <c r="D61" s="63" t="s">
        <v>24</v>
      </c>
      <c r="E61" s="63" t="s">
        <v>23</v>
      </c>
      <c r="F61" s="63" t="s">
        <v>22</v>
      </c>
      <c r="G61" s="63" t="s">
        <v>21</v>
      </c>
      <c r="H61" s="63" t="s">
        <v>20</v>
      </c>
      <c r="I61" s="63" t="s">
        <v>20</v>
      </c>
      <c r="J61" s="63" t="s">
        <v>19</v>
      </c>
      <c r="K61" s="63" t="s">
        <v>18</v>
      </c>
      <c r="L61" s="63"/>
      <c r="M61" s="63" t="s">
        <v>17</v>
      </c>
      <c r="N61" s="63" t="s">
        <v>16</v>
      </c>
      <c r="O61" s="82">
        <v>7632401306</v>
      </c>
      <c r="P61" s="63" t="s">
        <v>29</v>
      </c>
      <c r="Q61" s="64">
        <v>4</v>
      </c>
      <c r="R61" s="64"/>
      <c r="S61" s="64"/>
      <c r="T61" s="64"/>
      <c r="U61" s="64"/>
      <c r="V61" s="64">
        <v>4</v>
      </c>
      <c r="W61" s="63" t="s">
        <v>14</v>
      </c>
      <c r="X61" s="64"/>
      <c r="Y61" s="63"/>
      <c r="Z61" s="63"/>
    </row>
    <row r="62" spans="1:26" x14ac:dyDescent="0.25">
      <c r="A62" s="66">
        <v>160</v>
      </c>
      <c r="B62" s="63" t="s">
        <v>25</v>
      </c>
      <c r="C62" s="65">
        <v>44786</v>
      </c>
      <c r="D62" s="63" t="s">
        <v>24</v>
      </c>
      <c r="E62" s="63" t="s">
        <v>23</v>
      </c>
      <c r="F62" s="63" t="s">
        <v>22</v>
      </c>
      <c r="G62" s="63" t="s">
        <v>21</v>
      </c>
      <c r="H62" s="63" t="s">
        <v>20</v>
      </c>
      <c r="I62" s="63" t="s">
        <v>20</v>
      </c>
      <c r="J62" s="63" t="s">
        <v>19</v>
      </c>
      <c r="K62" s="63" t="s">
        <v>18</v>
      </c>
      <c r="L62" s="63"/>
      <c r="M62" s="63" t="s">
        <v>17</v>
      </c>
      <c r="N62" s="63" t="s">
        <v>16</v>
      </c>
      <c r="O62" s="82">
        <v>7631091109</v>
      </c>
      <c r="P62" s="63" t="s">
        <v>28</v>
      </c>
      <c r="Q62" s="64">
        <v>5</v>
      </c>
      <c r="R62" s="64"/>
      <c r="S62" s="64"/>
      <c r="T62" s="64"/>
      <c r="U62" s="64"/>
      <c r="V62" s="64">
        <v>5</v>
      </c>
      <c r="W62" s="63" t="s">
        <v>14</v>
      </c>
      <c r="X62" s="64"/>
      <c r="Y62" s="63"/>
      <c r="Z62" s="63"/>
    </row>
    <row r="63" spans="1:26" x14ac:dyDescent="0.25">
      <c r="A63" s="66">
        <v>161</v>
      </c>
      <c r="B63" s="63" t="s">
        <v>25</v>
      </c>
      <c r="C63" s="65">
        <v>44786</v>
      </c>
      <c r="D63" s="63" t="s">
        <v>24</v>
      </c>
      <c r="E63" s="63" t="s">
        <v>23</v>
      </c>
      <c r="F63" s="63" t="s">
        <v>22</v>
      </c>
      <c r="G63" s="63" t="s">
        <v>21</v>
      </c>
      <c r="H63" s="63" t="s">
        <v>20</v>
      </c>
      <c r="I63" s="63" t="s">
        <v>20</v>
      </c>
      <c r="J63" s="63" t="s">
        <v>19</v>
      </c>
      <c r="K63" s="63" t="s">
        <v>18</v>
      </c>
      <c r="L63" s="63"/>
      <c r="M63" s="63" t="s">
        <v>17</v>
      </c>
      <c r="N63" s="63" t="s">
        <v>16</v>
      </c>
      <c r="O63" s="82">
        <v>7631090908</v>
      </c>
      <c r="P63" s="63" t="s">
        <v>27</v>
      </c>
      <c r="Q63" s="64">
        <v>2</v>
      </c>
      <c r="R63" s="64"/>
      <c r="S63" s="64"/>
      <c r="T63" s="64"/>
      <c r="U63" s="64"/>
      <c r="V63" s="64">
        <v>2</v>
      </c>
      <c r="W63" s="63" t="s">
        <v>14</v>
      </c>
      <c r="X63" s="64"/>
      <c r="Y63" s="63"/>
      <c r="Z63" s="63"/>
    </row>
    <row r="64" spans="1:26" x14ac:dyDescent="0.25">
      <c r="A64" s="66">
        <v>162</v>
      </c>
      <c r="B64" s="63" t="s">
        <v>25</v>
      </c>
      <c r="C64" s="65">
        <v>44786</v>
      </c>
      <c r="D64" s="63" t="s">
        <v>24</v>
      </c>
      <c r="E64" s="63" t="s">
        <v>23</v>
      </c>
      <c r="F64" s="63" t="s">
        <v>22</v>
      </c>
      <c r="G64" s="63" t="s">
        <v>21</v>
      </c>
      <c r="H64" s="63" t="s">
        <v>20</v>
      </c>
      <c r="I64" s="63" t="s">
        <v>20</v>
      </c>
      <c r="J64" s="63" t="s">
        <v>19</v>
      </c>
      <c r="K64" s="63" t="s">
        <v>18</v>
      </c>
      <c r="L64" s="63"/>
      <c r="M64" s="63" t="s">
        <v>17</v>
      </c>
      <c r="N64" s="63" t="s">
        <v>16</v>
      </c>
      <c r="O64" s="82">
        <v>7630081110</v>
      </c>
      <c r="P64" s="63" t="s">
        <v>26</v>
      </c>
      <c r="Q64" s="64">
        <v>3</v>
      </c>
      <c r="R64" s="64"/>
      <c r="S64" s="64"/>
      <c r="T64" s="64"/>
      <c r="U64" s="64"/>
      <c r="V64" s="64">
        <v>3</v>
      </c>
      <c r="W64" s="63" t="s">
        <v>14</v>
      </c>
      <c r="X64" s="64"/>
      <c r="Y64" s="63"/>
      <c r="Z64" s="63"/>
    </row>
    <row r="65" spans="1:26" x14ac:dyDescent="0.25">
      <c r="A65" s="66">
        <v>163</v>
      </c>
      <c r="B65" s="63" t="s">
        <v>25</v>
      </c>
      <c r="C65" s="65">
        <v>44786</v>
      </c>
      <c r="D65" s="63" t="s">
        <v>24</v>
      </c>
      <c r="E65" s="63" t="s">
        <v>23</v>
      </c>
      <c r="F65" s="63" t="s">
        <v>22</v>
      </c>
      <c r="G65" s="63" t="s">
        <v>21</v>
      </c>
      <c r="H65" s="63" t="s">
        <v>20</v>
      </c>
      <c r="I65" s="63" t="s">
        <v>20</v>
      </c>
      <c r="J65" s="63" t="s">
        <v>19</v>
      </c>
      <c r="K65" s="63" t="s">
        <v>18</v>
      </c>
      <c r="L65" s="63"/>
      <c r="M65" s="63" t="s">
        <v>17</v>
      </c>
      <c r="N65" s="63" t="s">
        <v>16</v>
      </c>
      <c r="O65" s="82">
        <v>7632401711</v>
      </c>
      <c r="P65" s="63" t="s">
        <v>15</v>
      </c>
      <c r="Q65" s="64">
        <v>46</v>
      </c>
      <c r="R65" s="64"/>
      <c r="S65" s="64"/>
      <c r="T65" s="64"/>
      <c r="U65" s="64"/>
      <c r="V65" s="64">
        <v>46</v>
      </c>
      <c r="W65" s="63" t="s">
        <v>14</v>
      </c>
      <c r="X65" s="64"/>
      <c r="Y65" s="63"/>
      <c r="Z65" s="63"/>
    </row>
  </sheetData>
  <autoFilter ref="A1:Z65" xr:uid="{0A486716-3C14-4D1D-8C3F-727764DE5C6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خرید قراردادی و فاکتوری</vt:lpstr>
      <vt:lpstr>SH-01-832</vt:lpstr>
      <vt:lpstr>'خرید قراردادی و فاکتوری'!Print_Area</vt:lpstr>
      <vt:lpstr>'خرید قراردادی و فاکتوری'!Print_Titles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cp:lastPrinted>2022-08-30T08:26:30Z</cp:lastPrinted>
  <dcterms:created xsi:type="dcterms:W3CDTF">2022-08-16T06:11:51Z</dcterms:created>
  <dcterms:modified xsi:type="dcterms:W3CDTF">2022-08-30T14:53:20Z</dcterms:modified>
</cp:coreProperties>
</file>