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\\fp\Finance\Adish Refinery\Adish Group\Bakhshi\سال مالی 1402\درخواست خریدهای فاکتوری\"/>
    </mc:Choice>
  </mc:AlternateContent>
  <xr:revisionPtr revIDLastSave="0" documentId="13_ncr:1_{8AE0B685-27B3-4BFC-8D89-451C28C2EAA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acking List Items" sheetId="1" r:id="rId1"/>
    <sheet name="Sheet1" sheetId="2" r:id="rId2"/>
    <sheet name="گزارش نهایی" sheetId="4" r:id="rId3"/>
  </sheets>
  <definedNames>
    <definedName name="_xlnm._FilterDatabase" localSheetId="0" hidden="1">'Packing List Items'!$A$1:$I$19</definedName>
    <definedName name="_xlnm._FilterDatabase" localSheetId="1" hidden="1">Sheet1!$A$1:$J$19</definedName>
    <definedName name="_xlnm.Print_Area" localSheetId="2">'گزارش نهایی'!$A$1:$V$30</definedName>
  </definedNames>
  <calcPr calcId="191029" forceFullCalc="1"/>
</workbook>
</file>

<file path=xl/calcChain.xml><?xml version="1.0" encoding="utf-8"?>
<calcChain xmlns="http://schemas.openxmlformats.org/spreadsheetml/2006/main">
  <c r="S6" i="4" l="1"/>
  <c r="O9" i="4"/>
  <c r="O10" i="4"/>
  <c r="O11" i="4"/>
  <c r="O12" i="4"/>
  <c r="O13" i="4"/>
  <c r="O14" i="4"/>
  <c r="O6" i="4"/>
  <c r="N15" i="4"/>
  <c r="I20" i="4"/>
  <c r="I22" i="4" s="1"/>
  <c r="J15" i="4"/>
  <c r="I15" i="4"/>
  <c r="K15" i="4"/>
  <c r="M15" i="4"/>
  <c r="Q14" i="4"/>
  <c r="Q9" i="4"/>
  <c r="Q12" i="4"/>
  <c r="M19" i="4"/>
  <c r="M20" i="4" s="1"/>
  <c r="M22" i="4" s="1"/>
  <c r="K20" i="4"/>
  <c r="K22" i="4" s="1"/>
  <c r="Q11" i="4"/>
  <c r="Q13" i="4"/>
  <c r="Q10" i="4"/>
  <c r="L15" i="4"/>
  <c r="P15" i="4"/>
  <c r="U15" i="4" l="1"/>
  <c r="O15" i="4"/>
  <c r="Q15" i="4"/>
  <c r="U17" i="4" l="1"/>
  <c r="J3" i="2"/>
  <c r="I18" i="1" s="1"/>
  <c r="J4" i="2"/>
  <c r="I17" i="1" s="1"/>
  <c r="J5" i="2"/>
  <c r="I16" i="1" s="1"/>
  <c r="J6" i="2"/>
  <c r="I15" i="1" s="1"/>
  <c r="J7" i="2"/>
  <c r="J8" i="2"/>
  <c r="I13" i="1" s="1"/>
  <c r="J9" i="2"/>
  <c r="I12" i="1" s="1"/>
  <c r="J10" i="2"/>
  <c r="I10" i="1" s="1"/>
  <c r="J11" i="2"/>
  <c r="I11" i="1" s="1"/>
  <c r="J12" i="2"/>
  <c r="I9" i="1" s="1"/>
  <c r="J13" i="2"/>
  <c r="I8" i="1" s="1"/>
  <c r="J14" i="2"/>
  <c r="I7" i="1" s="1"/>
  <c r="J15" i="2"/>
  <c r="I6" i="1" s="1"/>
  <c r="J16" i="2"/>
  <c r="I5" i="1" s="1"/>
  <c r="J17" i="2"/>
  <c r="I4" i="1" s="1"/>
  <c r="J18" i="2"/>
  <c r="I3" i="1" s="1"/>
  <c r="J19" i="2"/>
  <c r="I2" i="1" s="1"/>
  <c r="J2" i="2"/>
  <c r="I19" i="1" s="1"/>
</calcChain>
</file>

<file path=xl/sharedStrings.xml><?xml version="1.0" encoding="utf-8"?>
<sst xmlns="http://schemas.openxmlformats.org/spreadsheetml/2006/main" count="263" uniqueCount="118">
  <si>
    <t>#</t>
  </si>
  <si>
    <t>Date</t>
  </si>
  <si>
    <t>Packing List No.</t>
  </si>
  <si>
    <t>Purchase Order</t>
  </si>
  <si>
    <t>Category</t>
  </si>
  <si>
    <t>Mark No.</t>
  </si>
  <si>
    <t>Description</t>
  </si>
  <si>
    <t>Pl Quantity</t>
  </si>
  <si>
    <t>Accepted</t>
  </si>
  <si>
    <t>Unit</t>
  </si>
  <si>
    <t>OPI-SLD-9001-170</t>
  </si>
  <si>
    <t>SACR-PL-SLD-9001-167</t>
  </si>
  <si>
    <t>ADISH-P-PO-GE-9001</t>
  </si>
  <si>
    <t>Main Item</t>
  </si>
  <si>
    <t>-</t>
  </si>
  <si>
    <t>7756020073</t>
  </si>
  <si>
    <t>آجر فشاری (آجر گری)</t>
  </si>
  <si>
    <t>Kg</t>
  </si>
  <si>
    <t>OPI-SLD-9001-211</t>
  </si>
  <si>
    <t>SACR-PL-SLD-9001-206</t>
  </si>
  <si>
    <t>OPI-SLD-9001-283</t>
  </si>
  <si>
    <t>SACR-PL-SLD-9001-278</t>
  </si>
  <si>
    <t>OPI-SLD-9001-388</t>
  </si>
  <si>
    <t>SACR-PL-SLD-9001-381</t>
  </si>
  <si>
    <t>OPI-SLD-9001-395</t>
  </si>
  <si>
    <t>SACR-PL-SLD-9001-388</t>
  </si>
  <si>
    <t>OPI-SLD-9001-398</t>
  </si>
  <si>
    <t>SACR-PL-SLD-9001-391</t>
  </si>
  <si>
    <t>OPI-SLD-9001-404</t>
  </si>
  <si>
    <t>SACR-PL-SLD-9001-397</t>
  </si>
  <si>
    <t>OPI-SLD-9001-408</t>
  </si>
  <si>
    <t>SACR-PL-SLD-9001-403</t>
  </si>
  <si>
    <t>OPI-SLD-9001-415</t>
  </si>
  <si>
    <t>SACR-PL-SLD-9001-404</t>
  </si>
  <si>
    <t>OPI-SLD-9001-414</t>
  </si>
  <si>
    <t>SACR-PL-SLD-9001-406</t>
  </si>
  <si>
    <t>OPI-SLD-9001-421</t>
  </si>
  <si>
    <t>SACR-PL-SLD-9001-414</t>
  </si>
  <si>
    <t>OPI-SLD-9001-423</t>
  </si>
  <si>
    <t>SACR-PL-SLD-9001-416</t>
  </si>
  <si>
    <t>OPI-SLD-9001-430</t>
  </si>
  <si>
    <t>SACR-PL-SLD-9001-423</t>
  </si>
  <si>
    <t>OPI-SLD-9001-431</t>
  </si>
  <si>
    <t>SACR-PL-SLD-9001-425</t>
  </si>
  <si>
    <t>OPI-SLD-9001-442</t>
  </si>
  <si>
    <t>SACR-PL-SLD-9001-432</t>
  </si>
  <si>
    <t>OPI-SLD-9001-443</t>
  </si>
  <si>
    <t>SACR-PL-SLD-9001-433</t>
  </si>
  <si>
    <t>OPI-SLD-9001-444</t>
  </si>
  <si>
    <t>SACR-PL-SLD-9001-436</t>
  </si>
  <si>
    <t>OPI-SLD-9001-462</t>
  </si>
  <si>
    <t>SACR-PL-SLD-9001-442</t>
  </si>
  <si>
    <t>OPI No.</t>
  </si>
  <si>
    <t>OSDR No.</t>
  </si>
  <si>
    <t>MRS No.</t>
  </si>
  <si>
    <t>Status</t>
  </si>
  <si>
    <t>MRS-SLD-9001-463</t>
  </si>
  <si>
    <t>C-REQ-CV-306/BL-6977989 /آجرگری</t>
  </si>
  <si>
    <t>MRS</t>
  </si>
  <si>
    <t>Today</t>
  </si>
  <si>
    <t>MRS-SLD-9001-445</t>
  </si>
  <si>
    <t>C-REQ-CV-306/BL-6977839 /آجرگری</t>
  </si>
  <si>
    <t>MRS-SLD-9001-444</t>
  </si>
  <si>
    <t>C-REQ-CV-301/BL-6977723 /آجرگری</t>
  </si>
  <si>
    <t>MRS-SLD-9001-443</t>
  </si>
  <si>
    <t>C-REQ-CV-301/BL-6977589 /آجرگری</t>
  </si>
  <si>
    <t>MRS-SLD-9001-432</t>
  </si>
  <si>
    <t>C-REQ-CV-301/BL-6977533 /آجرگری</t>
  </si>
  <si>
    <t>MRS-SLD-9001-431</t>
  </si>
  <si>
    <t>(C-REQ-CV-301/BL-6977457 /آجرگری)</t>
  </si>
  <si>
    <t>MRS-SLD-9001-424</t>
  </si>
  <si>
    <t>C-REQ-CV-301/BL-6977314 /آجرگری</t>
  </si>
  <si>
    <t>MRS-SLD-9001-422</t>
  </si>
  <si>
    <t>C-REQ-CV-301/BL-5635809 /آجرگری</t>
  </si>
  <si>
    <t>MRS-SLD-9001-416</t>
  </si>
  <si>
    <t>C-REQ-CV-301/BL-5635527/آجرگری</t>
  </si>
  <si>
    <t>MRS-SLD-9001-415</t>
  </si>
  <si>
    <t>C-REQ-CV-301/BL-5635586 /آجرگری)</t>
  </si>
  <si>
    <t>MRS-SLD-9001-409</t>
  </si>
  <si>
    <t>C-REQ-CV-301/BL-5635463/آجرگری</t>
  </si>
  <si>
    <t>MRS-SLD-9001-405</t>
  </si>
  <si>
    <t>C-REQ-CV-306/BL-5635261/آجرگری</t>
  </si>
  <si>
    <t>MRS-SLD-9001-399</t>
  </si>
  <si>
    <t>C-REQ-CV-301/BL-5635047/آجرگری</t>
  </si>
  <si>
    <t>MRS-SLD-9001-396</t>
  </si>
  <si>
    <t>C-REQ-CV-301/BL-5634920/آجرگری</t>
  </si>
  <si>
    <t>MRS-SLD-9001-389</t>
  </si>
  <si>
    <t>C-REQ-CV-301/BL-3889912/آجرگری</t>
  </si>
  <si>
    <t>MRS-SLD-9001-283</t>
  </si>
  <si>
    <t>C-REQ-CV-290/BL-23524/آجرگری</t>
  </si>
  <si>
    <t>MRS-SLD-9001-211</t>
  </si>
  <si>
    <t>C-REQ-CV-278/BL-24420/آجرگری</t>
  </si>
  <si>
    <t>MRS-SLD-9001-170</t>
  </si>
  <si>
    <t>C-REQ-CV-268/BL-982112/آجرگری</t>
  </si>
  <si>
    <t>شماره درخواست</t>
  </si>
  <si>
    <t>C-REQ-CV-301</t>
  </si>
  <si>
    <t>ردیف</t>
  </si>
  <si>
    <t>شرکت پالایش میعانات گازی آدیش جنوبی</t>
  </si>
  <si>
    <t>مبلغ ناخالص فاکتور</t>
  </si>
  <si>
    <t>9% مالیات بر ارزش افزوده</t>
  </si>
  <si>
    <t>مبلغ قابل پرداخت</t>
  </si>
  <si>
    <t>srq-cv-300</t>
  </si>
  <si>
    <t>srq-cv-314</t>
  </si>
  <si>
    <t>مانده جهت پرداخت</t>
  </si>
  <si>
    <t>مبلغ پرداخت شده</t>
  </si>
  <si>
    <t xml:space="preserve">مقدار درخواست </t>
  </si>
  <si>
    <t>مقدار خریداری شده</t>
  </si>
  <si>
    <t>مانده</t>
  </si>
  <si>
    <t>جمع</t>
  </si>
  <si>
    <t>فی جز</t>
  </si>
  <si>
    <t>مبلغ کل</t>
  </si>
  <si>
    <t xml:space="preserve">جمع </t>
  </si>
  <si>
    <t>ارزش افزوده</t>
  </si>
  <si>
    <t>ایزوگام</t>
  </si>
  <si>
    <t>Meter</t>
  </si>
  <si>
    <t>C-REQ-CV-333</t>
  </si>
  <si>
    <t>SACR-PL-SLD-9001-607</t>
  </si>
  <si>
    <t>گزارش خریدایزوگام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</si>
</sst>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name val="B Nazanin"/>
      <charset val="178"/>
    </font>
    <font>
      <sz val="14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8"/>
      <color rgb="FF000000"/>
      <name val="B Nazanin"/>
      <charset val="178"/>
    </font>
    <font>
      <sz val="8"/>
      <name val="Calibri"/>
      <family val="2"/>
    </font>
    <font>
      <u val="doubleAccounting"/>
      <sz val="12"/>
      <color rgb="FF000000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6">
    <xf numFmtId="0" fontId="0" fillId="0" borderId="0" xfId="0"/>
    <xf numFmtId="1" fontId="0" fillId="0" borderId="0" xfId="0" applyNumberFormat="1"/>
    <xf numFmtId="49" fontId="0" fillId="0" borderId="0" xfId="0" applyNumberFormat="1"/>
    <xf numFmtId="4" fontId="0" fillId="0" borderId="0" xfId="0" applyNumberFormat="1"/>
    <xf numFmtId="1" fontId="1" fillId="2" borderId="0" xfId="0" applyNumberFormat="1" applyFont="1" applyFill="1"/>
    <xf numFmtId="49" fontId="1" fillId="2" borderId="0" xfId="0" applyNumberFormat="1" applyFont="1" applyFill="1"/>
    <xf numFmtId="4" fontId="1" fillId="2" borderId="0" xfId="0" applyNumberFormat="1" applyFont="1" applyFill="1"/>
    <xf numFmtId="15" fontId="0" fillId="0" borderId="0" xfId="0" applyNumberFormat="1"/>
    <xf numFmtId="0" fontId="3" fillId="0" borderId="0" xfId="0" applyFont="1"/>
    <xf numFmtId="49" fontId="4" fillId="2" borderId="0" xfId="0" applyNumberFormat="1" applyFont="1" applyFill="1"/>
    <xf numFmtId="0" fontId="0" fillId="3" borderId="0" xfId="0" applyFill="1"/>
    <xf numFmtId="0" fontId="3" fillId="3" borderId="0" xfId="0" applyFont="1" applyFill="1"/>
    <xf numFmtId="15" fontId="0" fillId="3" borderId="0" xfId="0" applyNumberFormat="1" applyFill="1"/>
    <xf numFmtId="0" fontId="0" fillId="4" borderId="0" xfId="0" applyFill="1"/>
    <xf numFmtId="15" fontId="0" fillId="4" borderId="0" xfId="0" applyNumberFormat="1" applyFill="1"/>
    <xf numFmtId="38" fontId="5" fillId="0" borderId="2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5" fillId="0" borderId="0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38" fontId="7" fillId="0" borderId="0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38" fontId="7" fillId="0" borderId="0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7" fillId="0" borderId="1" xfId="1" applyNumberFormat="1" applyFont="1" applyFill="1" applyBorder="1" applyAlignment="1">
      <alignment horizontal="center" vertical="center"/>
    </xf>
    <xf numFmtId="38" fontId="8" fillId="0" borderId="0" xfId="1" applyNumberFormat="1" applyFont="1" applyFill="1" applyBorder="1" applyAlignment="1">
      <alignment horizontal="center" vertical="center"/>
    </xf>
    <xf numFmtId="38" fontId="8" fillId="0" borderId="0" xfId="0" applyNumberFormat="1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164" fontId="7" fillId="5" borderId="0" xfId="1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5" borderId="0" xfId="0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rightToLeft="1" workbookViewId="0">
      <pane ySplit="1" topLeftCell="A2" activePane="bottomLeft" state="frozen"/>
      <selection pane="bottomLeft" activeCell="F2" sqref="F2"/>
    </sheetView>
  </sheetViews>
  <sheetFormatPr defaultRowHeight="15" x14ac:dyDescent="0.25"/>
  <cols>
    <col min="1" max="1" width="4" bestFit="1" customWidth="1"/>
    <col min="2" max="2" width="24" bestFit="1" customWidth="1"/>
    <col min="3" max="4" width="12" bestFit="1" customWidth="1"/>
    <col min="5" max="5" width="23" bestFit="1" customWidth="1"/>
    <col min="6" max="6" width="16" bestFit="1" customWidth="1"/>
    <col min="7" max="7" width="12" bestFit="1" customWidth="1"/>
    <col min="8" max="8" width="8" bestFit="1" customWidth="1"/>
    <col min="9" max="9" width="18.28515625" customWidth="1"/>
  </cols>
  <sheetData>
    <row r="1" spans="1:9" x14ac:dyDescent="0.25">
      <c r="A1" s="4" t="s">
        <v>0</v>
      </c>
      <c r="B1" s="5" t="s">
        <v>2</v>
      </c>
      <c r="C1" s="5" t="s">
        <v>4</v>
      </c>
      <c r="D1" s="5" t="s">
        <v>5</v>
      </c>
      <c r="E1" s="5" t="s">
        <v>6</v>
      </c>
      <c r="F1" s="6" t="s">
        <v>7</v>
      </c>
      <c r="G1" s="6" t="s">
        <v>8</v>
      </c>
      <c r="H1" s="5" t="s">
        <v>9</v>
      </c>
      <c r="I1" s="9" t="s">
        <v>94</v>
      </c>
    </row>
    <row r="2" spans="1:9" x14ac:dyDescent="0.25">
      <c r="A2" s="1">
        <v>1</v>
      </c>
      <c r="B2" s="2" t="s">
        <v>11</v>
      </c>
      <c r="C2" s="2" t="s">
        <v>13</v>
      </c>
      <c r="D2" s="2" t="s">
        <v>15</v>
      </c>
      <c r="E2" s="2" t="s">
        <v>16</v>
      </c>
      <c r="F2" s="3">
        <v>10920</v>
      </c>
      <c r="G2" s="3">
        <v>10920</v>
      </c>
      <c r="H2" s="2" t="s">
        <v>17</v>
      </c>
      <c r="I2" t="str">
        <f>VLOOKUP(B2,Sheet1!E:J,6,0)</f>
        <v>C-REQ-CV-268</v>
      </c>
    </row>
    <row r="3" spans="1:9" x14ac:dyDescent="0.25">
      <c r="A3" s="1">
        <v>2</v>
      </c>
      <c r="B3" s="2" t="s">
        <v>19</v>
      </c>
      <c r="C3" s="2" t="s">
        <v>13</v>
      </c>
      <c r="D3" s="2" t="s">
        <v>15</v>
      </c>
      <c r="E3" s="2" t="s">
        <v>16</v>
      </c>
      <c r="F3" s="3">
        <v>10750</v>
      </c>
      <c r="G3" s="3">
        <v>10750</v>
      </c>
      <c r="H3" s="2" t="s">
        <v>17</v>
      </c>
      <c r="I3" t="str">
        <f>VLOOKUP(B3,Sheet1!E:J,6,0)</f>
        <v>C-REQ-CV-278</v>
      </c>
    </row>
    <row r="4" spans="1:9" x14ac:dyDescent="0.25">
      <c r="A4" s="1">
        <v>3</v>
      </c>
      <c r="B4" s="2" t="s">
        <v>21</v>
      </c>
      <c r="C4" s="2" t="s">
        <v>13</v>
      </c>
      <c r="D4" s="2" t="s">
        <v>15</v>
      </c>
      <c r="E4" s="2" t="s">
        <v>16</v>
      </c>
      <c r="F4" s="3">
        <v>11190</v>
      </c>
      <c r="G4" s="3">
        <v>11190</v>
      </c>
      <c r="H4" s="2" t="s">
        <v>17</v>
      </c>
      <c r="I4" t="str">
        <f>VLOOKUP(B4,Sheet1!E:J,6,0)</f>
        <v>C-REQ-CV-290</v>
      </c>
    </row>
    <row r="5" spans="1:9" x14ac:dyDescent="0.25">
      <c r="A5" s="1">
        <v>4</v>
      </c>
      <c r="B5" s="2" t="s">
        <v>23</v>
      </c>
      <c r="C5" s="2" t="s">
        <v>13</v>
      </c>
      <c r="D5" s="2" t="s">
        <v>15</v>
      </c>
      <c r="E5" s="2" t="s">
        <v>16</v>
      </c>
      <c r="F5" s="3">
        <v>10470</v>
      </c>
      <c r="G5" s="3">
        <v>10470</v>
      </c>
      <c r="H5" s="2" t="s">
        <v>17</v>
      </c>
      <c r="I5" t="str">
        <f>VLOOKUP(B5,Sheet1!E:J,6,0)</f>
        <v>C-REQ-CV-301</v>
      </c>
    </row>
    <row r="6" spans="1:9" x14ac:dyDescent="0.25">
      <c r="A6" s="1">
        <v>5</v>
      </c>
      <c r="B6" s="2" t="s">
        <v>25</v>
      </c>
      <c r="C6" s="2" t="s">
        <v>13</v>
      </c>
      <c r="D6" s="2" t="s">
        <v>15</v>
      </c>
      <c r="E6" s="2" t="s">
        <v>16</v>
      </c>
      <c r="F6" s="3">
        <v>10660</v>
      </c>
      <c r="G6" s="3">
        <v>10660</v>
      </c>
      <c r="H6" s="2" t="s">
        <v>17</v>
      </c>
      <c r="I6" t="str">
        <f>VLOOKUP(B6,Sheet1!E:J,6,0)</f>
        <v>C-REQ-CV-301</v>
      </c>
    </row>
    <row r="7" spans="1:9" x14ac:dyDescent="0.25">
      <c r="A7" s="1">
        <v>6</v>
      </c>
      <c r="B7" s="2" t="s">
        <v>27</v>
      </c>
      <c r="C7" s="2" t="s">
        <v>13</v>
      </c>
      <c r="D7" s="2" t="s">
        <v>15</v>
      </c>
      <c r="E7" s="2" t="s">
        <v>16</v>
      </c>
      <c r="F7" s="3">
        <v>10690</v>
      </c>
      <c r="G7" s="3">
        <v>10690</v>
      </c>
      <c r="H7" s="2" t="s">
        <v>17</v>
      </c>
      <c r="I7" t="str">
        <f>VLOOKUP(B7,Sheet1!E:J,6,0)</f>
        <v>C-REQ-CV-301</v>
      </c>
    </row>
    <row r="8" spans="1:9" x14ac:dyDescent="0.25">
      <c r="A8" s="1">
        <v>7</v>
      </c>
      <c r="B8" s="2" t="s">
        <v>29</v>
      </c>
      <c r="C8" s="2" t="s">
        <v>13</v>
      </c>
      <c r="D8" s="2" t="s">
        <v>15</v>
      </c>
      <c r="E8" s="2" t="s">
        <v>16</v>
      </c>
      <c r="F8" s="3">
        <v>10380</v>
      </c>
      <c r="G8" s="3">
        <v>10380</v>
      </c>
      <c r="H8" s="2" t="s">
        <v>17</v>
      </c>
      <c r="I8" t="str">
        <f>VLOOKUP(B8,Sheet1!E:J,6,0)</f>
        <v>C-REQ-CV-306</v>
      </c>
    </row>
    <row r="9" spans="1:9" x14ac:dyDescent="0.25">
      <c r="A9" s="1">
        <v>8</v>
      </c>
      <c r="B9" s="2" t="s">
        <v>31</v>
      </c>
      <c r="C9" s="2" t="s">
        <v>13</v>
      </c>
      <c r="D9" s="2" t="s">
        <v>15</v>
      </c>
      <c r="E9" s="2" t="s">
        <v>16</v>
      </c>
      <c r="F9" s="3">
        <v>10700</v>
      </c>
      <c r="G9" s="3">
        <v>10700</v>
      </c>
      <c r="H9" s="2" t="s">
        <v>17</v>
      </c>
      <c r="I9" t="str">
        <f>VLOOKUP(B9,Sheet1!E:J,6,0)</f>
        <v>C-REQ-CV-301</v>
      </c>
    </row>
    <row r="10" spans="1:9" x14ac:dyDescent="0.25">
      <c r="A10" s="1">
        <v>9</v>
      </c>
      <c r="B10" s="2" t="s">
        <v>33</v>
      </c>
      <c r="C10" s="2" t="s">
        <v>13</v>
      </c>
      <c r="D10" s="2" t="s">
        <v>15</v>
      </c>
      <c r="E10" s="2" t="s">
        <v>16</v>
      </c>
      <c r="F10" s="3">
        <v>10310</v>
      </c>
      <c r="G10" s="3">
        <v>10310</v>
      </c>
      <c r="H10" s="2" t="s">
        <v>17</v>
      </c>
      <c r="I10" t="str">
        <f>VLOOKUP(B10,Sheet1!E:J,6,0)</f>
        <v>C-REQ-CV-301</v>
      </c>
    </row>
    <row r="11" spans="1:9" x14ac:dyDescent="0.25">
      <c r="A11" s="1">
        <v>10</v>
      </c>
      <c r="B11" s="2" t="s">
        <v>35</v>
      </c>
      <c r="C11" s="2" t="s">
        <v>13</v>
      </c>
      <c r="D11" s="2" t="s">
        <v>15</v>
      </c>
      <c r="E11" s="2" t="s">
        <v>16</v>
      </c>
      <c r="F11" s="3">
        <v>10000</v>
      </c>
      <c r="G11" s="3">
        <v>10000</v>
      </c>
      <c r="H11" s="2" t="s">
        <v>17</v>
      </c>
      <c r="I11" t="str">
        <f>VLOOKUP(B11,Sheet1!E:J,6,0)</f>
        <v>C-REQ-CV-301</v>
      </c>
    </row>
    <row r="12" spans="1:9" x14ac:dyDescent="0.25">
      <c r="A12" s="1">
        <v>11</v>
      </c>
      <c r="B12" s="2" t="s">
        <v>37</v>
      </c>
      <c r="C12" s="2" t="s">
        <v>13</v>
      </c>
      <c r="D12" s="2" t="s">
        <v>15</v>
      </c>
      <c r="E12" s="2" t="s">
        <v>16</v>
      </c>
      <c r="F12" s="3">
        <v>10460</v>
      </c>
      <c r="G12" s="3">
        <v>10460</v>
      </c>
      <c r="H12" s="2" t="s">
        <v>17</v>
      </c>
      <c r="I12" t="str">
        <f>VLOOKUP(B12,Sheet1!E:J,6,0)</f>
        <v>C-REQ-CV-301</v>
      </c>
    </row>
    <row r="13" spans="1:9" x14ac:dyDescent="0.25">
      <c r="A13" s="1">
        <v>12</v>
      </c>
      <c r="B13" s="2" t="s">
        <v>39</v>
      </c>
      <c r="C13" s="2" t="s">
        <v>13</v>
      </c>
      <c r="D13" s="2" t="s">
        <v>15</v>
      </c>
      <c r="E13" s="2" t="s">
        <v>16</v>
      </c>
      <c r="F13" s="3">
        <v>10140</v>
      </c>
      <c r="G13" s="3">
        <v>10140</v>
      </c>
      <c r="H13" s="2" t="s">
        <v>17</v>
      </c>
      <c r="I13" t="str">
        <f>VLOOKUP(B13,Sheet1!E:J,6,0)</f>
        <v>C-REQ-CV-301</v>
      </c>
    </row>
    <row r="14" spans="1:9" x14ac:dyDescent="0.25">
      <c r="A14" s="1">
        <v>13</v>
      </c>
      <c r="B14" s="2" t="s">
        <v>41</v>
      </c>
      <c r="C14" s="2" t="s">
        <v>13</v>
      </c>
      <c r="D14" s="2" t="s">
        <v>15</v>
      </c>
      <c r="E14" s="2" t="s">
        <v>16</v>
      </c>
      <c r="F14" s="3">
        <v>10130</v>
      </c>
      <c r="G14" s="3">
        <v>10130</v>
      </c>
      <c r="H14" s="2" t="s">
        <v>17</v>
      </c>
      <c r="I14" s="8" t="s">
        <v>95</v>
      </c>
    </row>
    <row r="15" spans="1:9" x14ac:dyDescent="0.25">
      <c r="A15" s="1">
        <v>14</v>
      </c>
      <c r="B15" s="2" t="s">
        <v>43</v>
      </c>
      <c r="C15" s="2" t="s">
        <v>13</v>
      </c>
      <c r="D15" s="2" t="s">
        <v>15</v>
      </c>
      <c r="E15" s="2" t="s">
        <v>16</v>
      </c>
      <c r="F15" s="3">
        <v>10900</v>
      </c>
      <c r="G15" s="3">
        <v>10900</v>
      </c>
      <c r="H15" s="2" t="s">
        <v>17</v>
      </c>
      <c r="I15" t="str">
        <f>VLOOKUP(B15,Sheet1!E:J,6,0)</f>
        <v>C-REQ-CV-301</v>
      </c>
    </row>
    <row r="16" spans="1:9" x14ac:dyDescent="0.25">
      <c r="A16" s="1">
        <v>15</v>
      </c>
      <c r="B16" s="2" t="s">
        <v>45</v>
      </c>
      <c r="C16" s="2" t="s">
        <v>13</v>
      </c>
      <c r="D16" s="2" t="s">
        <v>15</v>
      </c>
      <c r="E16" s="2" t="s">
        <v>16</v>
      </c>
      <c r="F16" s="3">
        <v>9910</v>
      </c>
      <c r="G16" s="3">
        <v>9910</v>
      </c>
      <c r="H16" s="2" t="s">
        <v>17</v>
      </c>
      <c r="I16" t="str">
        <f>VLOOKUP(B16,Sheet1!E:J,6,0)</f>
        <v>C-REQ-CV-301</v>
      </c>
    </row>
    <row r="17" spans="1:9" x14ac:dyDescent="0.25">
      <c r="A17" s="1">
        <v>16</v>
      </c>
      <c r="B17" s="2" t="s">
        <v>47</v>
      </c>
      <c r="C17" s="2" t="s">
        <v>13</v>
      </c>
      <c r="D17" s="2" t="s">
        <v>15</v>
      </c>
      <c r="E17" s="2" t="s">
        <v>16</v>
      </c>
      <c r="F17" s="3">
        <v>10440</v>
      </c>
      <c r="G17" s="3">
        <v>10440</v>
      </c>
      <c r="H17" s="2" t="s">
        <v>17</v>
      </c>
      <c r="I17" t="str">
        <f>VLOOKUP(B17,Sheet1!E:J,6,0)</f>
        <v>C-REQ-CV-301</v>
      </c>
    </row>
    <row r="18" spans="1:9" x14ac:dyDescent="0.25">
      <c r="A18" s="1">
        <v>17</v>
      </c>
      <c r="B18" s="2" t="s">
        <v>49</v>
      </c>
      <c r="C18" s="2" t="s">
        <v>13</v>
      </c>
      <c r="D18" s="2" t="s">
        <v>15</v>
      </c>
      <c r="E18" s="2" t="s">
        <v>16</v>
      </c>
      <c r="F18" s="3">
        <v>10460</v>
      </c>
      <c r="G18" s="3">
        <v>10460</v>
      </c>
      <c r="H18" s="2" t="s">
        <v>17</v>
      </c>
      <c r="I18" t="str">
        <f>VLOOKUP(B18,Sheet1!E:J,6,0)</f>
        <v>C-REQ-CV-306</v>
      </c>
    </row>
    <row r="19" spans="1:9" x14ac:dyDescent="0.25">
      <c r="A19" s="1">
        <v>18</v>
      </c>
      <c r="B19" s="2" t="s">
        <v>51</v>
      </c>
      <c r="C19" s="2" t="s">
        <v>13</v>
      </c>
      <c r="D19" s="2" t="s">
        <v>15</v>
      </c>
      <c r="E19" s="2" t="s">
        <v>16</v>
      </c>
      <c r="F19" s="3">
        <v>10140</v>
      </c>
      <c r="G19" s="3">
        <v>10140</v>
      </c>
      <c r="H19" s="2" t="s">
        <v>17</v>
      </c>
      <c r="I19" t="str">
        <f>VLOOKUP(B19,Sheet1!E:J,6,0)</f>
        <v>C-REQ-CV-306</v>
      </c>
    </row>
  </sheetData>
  <sheetProtection formatCells="0" formatColumns="0" formatRows="0" insertColumns="0" insertRows="0" insertHyperlinks="0" deleteColumns="0" deleteRows="0" sort="0" autoFilter="0" pivotTables="0"/>
  <autoFilter ref="A1:I19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12271-05BF-4CA6-947B-4AB6A3ECE62E}">
  <dimension ref="A1:J19"/>
  <sheetViews>
    <sheetView rightToLeft="1" workbookViewId="0">
      <selection activeCell="E19" sqref="E19"/>
    </sheetView>
  </sheetViews>
  <sheetFormatPr defaultRowHeight="15" x14ac:dyDescent="0.25"/>
  <cols>
    <col min="4" max="4" width="17.42578125" bestFit="1" customWidth="1"/>
    <col min="5" max="5" width="32.85546875" bestFit="1" customWidth="1"/>
    <col min="6" max="6" width="22.85546875" bestFit="1" customWidth="1"/>
    <col min="7" max="7" width="17" bestFit="1" customWidth="1"/>
    <col min="8" max="8" width="10.140625" bestFit="1" customWidth="1"/>
    <col min="9" max="9" width="32.85546875" bestFit="1" customWidth="1"/>
    <col min="10" max="10" width="13.42578125" bestFit="1" customWidth="1"/>
  </cols>
  <sheetData>
    <row r="1" spans="1:10" x14ac:dyDescent="0.25">
      <c r="A1" t="s">
        <v>0</v>
      </c>
      <c r="B1" t="s">
        <v>52</v>
      </c>
      <c r="C1" t="s">
        <v>53</v>
      </c>
      <c r="D1" t="s">
        <v>54</v>
      </c>
      <c r="F1" t="s">
        <v>3</v>
      </c>
      <c r="G1" t="s">
        <v>55</v>
      </c>
      <c r="H1" t="s">
        <v>1</v>
      </c>
    </row>
    <row r="2" spans="1:10" s="10" customFormat="1" x14ac:dyDescent="0.25">
      <c r="A2" s="10">
        <v>1</v>
      </c>
      <c r="B2" s="10" t="s">
        <v>50</v>
      </c>
      <c r="C2" s="10" t="s">
        <v>14</v>
      </c>
      <c r="D2" s="10" t="s">
        <v>56</v>
      </c>
      <c r="E2" s="10" t="s">
        <v>51</v>
      </c>
      <c r="F2" s="10" t="s">
        <v>12</v>
      </c>
      <c r="G2" s="10" t="s">
        <v>58</v>
      </c>
      <c r="H2" s="10" t="s">
        <v>59</v>
      </c>
      <c r="I2" s="11" t="s">
        <v>57</v>
      </c>
      <c r="J2" s="10" t="str">
        <f>LEFT(I2,12)</f>
        <v>C-REQ-CV-306</v>
      </c>
    </row>
    <row r="3" spans="1:10" s="10" customFormat="1" x14ac:dyDescent="0.25">
      <c r="A3" s="10">
        <v>2</v>
      </c>
      <c r="B3" s="10" t="s">
        <v>48</v>
      </c>
      <c r="C3" s="10" t="s">
        <v>14</v>
      </c>
      <c r="D3" s="10" t="s">
        <v>60</v>
      </c>
      <c r="E3" s="10" t="s">
        <v>49</v>
      </c>
      <c r="F3" s="10" t="s">
        <v>12</v>
      </c>
      <c r="G3" s="10" t="s">
        <v>58</v>
      </c>
      <c r="H3" s="12">
        <v>45061</v>
      </c>
      <c r="I3" s="10" t="s">
        <v>61</v>
      </c>
      <c r="J3" s="10" t="str">
        <f t="shared" ref="J3:J19" si="0">LEFT(I3,12)</f>
        <v>C-REQ-CV-306</v>
      </c>
    </row>
    <row r="4" spans="1:10" s="13" customFormat="1" x14ac:dyDescent="0.25">
      <c r="A4" s="13">
        <v>3</v>
      </c>
      <c r="B4" s="13" t="s">
        <v>46</v>
      </c>
      <c r="C4" s="13" t="s">
        <v>14</v>
      </c>
      <c r="D4" s="13" t="s">
        <v>62</v>
      </c>
      <c r="E4" s="13" t="s">
        <v>47</v>
      </c>
      <c r="F4" s="13" t="s">
        <v>12</v>
      </c>
      <c r="G4" s="13" t="s">
        <v>58</v>
      </c>
      <c r="H4" s="14">
        <v>45061</v>
      </c>
      <c r="I4" s="13" t="s">
        <v>63</v>
      </c>
      <c r="J4" s="13" t="str">
        <f t="shared" si="0"/>
        <v>C-REQ-CV-301</v>
      </c>
    </row>
    <row r="5" spans="1:10" s="13" customFormat="1" x14ac:dyDescent="0.25">
      <c r="A5" s="13">
        <v>4</v>
      </c>
      <c r="B5" s="13" t="s">
        <v>44</v>
      </c>
      <c r="C5" s="13" t="s">
        <v>14</v>
      </c>
      <c r="D5" s="13" t="s">
        <v>64</v>
      </c>
      <c r="E5" s="13" t="s">
        <v>45</v>
      </c>
      <c r="F5" s="13" t="s">
        <v>12</v>
      </c>
      <c r="G5" s="13" t="s">
        <v>58</v>
      </c>
      <c r="H5" s="14">
        <v>45061</v>
      </c>
      <c r="I5" s="13" t="s">
        <v>65</v>
      </c>
      <c r="J5" s="13" t="str">
        <f t="shared" si="0"/>
        <v>C-REQ-CV-301</v>
      </c>
    </row>
    <row r="6" spans="1:10" s="13" customFormat="1" x14ac:dyDescent="0.25">
      <c r="A6" s="13">
        <v>5</v>
      </c>
      <c r="B6" s="13" t="s">
        <v>42</v>
      </c>
      <c r="C6" s="13" t="s">
        <v>14</v>
      </c>
      <c r="D6" s="13" t="s">
        <v>66</v>
      </c>
      <c r="E6" s="13" t="s">
        <v>43</v>
      </c>
      <c r="F6" s="13" t="s">
        <v>12</v>
      </c>
      <c r="G6" s="13" t="s">
        <v>58</v>
      </c>
      <c r="H6" s="14">
        <v>45057</v>
      </c>
      <c r="I6" s="13" t="s">
        <v>67</v>
      </c>
      <c r="J6" s="13" t="str">
        <f t="shared" si="0"/>
        <v>C-REQ-CV-301</v>
      </c>
    </row>
    <row r="7" spans="1:10" s="13" customFormat="1" x14ac:dyDescent="0.25">
      <c r="A7" s="13">
        <v>6</v>
      </c>
      <c r="B7" s="13" t="s">
        <v>40</v>
      </c>
      <c r="C7" s="13" t="s">
        <v>14</v>
      </c>
      <c r="D7" s="13" t="s">
        <v>68</v>
      </c>
      <c r="E7" s="13" t="s">
        <v>41</v>
      </c>
      <c r="F7" s="13" t="s">
        <v>12</v>
      </c>
      <c r="G7" s="13" t="s">
        <v>58</v>
      </c>
      <c r="H7" s="14">
        <v>45057</v>
      </c>
      <c r="I7" s="13" t="s">
        <v>69</v>
      </c>
      <c r="J7" s="13" t="str">
        <f t="shared" si="0"/>
        <v>(C-REQ-CV-30</v>
      </c>
    </row>
    <row r="8" spans="1:10" s="13" customFormat="1" x14ac:dyDescent="0.25">
      <c r="A8" s="13">
        <v>7</v>
      </c>
      <c r="B8" s="13" t="s">
        <v>38</v>
      </c>
      <c r="C8" s="13" t="s">
        <v>14</v>
      </c>
      <c r="D8" s="13" t="s">
        <v>70</v>
      </c>
      <c r="E8" s="13" t="s">
        <v>39</v>
      </c>
      <c r="F8" s="13" t="s">
        <v>12</v>
      </c>
      <c r="G8" s="13" t="s">
        <v>58</v>
      </c>
      <c r="H8" s="14">
        <v>45053</v>
      </c>
      <c r="I8" s="13" t="s">
        <v>71</v>
      </c>
      <c r="J8" s="13" t="str">
        <f t="shared" si="0"/>
        <v>C-REQ-CV-301</v>
      </c>
    </row>
    <row r="9" spans="1:10" s="13" customFormat="1" x14ac:dyDescent="0.25">
      <c r="A9" s="13">
        <v>8</v>
      </c>
      <c r="B9" s="13" t="s">
        <v>36</v>
      </c>
      <c r="C9" s="13" t="s">
        <v>14</v>
      </c>
      <c r="D9" s="13" t="s">
        <v>72</v>
      </c>
      <c r="E9" s="13" t="s">
        <v>37</v>
      </c>
      <c r="F9" s="13" t="s">
        <v>12</v>
      </c>
      <c r="G9" s="13" t="s">
        <v>58</v>
      </c>
      <c r="H9" s="14">
        <v>45053</v>
      </c>
      <c r="I9" s="13" t="s">
        <v>73</v>
      </c>
      <c r="J9" s="13" t="str">
        <f t="shared" si="0"/>
        <v>C-REQ-CV-301</v>
      </c>
    </row>
    <row r="10" spans="1:10" s="13" customFormat="1" x14ac:dyDescent="0.25">
      <c r="A10" s="13">
        <v>9</v>
      </c>
      <c r="B10" s="13" t="s">
        <v>32</v>
      </c>
      <c r="C10" s="13" t="s">
        <v>14</v>
      </c>
      <c r="D10" s="13" t="s">
        <v>74</v>
      </c>
      <c r="E10" s="13" t="s">
        <v>33</v>
      </c>
      <c r="F10" s="13" t="s">
        <v>12</v>
      </c>
      <c r="G10" s="13" t="s">
        <v>58</v>
      </c>
      <c r="H10" s="14">
        <v>45048</v>
      </c>
      <c r="I10" s="13" t="s">
        <v>75</v>
      </c>
      <c r="J10" s="13" t="str">
        <f t="shared" si="0"/>
        <v>C-REQ-CV-301</v>
      </c>
    </row>
    <row r="11" spans="1:10" s="13" customFormat="1" x14ac:dyDescent="0.25">
      <c r="A11" s="13">
        <v>10</v>
      </c>
      <c r="B11" s="13" t="s">
        <v>34</v>
      </c>
      <c r="C11" s="13" t="s">
        <v>14</v>
      </c>
      <c r="D11" s="13" t="s">
        <v>76</v>
      </c>
      <c r="E11" s="13" t="s">
        <v>35</v>
      </c>
      <c r="F11" s="13" t="s">
        <v>12</v>
      </c>
      <c r="G11" s="13" t="s">
        <v>58</v>
      </c>
      <c r="H11" s="14">
        <v>45048</v>
      </c>
      <c r="I11" s="13" t="s">
        <v>77</v>
      </c>
      <c r="J11" s="13" t="str">
        <f t="shared" si="0"/>
        <v>C-REQ-CV-301</v>
      </c>
    </row>
    <row r="12" spans="1:10" s="13" customFormat="1" x14ac:dyDescent="0.25">
      <c r="A12" s="13">
        <v>11</v>
      </c>
      <c r="B12" s="13" t="s">
        <v>30</v>
      </c>
      <c r="C12" s="13" t="s">
        <v>14</v>
      </c>
      <c r="D12" s="13" t="s">
        <v>78</v>
      </c>
      <c r="E12" s="13" t="s">
        <v>31</v>
      </c>
      <c r="F12" s="13" t="s">
        <v>12</v>
      </c>
      <c r="G12" s="13" t="s">
        <v>58</v>
      </c>
      <c r="H12" s="14">
        <v>45048</v>
      </c>
      <c r="I12" s="13" t="s">
        <v>79</v>
      </c>
      <c r="J12" s="13" t="str">
        <f t="shared" si="0"/>
        <v>C-REQ-CV-301</v>
      </c>
    </row>
    <row r="13" spans="1:10" s="10" customFormat="1" x14ac:dyDescent="0.25">
      <c r="A13" s="10">
        <v>12</v>
      </c>
      <c r="B13" s="10" t="s">
        <v>28</v>
      </c>
      <c r="C13" s="10" t="s">
        <v>14</v>
      </c>
      <c r="D13" s="10" t="s">
        <v>80</v>
      </c>
      <c r="E13" s="10" t="s">
        <v>29</v>
      </c>
      <c r="F13" s="10" t="s">
        <v>12</v>
      </c>
      <c r="G13" s="10" t="s">
        <v>58</v>
      </c>
      <c r="H13" s="12">
        <v>45041</v>
      </c>
      <c r="I13" s="10" t="s">
        <v>81</v>
      </c>
      <c r="J13" s="10" t="str">
        <f t="shared" si="0"/>
        <v>C-REQ-CV-306</v>
      </c>
    </row>
    <row r="14" spans="1:10" s="13" customFormat="1" x14ac:dyDescent="0.25">
      <c r="A14" s="13">
        <v>13</v>
      </c>
      <c r="B14" s="13" t="s">
        <v>26</v>
      </c>
      <c r="C14" s="13" t="s">
        <v>14</v>
      </c>
      <c r="D14" s="13" t="s">
        <v>82</v>
      </c>
      <c r="E14" s="13" t="s">
        <v>27</v>
      </c>
      <c r="F14" s="13" t="s">
        <v>12</v>
      </c>
      <c r="G14" s="13" t="s">
        <v>58</v>
      </c>
      <c r="H14" s="14">
        <v>45040</v>
      </c>
      <c r="I14" s="13" t="s">
        <v>83</v>
      </c>
      <c r="J14" s="13" t="str">
        <f t="shared" si="0"/>
        <v>C-REQ-CV-301</v>
      </c>
    </row>
    <row r="15" spans="1:10" s="13" customFormat="1" x14ac:dyDescent="0.25">
      <c r="A15" s="13">
        <v>14</v>
      </c>
      <c r="B15" s="13" t="s">
        <v>24</v>
      </c>
      <c r="C15" s="13" t="s">
        <v>14</v>
      </c>
      <c r="D15" s="13" t="s">
        <v>84</v>
      </c>
      <c r="E15" s="13" t="s">
        <v>25</v>
      </c>
      <c r="F15" s="13" t="s">
        <v>12</v>
      </c>
      <c r="G15" s="13" t="s">
        <v>58</v>
      </c>
      <c r="H15" s="14">
        <v>45034</v>
      </c>
      <c r="I15" s="13" t="s">
        <v>85</v>
      </c>
      <c r="J15" s="13" t="str">
        <f t="shared" si="0"/>
        <v>C-REQ-CV-301</v>
      </c>
    </row>
    <row r="16" spans="1:10" s="13" customFormat="1" x14ac:dyDescent="0.25">
      <c r="A16" s="13">
        <v>15</v>
      </c>
      <c r="B16" s="13" t="s">
        <v>22</v>
      </c>
      <c r="C16" s="13" t="s">
        <v>14</v>
      </c>
      <c r="D16" s="13" t="s">
        <v>86</v>
      </c>
      <c r="E16" s="13" t="s">
        <v>23</v>
      </c>
      <c r="F16" s="13" t="s">
        <v>12</v>
      </c>
      <c r="G16" s="13" t="s">
        <v>58</v>
      </c>
      <c r="H16" s="14">
        <v>45032</v>
      </c>
      <c r="I16" s="13" t="s">
        <v>87</v>
      </c>
      <c r="J16" s="13" t="str">
        <f t="shared" si="0"/>
        <v>C-REQ-CV-301</v>
      </c>
    </row>
    <row r="17" spans="1:10" x14ac:dyDescent="0.25">
      <c r="A17">
        <v>16</v>
      </c>
      <c r="B17" t="s">
        <v>20</v>
      </c>
      <c r="C17" t="s">
        <v>14</v>
      </c>
      <c r="D17" t="s">
        <v>88</v>
      </c>
      <c r="E17" t="s">
        <v>21</v>
      </c>
      <c r="F17" t="s">
        <v>12</v>
      </c>
      <c r="G17" t="s">
        <v>58</v>
      </c>
      <c r="H17" s="7">
        <v>44957</v>
      </c>
      <c r="I17" t="s">
        <v>89</v>
      </c>
      <c r="J17" t="str">
        <f t="shared" si="0"/>
        <v>C-REQ-CV-290</v>
      </c>
    </row>
    <row r="18" spans="1:10" x14ac:dyDescent="0.25">
      <c r="A18">
        <v>17</v>
      </c>
      <c r="B18" t="s">
        <v>18</v>
      </c>
      <c r="C18" t="s">
        <v>14</v>
      </c>
      <c r="D18" t="s">
        <v>90</v>
      </c>
      <c r="E18" t="s">
        <v>19</v>
      </c>
      <c r="F18" t="s">
        <v>12</v>
      </c>
      <c r="G18" t="s">
        <v>58</v>
      </c>
      <c r="H18" s="7">
        <v>44912</v>
      </c>
      <c r="I18" t="s">
        <v>91</v>
      </c>
      <c r="J18" t="str">
        <f t="shared" si="0"/>
        <v>C-REQ-CV-278</v>
      </c>
    </row>
    <row r="19" spans="1:10" x14ac:dyDescent="0.25">
      <c r="A19">
        <v>18</v>
      </c>
      <c r="B19" t="s">
        <v>10</v>
      </c>
      <c r="C19" t="s">
        <v>14</v>
      </c>
      <c r="D19" t="s">
        <v>92</v>
      </c>
      <c r="E19" t="s">
        <v>11</v>
      </c>
      <c r="F19" t="s">
        <v>12</v>
      </c>
      <c r="G19" t="s">
        <v>58</v>
      </c>
      <c r="H19" s="7">
        <v>44891</v>
      </c>
      <c r="I19" t="s">
        <v>93</v>
      </c>
      <c r="J19" t="str">
        <f t="shared" si="0"/>
        <v>C-REQ-CV-268</v>
      </c>
    </row>
  </sheetData>
  <autoFilter ref="A1:J19" xr:uid="{31212271-05BF-4CA6-947B-4AB6A3ECE62E}"/>
  <conditionalFormatting sqref="I1:I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BEFF0-AFE0-4BDF-B822-9F16D9834561}">
  <sheetPr>
    <pageSetUpPr fitToPage="1"/>
  </sheetPr>
  <dimension ref="A1:U25"/>
  <sheetViews>
    <sheetView rightToLeft="1" tabSelected="1" view="pageBreakPreview" zoomScale="85" zoomScaleNormal="100" zoomScaleSheetLayoutView="85" workbookViewId="0">
      <selection activeCell="A3" sqref="A3:A5"/>
    </sheetView>
  </sheetViews>
  <sheetFormatPr defaultRowHeight="35.25" customHeight="1" x14ac:dyDescent="0.25"/>
  <cols>
    <col min="1" max="1" width="6.140625" style="23" bestFit="1" customWidth="1"/>
    <col min="2" max="2" width="1" style="23" customWidth="1"/>
    <col min="3" max="3" width="14.7109375" style="23" bestFit="1" customWidth="1"/>
    <col min="4" max="4" width="1" style="23" customWidth="1"/>
    <col min="5" max="5" width="15.85546875" style="23" customWidth="1"/>
    <col min="6" max="6" width="1" style="23" customWidth="1"/>
    <col min="7" max="7" width="11.85546875" style="23" customWidth="1"/>
    <col min="8" max="8" width="1" style="23" customWidth="1"/>
    <col min="9" max="9" width="14.28515625" style="25" bestFit="1" customWidth="1"/>
    <col min="10" max="10" width="1.42578125" style="25" customWidth="1"/>
    <col min="11" max="11" width="26.28515625" style="25" customWidth="1"/>
    <col min="12" max="12" width="1.42578125" style="25" customWidth="1"/>
    <col min="13" max="13" width="17.5703125" style="25" bestFit="1" customWidth="1"/>
    <col min="14" max="14" width="1.42578125" style="25" customWidth="1"/>
    <col min="15" max="15" width="6.140625" style="25" bestFit="1" customWidth="1"/>
    <col min="16" max="16" width="1.42578125" style="25" customWidth="1"/>
    <col min="17" max="17" width="28" style="25" customWidth="1"/>
    <col min="18" max="18" width="1.7109375" style="25" customWidth="1"/>
    <col min="19" max="19" width="10.85546875" style="27" bestFit="1" customWidth="1"/>
    <col min="20" max="20" width="2.28515625" style="27" customWidth="1"/>
    <col min="21" max="21" width="16" style="27" bestFit="1" customWidth="1"/>
    <col min="22" max="22" width="26" style="23" bestFit="1" customWidth="1"/>
    <col min="23" max="23" width="22.7109375" style="23" bestFit="1" customWidth="1"/>
    <col min="24" max="24" width="26" style="23" bestFit="1" customWidth="1"/>
    <col min="25" max="25" width="22.7109375" style="23" bestFit="1" customWidth="1"/>
    <col min="26" max="26" width="26" style="23" bestFit="1" customWidth="1"/>
    <col min="27" max="27" width="22.7109375" style="23" bestFit="1" customWidth="1"/>
    <col min="28" max="28" width="26" style="23" bestFit="1" customWidth="1"/>
    <col min="29" max="29" width="22.7109375" style="23" bestFit="1" customWidth="1"/>
    <col min="30" max="30" width="26" style="23" bestFit="1" customWidth="1"/>
    <col min="31" max="31" width="22.7109375" style="23" bestFit="1" customWidth="1"/>
    <col min="32" max="32" width="26" style="23" bestFit="1" customWidth="1"/>
    <col min="33" max="33" width="22.7109375" style="23" bestFit="1" customWidth="1"/>
    <col min="34" max="34" width="26" style="23" bestFit="1" customWidth="1"/>
    <col min="35" max="35" width="22.7109375" style="23" bestFit="1" customWidth="1"/>
    <col min="36" max="36" width="26" style="23" bestFit="1" customWidth="1"/>
    <col min="37" max="37" width="22.7109375" style="23" bestFit="1" customWidth="1"/>
    <col min="38" max="38" width="26" style="23" bestFit="1" customWidth="1"/>
    <col min="39" max="39" width="22.7109375" style="23" bestFit="1" customWidth="1"/>
    <col min="40" max="40" width="26" style="23" bestFit="1" customWidth="1"/>
    <col min="41" max="41" width="22.7109375" style="23" bestFit="1" customWidth="1"/>
    <col min="42" max="42" width="26" style="23" bestFit="1" customWidth="1"/>
    <col min="43" max="43" width="22.7109375" style="23" bestFit="1" customWidth="1"/>
    <col min="44" max="44" width="26" style="23" bestFit="1" customWidth="1"/>
    <col min="45" max="45" width="22.7109375" style="23" bestFit="1" customWidth="1"/>
    <col min="46" max="46" width="26" style="23" bestFit="1" customWidth="1"/>
    <col min="47" max="47" width="9.140625" style="23"/>
    <col min="48" max="48" width="12.140625" style="23" bestFit="1" customWidth="1"/>
    <col min="49" max="49" width="11.140625" style="23" bestFit="1" customWidth="1"/>
    <col min="50" max="16384" width="9.140625" style="23"/>
  </cols>
  <sheetData>
    <row r="1" spans="1:21" ht="35.25" customHeight="1" x14ac:dyDescent="0.25">
      <c r="A1" s="34" t="s">
        <v>97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21" ht="35.25" customHeight="1" x14ac:dyDescent="0.25">
      <c r="A2" s="34" t="s">
        <v>117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21" s="20" customFormat="1" ht="40.5" customHeight="1" x14ac:dyDescent="0.25">
      <c r="A3" s="35" t="s">
        <v>96</v>
      </c>
      <c r="B3" s="18"/>
      <c r="C3" s="35" t="s">
        <v>5</v>
      </c>
      <c r="D3" s="18"/>
      <c r="E3" s="35" t="s">
        <v>6</v>
      </c>
      <c r="F3" s="18"/>
      <c r="G3" s="35" t="s">
        <v>9</v>
      </c>
      <c r="H3" s="18"/>
      <c r="I3" s="35" t="s">
        <v>105</v>
      </c>
      <c r="J3" s="19"/>
      <c r="K3" s="35" t="s">
        <v>94</v>
      </c>
      <c r="L3" s="19"/>
      <c r="M3" s="35" t="s">
        <v>106</v>
      </c>
      <c r="N3" s="19"/>
      <c r="O3" s="35" t="s">
        <v>107</v>
      </c>
      <c r="P3" s="19"/>
      <c r="Q3" s="35" t="s">
        <v>2</v>
      </c>
      <c r="R3" s="17"/>
      <c r="S3" s="31" t="s">
        <v>109</v>
      </c>
      <c r="T3" s="28"/>
      <c r="U3" s="31" t="s">
        <v>110</v>
      </c>
    </row>
    <row r="4" spans="1:21" s="20" customFormat="1" ht="6.75" customHeight="1" x14ac:dyDescent="0.25">
      <c r="A4" s="35"/>
      <c r="B4" s="18"/>
      <c r="C4" s="35"/>
      <c r="D4" s="18"/>
      <c r="E4" s="35"/>
      <c r="F4" s="18"/>
      <c r="G4" s="35"/>
      <c r="H4" s="18"/>
      <c r="I4" s="35"/>
      <c r="J4" s="19"/>
      <c r="K4" s="35"/>
      <c r="L4" s="19"/>
      <c r="M4" s="35"/>
      <c r="N4" s="19"/>
      <c r="O4" s="35"/>
      <c r="P4" s="19"/>
      <c r="Q4" s="35"/>
      <c r="R4" s="17"/>
      <c r="S4" s="31"/>
      <c r="T4" s="28"/>
      <c r="U4" s="31"/>
    </row>
    <row r="5" spans="1:21" s="20" customFormat="1" ht="40.5" customHeight="1" x14ac:dyDescent="0.25">
      <c r="A5" s="35"/>
      <c r="B5" s="18"/>
      <c r="C5" s="35"/>
      <c r="D5" s="18"/>
      <c r="E5" s="35"/>
      <c r="F5" s="18"/>
      <c r="G5" s="35"/>
      <c r="H5" s="18"/>
      <c r="I5" s="35" t="s">
        <v>101</v>
      </c>
      <c r="J5" s="19"/>
      <c r="K5" s="35" t="s">
        <v>101</v>
      </c>
      <c r="L5" s="19"/>
      <c r="M5" s="35" t="s">
        <v>102</v>
      </c>
      <c r="N5" s="19"/>
      <c r="O5" s="35"/>
      <c r="P5" s="19"/>
      <c r="Q5" s="35"/>
      <c r="R5" s="17"/>
      <c r="S5" s="31"/>
      <c r="T5" s="28"/>
      <c r="U5" s="31"/>
    </row>
    <row r="6" spans="1:21" ht="35.25" customHeight="1" x14ac:dyDescent="0.25">
      <c r="A6" s="21">
        <v>1</v>
      </c>
      <c r="B6" s="21"/>
      <c r="C6" s="23">
        <v>7756020068</v>
      </c>
      <c r="D6" s="21"/>
      <c r="E6" s="21" t="s">
        <v>113</v>
      </c>
      <c r="F6" s="21"/>
      <c r="G6" s="21" t="s">
        <v>114</v>
      </c>
      <c r="H6" s="21"/>
      <c r="I6" s="22">
        <v>1200</v>
      </c>
      <c r="J6" s="22"/>
      <c r="K6" s="22" t="s">
        <v>115</v>
      </c>
      <c r="L6" s="22"/>
      <c r="M6" s="22">
        <v>1200</v>
      </c>
      <c r="N6" s="22"/>
      <c r="O6" s="26">
        <f>I6-M6</f>
        <v>0</v>
      </c>
      <c r="P6" s="22"/>
      <c r="Q6" s="23" t="s">
        <v>116</v>
      </c>
      <c r="R6" s="22"/>
      <c r="S6" s="27">
        <f>U6/I6</f>
        <v>833333.33333333337</v>
      </c>
      <c r="U6" s="27">
        <v>1000000000</v>
      </c>
    </row>
    <row r="7" spans="1:21" ht="35.25" customHeight="1" x14ac:dyDescent="0.25">
      <c r="A7" s="21">
        <v>2</v>
      </c>
      <c r="B7" s="21"/>
      <c r="D7" s="21"/>
      <c r="E7" s="21"/>
      <c r="F7" s="21"/>
      <c r="G7" s="21"/>
      <c r="H7" s="21"/>
      <c r="I7" s="22"/>
      <c r="J7" s="22"/>
      <c r="K7" s="22"/>
      <c r="L7" s="22"/>
      <c r="M7" s="22"/>
      <c r="N7" s="22"/>
      <c r="O7" s="26"/>
      <c r="P7" s="22"/>
      <c r="Q7" s="23"/>
      <c r="R7" s="22"/>
    </row>
    <row r="8" spans="1:21" ht="35.25" customHeight="1" x14ac:dyDescent="0.25">
      <c r="A8" s="21">
        <v>3</v>
      </c>
      <c r="B8" s="21"/>
      <c r="C8" s="21"/>
      <c r="D8" s="21"/>
      <c r="E8" s="21"/>
      <c r="F8" s="21"/>
      <c r="G8" s="21"/>
      <c r="H8" s="21"/>
      <c r="I8" s="22"/>
      <c r="J8" s="22"/>
      <c r="K8" s="22"/>
      <c r="L8" s="22"/>
      <c r="M8" s="22"/>
      <c r="N8" s="22"/>
      <c r="O8" s="26"/>
      <c r="P8" s="22"/>
      <c r="Q8" s="22"/>
      <c r="R8" s="22"/>
    </row>
    <row r="9" spans="1:21" ht="35.25" customHeight="1" x14ac:dyDescent="0.25">
      <c r="A9" s="21">
        <v>4</v>
      </c>
      <c r="B9" s="21"/>
      <c r="C9" s="21"/>
      <c r="D9" s="21"/>
      <c r="E9" s="21"/>
      <c r="F9" s="21"/>
      <c r="G9" s="21"/>
      <c r="H9" s="21"/>
      <c r="I9" s="22"/>
      <c r="J9" s="22"/>
      <c r="K9" s="22"/>
      <c r="L9" s="22"/>
      <c r="M9" s="22"/>
      <c r="N9" s="22"/>
      <c r="O9" s="26">
        <f t="shared" ref="O7:O15" si="0">I9-M9</f>
        <v>0</v>
      </c>
      <c r="P9" s="22"/>
      <c r="Q9" s="22">
        <f>K9+M9</f>
        <v>0</v>
      </c>
      <c r="R9" s="22"/>
    </row>
    <row r="10" spans="1:21" ht="35.25" customHeight="1" x14ac:dyDescent="0.25">
      <c r="A10" s="21">
        <v>5</v>
      </c>
      <c r="B10" s="21"/>
      <c r="C10" s="21"/>
      <c r="D10" s="21"/>
      <c r="E10" s="21"/>
      <c r="F10" s="21"/>
      <c r="G10" s="21"/>
      <c r="H10" s="21"/>
      <c r="I10" s="22"/>
      <c r="J10" s="22"/>
      <c r="K10" s="22"/>
      <c r="L10" s="22"/>
      <c r="M10" s="22"/>
      <c r="N10" s="22"/>
      <c r="O10" s="26">
        <f t="shared" si="0"/>
        <v>0</v>
      </c>
      <c r="P10" s="22"/>
      <c r="Q10" s="22">
        <f>K10+M10</f>
        <v>0</v>
      </c>
      <c r="R10" s="22"/>
    </row>
    <row r="11" spans="1:21" ht="35.25" customHeight="1" x14ac:dyDescent="0.25">
      <c r="A11" s="21">
        <v>6</v>
      </c>
      <c r="B11" s="21"/>
      <c r="C11" s="21"/>
      <c r="D11" s="21"/>
      <c r="E11" s="21"/>
      <c r="F11" s="21"/>
      <c r="G11" s="21"/>
      <c r="H11" s="21"/>
      <c r="I11" s="22"/>
      <c r="J11" s="22"/>
      <c r="K11" s="22"/>
      <c r="L11" s="22"/>
      <c r="M11" s="22"/>
      <c r="N11" s="22"/>
      <c r="O11" s="26">
        <f t="shared" si="0"/>
        <v>0</v>
      </c>
      <c r="P11" s="22"/>
      <c r="Q11" s="22">
        <f t="shared" ref="Q11:Q13" si="1">K11+M11</f>
        <v>0</v>
      </c>
      <c r="R11" s="22"/>
    </row>
    <row r="12" spans="1:21" ht="35.25" customHeight="1" x14ac:dyDescent="0.25">
      <c r="A12" s="21">
        <v>7</v>
      </c>
      <c r="B12" s="21"/>
      <c r="C12" s="21"/>
      <c r="D12" s="21"/>
      <c r="E12" s="21"/>
      <c r="F12" s="21"/>
      <c r="G12" s="21"/>
      <c r="H12" s="21"/>
      <c r="I12" s="22"/>
      <c r="J12" s="22"/>
      <c r="K12" s="22"/>
      <c r="L12" s="22"/>
      <c r="M12" s="22"/>
      <c r="N12" s="22"/>
      <c r="O12" s="26">
        <f t="shared" si="0"/>
        <v>0</v>
      </c>
      <c r="P12" s="22"/>
      <c r="Q12" s="22">
        <f t="shared" ref="Q12" si="2">K12+M12</f>
        <v>0</v>
      </c>
      <c r="R12" s="22"/>
    </row>
    <row r="13" spans="1:21" ht="35.25" customHeight="1" x14ac:dyDescent="0.25">
      <c r="A13" s="21">
        <v>8</v>
      </c>
      <c r="B13" s="21"/>
      <c r="C13" s="21"/>
      <c r="D13" s="21"/>
      <c r="E13" s="21"/>
      <c r="F13" s="21"/>
      <c r="G13" s="21"/>
      <c r="H13" s="21"/>
      <c r="I13" s="22"/>
      <c r="J13" s="22"/>
      <c r="K13" s="22"/>
      <c r="L13" s="22"/>
      <c r="M13" s="22"/>
      <c r="N13" s="22"/>
      <c r="O13" s="26">
        <f t="shared" si="0"/>
        <v>0</v>
      </c>
      <c r="P13" s="22"/>
      <c r="Q13" s="22">
        <f t="shared" si="1"/>
        <v>0</v>
      </c>
      <c r="R13" s="22"/>
    </row>
    <row r="14" spans="1:21" ht="35.25" customHeight="1" x14ac:dyDescent="0.25">
      <c r="A14" s="21">
        <v>9</v>
      </c>
      <c r="B14" s="21"/>
      <c r="C14" s="21"/>
      <c r="D14" s="21"/>
      <c r="E14" s="21"/>
      <c r="F14" s="21"/>
      <c r="G14" s="21"/>
      <c r="H14" s="21"/>
      <c r="I14" s="22"/>
      <c r="J14" s="22"/>
      <c r="K14" s="22"/>
      <c r="L14" s="22"/>
      <c r="M14" s="22"/>
      <c r="N14" s="22"/>
      <c r="O14" s="26">
        <f t="shared" si="0"/>
        <v>0</v>
      </c>
      <c r="P14" s="22"/>
      <c r="Q14" s="22">
        <f t="shared" ref="Q14" si="3">K14+M14</f>
        <v>0</v>
      </c>
      <c r="R14" s="22"/>
    </row>
    <row r="15" spans="1:21" ht="35.25" customHeight="1" x14ac:dyDescent="0.25">
      <c r="A15" s="33" t="s">
        <v>108</v>
      </c>
      <c r="B15" s="33"/>
      <c r="C15" s="33"/>
      <c r="D15" s="33"/>
      <c r="E15" s="33"/>
      <c r="F15" s="33"/>
      <c r="G15" s="33"/>
      <c r="H15" s="33"/>
      <c r="I15" s="24">
        <f>SUM(I6:I14)</f>
        <v>1200</v>
      </c>
      <c r="J15" s="24">
        <f t="shared" ref="J15" si="4">J10+J11+J13</f>
        <v>0</v>
      </c>
      <c r="K15" s="24">
        <f>SUM(K6:K14)</f>
        <v>0</v>
      </c>
      <c r="L15" s="24">
        <f t="shared" ref="L15:P15" si="5">L10+L11+L13</f>
        <v>0</v>
      </c>
      <c r="M15" s="24">
        <f>SUM(M6:M14)</f>
        <v>1200</v>
      </c>
      <c r="N15" s="24">
        <f t="shared" ref="N15" si="6">N10+N11+N13</f>
        <v>0</v>
      </c>
      <c r="O15" s="26">
        <f t="shared" si="0"/>
        <v>0</v>
      </c>
      <c r="P15" s="24">
        <f t="shared" si="5"/>
        <v>0</v>
      </c>
      <c r="Q15" s="24">
        <f>SUM(Q6:Q14)</f>
        <v>0</v>
      </c>
      <c r="R15" s="22"/>
      <c r="S15" s="27" t="s">
        <v>111</v>
      </c>
      <c r="U15" s="24">
        <f>SUM(U6:U14)</f>
        <v>1000000000</v>
      </c>
    </row>
    <row r="16" spans="1:21" ht="35.25" customHeight="1" x14ac:dyDescent="0.25">
      <c r="A16" s="21"/>
      <c r="B16" s="21"/>
      <c r="C16" s="21"/>
      <c r="D16" s="21"/>
      <c r="E16" s="21"/>
      <c r="F16" s="21"/>
      <c r="G16" s="21"/>
      <c r="H16" s="21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7" t="s">
        <v>112</v>
      </c>
      <c r="U16" s="27">
        <v>0</v>
      </c>
    </row>
    <row r="17" spans="1:21" ht="35.25" customHeight="1" x14ac:dyDescent="0.25">
      <c r="A17" s="21"/>
      <c r="B17" s="21"/>
      <c r="C17" s="21"/>
      <c r="D17" s="21"/>
      <c r="E17" s="21"/>
      <c r="F17" s="21"/>
      <c r="G17" s="21"/>
      <c r="H17" s="21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7" t="s">
        <v>110</v>
      </c>
      <c r="U17" s="30">
        <f>U15+U16</f>
        <v>1000000000</v>
      </c>
    </row>
    <row r="18" spans="1:21" ht="35.25" hidden="1" customHeight="1" x14ac:dyDescent="0.25">
      <c r="A18" s="33" t="s">
        <v>98</v>
      </c>
      <c r="B18" s="33"/>
      <c r="C18" s="33"/>
      <c r="D18" s="33"/>
      <c r="E18" s="33"/>
      <c r="F18" s="33"/>
      <c r="G18" s="33"/>
      <c r="H18" s="33"/>
      <c r="I18" s="24">
        <v>300000000</v>
      </c>
      <c r="J18" s="22"/>
      <c r="K18" s="24">
        <v>300000000</v>
      </c>
      <c r="L18" s="22"/>
      <c r="M18" s="24">
        <v>3420000000</v>
      </c>
      <c r="N18" s="22"/>
      <c r="O18" s="22"/>
      <c r="P18" s="22"/>
      <c r="Q18" s="22"/>
      <c r="R18" s="22"/>
    </row>
    <row r="19" spans="1:21" s="16" customFormat="1" ht="35.25" hidden="1" customHeight="1" x14ac:dyDescent="0.25">
      <c r="A19" s="32" t="s">
        <v>99</v>
      </c>
      <c r="B19" s="32"/>
      <c r="C19" s="32"/>
      <c r="D19" s="32"/>
      <c r="E19" s="32"/>
      <c r="F19" s="32"/>
      <c r="G19" s="32"/>
      <c r="H19" s="32"/>
      <c r="I19" s="24">
        <v>27000000</v>
      </c>
      <c r="J19" s="22"/>
      <c r="K19" s="24">
        <v>27000000</v>
      </c>
      <c r="L19" s="22"/>
      <c r="M19" s="24">
        <f>M18*9%</f>
        <v>307800000</v>
      </c>
      <c r="N19" s="17"/>
      <c r="O19" s="17"/>
      <c r="P19" s="17"/>
      <c r="Q19" s="17"/>
      <c r="R19" s="17"/>
      <c r="S19" s="29"/>
      <c r="T19" s="29"/>
      <c r="U19" s="29"/>
    </row>
    <row r="20" spans="1:21" ht="35.25" hidden="1" customHeight="1" x14ac:dyDescent="0.25">
      <c r="A20" s="32" t="s">
        <v>100</v>
      </c>
      <c r="B20" s="32"/>
      <c r="C20" s="32"/>
      <c r="D20" s="32"/>
      <c r="E20" s="32"/>
      <c r="F20" s="32"/>
      <c r="G20" s="32"/>
      <c r="H20" s="32"/>
      <c r="I20" s="24">
        <f>I18+I19</f>
        <v>327000000</v>
      </c>
      <c r="J20" s="22"/>
      <c r="K20" s="24">
        <f>K18+K19</f>
        <v>327000000</v>
      </c>
      <c r="L20" s="22"/>
      <c r="M20" s="24">
        <f>M18+M19</f>
        <v>3727800000</v>
      </c>
    </row>
    <row r="21" spans="1:21" ht="35.25" hidden="1" customHeight="1" x14ac:dyDescent="0.25">
      <c r="A21" s="32" t="s">
        <v>104</v>
      </c>
      <c r="B21" s="32"/>
      <c r="C21" s="32"/>
      <c r="D21" s="32"/>
      <c r="E21" s="32"/>
      <c r="F21" s="32"/>
      <c r="G21" s="32"/>
      <c r="H21" s="32"/>
      <c r="I21" s="24">
        <v>328000000</v>
      </c>
      <c r="J21" s="22"/>
      <c r="K21" s="24">
        <v>328000000</v>
      </c>
      <c r="L21" s="22"/>
      <c r="M21" s="24">
        <v>0</v>
      </c>
    </row>
    <row r="22" spans="1:21" ht="35.25" hidden="1" customHeight="1" x14ac:dyDescent="0.25">
      <c r="A22" s="32" t="s">
        <v>103</v>
      </c>
      <c r="B22" s="32"/>
      <c r="C22" s="32"/>
      <c r="D22" s="32"/>
      <c r="E22" s="32"/>
      <c r="F22" s="32"/>
      <c r="G22" s="32"/>
      <c r="H22" s="32"/>
      <c r="I22" s="15">
        <f>I20-I21</f>
        <v>-1000000</v>
      </c>
      <c r="J22" s="17"/>
      <c r="K22" s="15">
        <f>K20-K21</f>
        <v>-1000000</v>
      </c>
      <c r="L22" s="17"/>
      <c r="M22" s="15">
        <f>M20-M21</f>
        <v>3727800000</v>
      </c>
    </row>
    <row r="23" spans="1:21" ht="35.25" hidden="1" customHeight="1" x14ac:dyDescent="0.25"/>
    <row r="24" spans="1:21" ht="35.25" hidden="1" customHeight="1" x14ac:dyDescent="0.25"/>
    <row r="25" spans="1:21" ht="9.75" customHeight="1" x14ac:dyDescent="0.25"/>
  </sheetData>
  <mergeCells count="19">
    <mergeCell ref="A22:H22"/>
    <mergeCell ref="A19:H19"/>
    <mergeCell ref="A18:H18"/>
    <mergeCell ref="A2:R2"/>
    <mergeCell ref="A1:R1"/>
    <mergeCell ref="C3:C5"/>
    <mergeCell ref="A3:A5"/>
    <mergeCell ref="E3:E5"/>
    <mergeCell ref="G3:G5"/>
    <mergeCell ref="Q3:Q5"/>
    <mergeCell ref="I3:I5"/>
    <mergeCell ref="K3:K5"/>
    <mergeCell ref="M3:M5"/>
    <mergeCell ref="O3:O5"/>
    <mergeCell ref="S3:S5"/>
    <mergeCell ref="U3:U5"/>
    <mergeCell ref="A20:H20"/>
    <mergeCell ref="A15:H15"/>
    <mergeCell ref="A21:H21"/>
  </mergeCells>
  <phoneticPr fontId="10" type="noConversion"/>
  <pageMargins left="0.7" right="0.7" top="0.75" bottom="0.75" header="0.3" footer="0.3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Packing List Items</vt:lpstr>
      <vt:lpstr>Sheet1</vt:lpstr>
      <vt:lpstr>گزارش نهایی</vt:lpstr>
      <vt:lpstr>'گزارش نهایی'!Print_Area</vt:lpstr>
    </vt:vector>
  </TitlesOfParts>
  <Manager/>
  <Company>Arad Solution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Packing List Items</dc:title>
  <dc:subject/>
  <dc:creator>PMIS</dc:creator>
  <cp:keywords>PMIS,Arad Solution,Export</cp:keywords>
  <dc:description/>
  <cp:lastModifiedBy>Mohammad Bakhshi</cp:lastModifiedBy>
  <cp:lastPrinted>2023-08-13T06:48:41Z</cp:lastPrinted>
  <dcterms:created xsi:type="dcterms:W3CDTF">2023-05-30T12:44:50Z</dcterms:created>
  <dcterms:modified xsi:type="dcterms:W3CDTF">2023-08-13T08:13:11Z</dcterms:modified>
  <cp:category/>
</cp:coreProperties>
</file>