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الکترو سدید\"/>
    </mc:Choice>
  </mc:AlternateContent>
  <xr:revisionPtr revIDLastSave="0" documentId="13_ncr:1_{D8033B6A-A47F-4DFD-B0C2-C15B0BCF1C8F}" xr6:coauthVersionLast="47" xr6:coauthVersionMax="47" xr10:uidLastSave="{00000000-0000-0000-0000-000000000000}"/>
  <bookViews>
    <workbookView xWindow="-120" yWindow="-120" windowWidth="29040" windowHeight="15840" xr2:uid="{22D09A93-37A4-42B0-943F-0A51EBEBB588}"/>
  </bookViews>
  <sheets>
    <sheet name="2211" sheetId="5" r:id="rId1"/>
    <sheet name="Packing List Items" sheetId="6" r:id="rId2"/>
  </sheets>
  <definedNames>
    <definedName name="_xlnm._FilterDatabase" localSheetId="0" hidden="1">'2211'!$B$5:$M$28</definedName>
    <definedName name="_xlnm._FilterDatabase" localSheetId="1" hidden="1">'Packing List Items'!$A$2:$Z$27</definedName>
    <definedName name="_xlnm.Print_Area" localSheetId="0">'2211'!$B$1:$M$47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5" l="1"/>
  <c r="L8" i="5"/>
  <c r="L26" i="5"/>
  <c r="Q1" i="6"/>
  <c r="V1" i="6"/>
  <c r="J7" i="5"/>
  <c r="L7" i="5" s="1"/>
  <c r="K8" i="5"/>
  <c r="J9" i="5"/>
  <c r="L9" i="5" s="1"/>
  <c r="J10" i="5"/>
  <c r="K10" i="5" s="1"/>
  <c r="J11" i="5"/>
  <c r="L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L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K26" i="5"/>
  <c r="J27" i="5"/>
  <c r="K27" i="5" s="1"/>
  <c r="J28" i="5"/>
  <c r="K28" i="5" s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6" i="5"/>
  <c r="K9" i="5" l="1"/>
  <c r="K17" i="5"/>
  <c r="L22" i="5"/>
  <c r="L18" i="5"/>
  <c r="L14" i="5"/>
  <c r="L10" i="5"/>
  <c r="L25" i="5"/>
  <c r="L21" i="5"/>
  <c r="L13" i="5"/>
  <c r="L28" i="5"/>
  <c r="L24" i="5"/>
  <c r="L20" i="5"/>
  <c r="L16" i="5"/>
  <c r="L12" i="5"/>
  <c r="L27" i="5"/>
  <c r="L23" i="5"/>
  <c r="L19" i="5"/>
  <c r="L15" i="5"/>
  <c r="K7" i="5"/>
  <c r="K11" i="5"/>
  <c r="K6" i="5"/>
  <c r="L6" i="5"/>
  <c r="H30" i="5"/>
  <c r="L30" i="5" l="1"/>
  <c r="H35" i="5" l="1"/>
  <c r="H36" i="5" s="1"/>
  <c r="H37" i="5" s="1"/>
  <c r="H43" i="5" s="1"/>
</calcChain>
</file>

<file path=xl/sharedStrings.xml><?xml version="1.0" encoding="utf-8"?>
<sst xmlns="http://schemas.openxmlformats.org/spreadsheetml/2006/main" count="477" uniqueCount="136">
  <si>
    <t>ردیف</t>
  </si>
  <si>
    <t>واحد</t>
  </si>
  <si>
    <t>بهای واحد</t>
  </si>
  <si>
    <t>مقدار</t>
  </si>
  <si>
    <t>توضیحات:</t>
  </si>
  <si>
    <t>مالیات و عوارض بر ارزش افزوده 9%</t>
  </si>
  <si>
    <t>خریدار: شرکت پالایشگاه میعانات گازی آدیش جنوبی</t>
  </si>
  <si>
    <t>شرح کالا (مطابق با پیش فاکتور)</t>
  </si>
  <si>
    <t>مبلغ پیش فاکتور</t>
  </si>
  <si>
    <t>خلاصه محاسبات پرداخت صورت حساب:</t>
  </si>
  <si>
    <t>ناخالص صورتحساب</t>
  </si>
  <si>
    <t>جمع مبلغ قابل پرداخت</t>
  </si>
  <si>
    <t>کد کالا</t>
  </si>
  <si>
    <t>-</t>
  </si>
  <si>
    <t>Main Item</t>
  </si>
  <si>
    <t>DDP Site</t>
  </si>
  <si>
    <t>South Adish Condensate Refinery</t>
  </si>
  <si>
    <t>Different local Suppliers</t>
  </si>
  <si>
    <t>ADISH-P-PO-GE-9000</t>
  </si>
  <si>
    <t>South Adish Gas Condensate Refinery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</si>
  <si>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</si>
  <si>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</si>
  <si>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</si>
  <si>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</si>
  <si>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</si>
  <si>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</si>
  <si>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</si>
  <si>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</si>
  <si>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</si>
  <si>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</si>
  <si>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</si>
  <si>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</si>
  <si>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</si>
  <si>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</si>
  <si>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</si>
  <si>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</si>
  <si>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</si>
  <si>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</si>
  <si>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</si>
  <si>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</si>
  <si>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</si>
  <si>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</si>
  <si>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</si>
  <si>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</si>
  <si>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</si>
  <si>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</si>
  <si>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t>شماره پیش فاکتورها: 123409 و 213410</t>
  </si>
  <si>
    <t>تاریخ پیش فاکتور: 1401/05/19</t>
  </si>
  <si>
    <t>تاریخ تهیه گزارش: 1401/07/16</t>
  </si>
  <si>
    <t>فروشنده: شرکت توان الکترو سدید</t>
  </si>
  <si>
    <t>خلاصه مالی صورتحساب خرید انواع کابل</t>
  </si>
  <si>
    <t>Meter</t>
  </si>
  <si>
    <t>CU/ PVC/CUB/PVC(H05VC4V-F) / 3*1</t>
  </si>
  <si>
    <t>6843675033</t>
  </si>
  <si>
    <t>67</t>
  </si>
  <si>
    <t>SACR-PL-SLD-9000-067</t>
  </si>
  <si>
    <t>OPI-SLD-9000-069</t>
  </si>
  <si>
    <t>CU/ PVC/CUB/PVC(H05VC4V-F) / 3*1.5</t>
  </si>
  <si>
    <t>6843675034</t>
  </si>
  <si>
    <t>0.6/1KV,
N2XY - 3C-2.5mm2
XLPE Insulation,
BLACK color outer sheath</t>
  </si>
  <si>
    <t>6843310302</t>
  </si>
  <si>
    <t>CU/PVC NY - 1C-70mm2 Earthing wire, Stranded copper (Class 2 of IEC 60228), PVC Insulation, Yellow/Green Color</t>
  </si>
  <si>
    <t>6843020110</t>
  </si>
  <si>
    <t>0.6/1KV CABLE,
NY - 1C-50mm2
PVC Insulation,
Yellow/Green color outer sheath</t>
  </si>
  <si>
    <t>6843020109</t>
  </si>
  <si>
    <t>CU/PVC NY - 1C-35mm2 Earthing wire, Stranded copper (Class 2 of IEC 60228), PVC Insulation, Yellow/Green Color</t>
  </si>
  <si>
    <t>6843020108</t>
  </si>
  <si>
    <t>CU/PVC NY - 1C-16mm2 Earthing wire, Stranded copper (Class 2 of IEC 60228), PVC Insulation, Yellow/Green Color</t>
  </si>
  <si>
    <t>6843020106</t>
  </si>
  <si>
    <t>0.6/1KV CABLE,
N2XRY - 5C-6mm2
XLPE Insulation,
Steel Wire Armoured,
BLACK color outer sheath</t>
  </si>
  <si>
    <t>6843330504</t>
  </si>
  <si>
    <t>0.6/1KV,
N2XRY - 5C-4mm2
XLPE Insulation,
Steel Wire Armoured,
BLACK color outer sheath</t>
  </si>
  <si>
    <t>6843330503</t>
  </si>
  <si>
    <t>0.6/1KV,
N2XRY - 5C-25mm2
XLPE Insulation,
Steel Wire Armoured,
BLACK color outer sheath</t>
  </si>
  <si>
    <t>6843330507</t>
  </si>
  <si>
    <t>0.6/1KV,
N2XRY - 5C-2.5mm2
XLPE Insulation,
Steel Wire Armoured,
BLACK color outer sheath</t>
  </si>
  <si>
    <t>6843330502</t>
  </si>
  <si>
    <t>0.6/1KV,
N2XRY - 5C-16mm2
XLPE Insulation,
Steel Wire Armoured,
BLACK color outer sheath</t>
  </si>
  <si>
    <t>6843330506</t>
  </si>
  <si>
    <t>0.6/1KV,
N2XRY - 4C-6mm2
XLPE Insulation,
Steel Wire Armoured,
BLACK color outer sheath</t>
  </si>
  <si>
    <t>6843330404</t>
  </si>
  <si>
    <t>0.6/1KV,
N2XRY - 4C-4mm2
XLPE Insulation,
Steel Wire Armoured,
BLACK color outer sheath</t>
  </si>
  <si>
    <t>6843330403</t>
  </si>
  <si>
    <t>0.6/1KV CABLE,
N2XRY - 4C-2.5mm2
XLPE Insulation,
Steel Wire Armoured,
BLACK color outer sheath</t>
  </si>
  <si>
    <t>6843330402</t>
  </si>
  <si>
    <t>0.6/1KV,
N2XYRY - 4C-10mm2
XLPE Insulation,
 Steel Wire Armoured,
BLACK color outer sheath</t>
  </si>
  <si>
    <t>6843330405</t>
  </si>
  <si>
    <t>3*95+50</t>
  </si>
  <si>
    <t>0.6/1KV CABLE,
N2XRY - 3.5C-95mm2
XLPE Insulation,
Steel Wire Armoured,
BLACK color outer sheath</t>
  </si>
  <si>
    <t>6843333511</t>
  </si>
  <si>
    <t>3*70+35</t>
  </si>
  <si>
    <t>0.6/1KV,
N2XYRY - 3.5C-70mm2
XLPE Insulation,
 Steel Wire Armoured,
BLACK color outer sheath</t>
  </si>
  <si>
    <t>6843333510</t>
  </si>
  <si>
    <t>3*35+16</t>
  </si>
  <si>
    <t>0.6/1KV CABLE,
N2XRY - 3.5C-35mm2
XLPE Insulation,
Steel Wire Armoured,
BLACK color outer sheath</t>
  </si>
  <si>
    <t>6843333508</t>
  </si>
  <si>
    <t>0.6/1KV,
N2XRY - 3C-2.5mm2
XLPE Insulation,
Steel Wire Armoured,
BLACK color outer sheath</t>
  </si>
  <si>
    <t>6843330302</t>
  </si>
  <si>
    <t>3*185+95</t>
  </si>
  <si>
    <t>0.6/1KV,
N2XRY - 3.5C-185mm2
XLPE Insulation,
Steel Wire Armoured,
BLACK color outer sheath</t>
  </si>
  <si>
    <t>6843333514</t>
  </si>
  <si>
    <t>3*150+70</t>
  </si>
  <si>
    <t>0.6/1KV,
N2XRY - 3.5C-150mm2
XLPE Insulation,
Steel Wire Armoured,
BLACK color outer sheath</t>
  </si>
  <si>
    <t>6843333513</t>
  </si>
  <si>
    <t>کابل مس زره دار 70+150*3 N2XRY (کابل یزد)</t>
  </si>
  <si>
    <t>کابل مس زره دار 95+185*3 N2XRY (کابل یزد)</t>
  </si>
  <si>
    <t>کابل مس زره دار 2.5*3 N2XRY (کابل مغان)</t>
  </si>
  <si>
    <t>کابل مس زره دار 16+35*3 N2XRY (کابل مغان)</t>
  </si>
  <si>
    <t>کابل مس زره دار 35+70*3 N2XRY-O (کابل یزد)</t>
  </si>
  <si>
    <t>کابل مس زره دار 50+95*3 N2XRY (کابل یزد)</t>
  </si>
  <si>
    <t>کابل مس 10*4 N2XRY (کابل مغان)</t>
  </si>
  <si>
    <t>کابل مس 2.5*4 N2XY (کابل مغان)</t>
  </si>
  <si>
    <t>کابل مس 4*4 N2XY-J (کابل مغان)</t>
  </si>
  <si>
    <t>کابل مس 6*4 N2XY (کابل مغان)</t>
  </si>
  <si>
    <t>کابل مس 16*5 N2XY-J (کابل مغان)</t>
  </si>
  <si>
    <t>کابل مس 2.5*5 N2XY-J (کابل مغان)</t>
  </si>
  <si>
    <t>کابل مس 25*5 N2XY-J (کابل مغان)</t>
  </si>
  <si>
    <t>کابل مس 4*5 N2XY-J (کابل مغان)</t>
  </si>
  <si>
    <t>کابل مس 6*5 N2XY-J (کابل مغان)</t>
  </si>
  <si>
    <t>سیم افشان ارت نمره 16 (کابل یزد)</t>
  </si>
  <si>
    <t>سیم افشان ارت نمره 35*1 (کابل یزد)</t>
  </si>
  <si>
    <t>سیم افشان ارت نمره 50 (کابل یزد)</t>
  </si>
  <si>
    <t>سیم ارت نیمه افشان 70*1 (کابل یزد)</t>
  </si>
  <si>
    <t>کابل مس 2.5*3 N2XY (کابل مغان)</t>
  </si>
  <si>
    <t>کابل مس 2.5*3 N2XY (کابل یزد)</t>
  </si>
  <si>
    <t>کابل افشان شیلد دار 1*3 سیمکان</t>
  </si>
  <si>
    <t>کابل افشان شیلد دار 1.5*3 سیمکان</t>
  </si>
  <si>
    <t>متر</t>
  </si>
  <si>
    <t>درصد کالای دریافتی</t>
  </si>
  <si>
    <t>مبلغ کالای دریافتی</t>
  </si>
  <si>
    <r>
      <t xml:space="preserve">مقدار رسید
</t>
    </r>
    <r>
      <rPr>
        <b/>
        <sz val="9"/>
        <color theme="1"/>
        <rFont val="Calibri"/>
        <family val="2"/>
        <scheme val="minor"/>
      </rPr>
      <t>(MRS-SLD-9000-068)</t>
    </r>
  </si>
  <si>
    <t>کسور:</t>
  </si>
  <si>
    <t>پیش پرداخت (40%)</t>
  </si>
  <si>
    <t>جمع کسور</t>
  </si>
  <si>
    <t>خالص قابل پرداخت</t>
  </si>
  <si>
    <t>میزان تلرانس ریالی کل در حدود 2 درصد مثبت  و میزان تلرانس مقداری کل در حدود 2/7 درصد منفی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</si>
</sst>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yyyy\-mm\-dd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6"/>
      <color theme="1"/>
      <name val="B Lotus"/>
      <charset val="178"/>
    </font>
    <font>
      <b/>
      <sz val="13"/>
      <color theme="1"/>
      <name val="B Lotus"/>
      <charset val="178"/>
    </font>
    <font>
      <b/>
      <sz val="13"/>
      <color theme="1"/>
      <name val="Adobe Devanaga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00B0F0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0" fontId="4" fillId="0" borderId="10" xfId="2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0" fillId="0" borderId="0" xfId="2" applyNumberFormat="1" applyFont="1" applyBorder="1" applyAlignment="1">
      <alignment vertical="center"/>
    </xf>
    <xf numFmtId="10" fontId="8" fillId="0" borderId="0" xfId="2" applyNumberFormat="1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0" fontId="12" fillId="2" borderId="5" xfId="2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38" fontId="9" fillId="0" borderId="6" xfId="0" applyNumberFormat="1" applyFont="1" applyBorder="1" applyAlignment="1">
      <alignment horizontal="center" vertical="center" wrapText="1"/>
    </xf>
    <xf numFmtId="38" fontId="9" fillId="0" borderId="6" xfId="1" applyNumberFormat="1" applyFont="1" applyFill="1" applyBorder="1" applyAlignment="1">
      <alignment horizontal="left" vertical="center" wrapText="1" readingOrder="2"/>
    </xf>
    <xf numFmtId="164" fontId="12" fillId="0" borderId="4" xfId="1" applyNumberFormat="1" applyFont="1" applyFill="1" applyBorder="1" applyAlignment="1">
      <alignment horizontal="center" vertical="center" wrapText="1"/>
    </xf>
    <xf numFmtId="38" fontId="12" fillId="0" borderId="8" xfId="2" applyNumberFormat="1" applyFont="1" applyFill="1" applyBorder="1" applyAlignment="1">
      <alignment horizontal="center" vertical="center" wrapText="1"/>
    </xf>
    <xf numFmtId="9" fontId="12" fillId="0" borderId="8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164" fontId="7" fillId="0" borderId="0" xfId="1" applyNumberFormat="1" applyFont="1" applyBorder="1" applyAlignment="1">
      <alignment horizontal="left" vertical="center" readingOrder="1"/>
    </xf>
    <xf numFmtId="164" fontId="5" fillId="0" borderId="9" xfId="1" applyNumberFormat="1" applyFont="1" applyBorder="1" applyAlignment="1">
      <alignment horizontal="left" vertical="center" readingOrder="1"/>
    </xf>
    <xf numFmtId="164" fontId="9" fillId="0" borderId="7" xfId="1" applyNumberFormat="1" applyFont="1" applyFill="1" applyBorder="1" applyAlignment="1">
      <alignment horizontal="left" vertical="center" wrapText="1" readingOrder="1"/>
    </xf>
    <xf numFmtId="164" fontId="7" fillId="0" borderId="0" xfId="1" applyNumberFormat="1" applyFont="1" applyAlignment="1">
      <alignment horizontal="left" vertical="center" readingOrder="1"/>
    </xf>
    <xf numFmtId="164" fontId="9" fillId="0" borderId="0" xfId="1" applyNumberFormat="1" applyFont="1" applyAlignment="1">
      <alignment horizontal="left" vertical="center" readingOrder="1"/>
    </xf>
    <xf numFmtId="164" fontId="9" fillId="0" borderId="10" xfId="1" applyNumberFormat="1" applyFont="1" applyBorder="1" applyAlignment="1">
      <alignment horizontal="left" vertical="center" readingOrder="1"/>
    </xf>
    <xf numFmtId="164" fontId="9" fillId="0" borderId="8" xfId="1" applyNumberFormat="1" applyFont="1" applyFill="1" applyBorder="1" applyAlignment="1">
      <alignment horizontal="left" vertical="center" wrapText="1" readingOrder="1"/>
    </xf>
    <xf numFmtId="0" fontId="9" fillId="0" borderId="0" xfId="0" applyFont="1" applyAlignment="1">
      <alignment horizontal="right" vertical="top" wrapText="1"/>
    </xf>
    <xf numFmtId="0" fontId="16" fillId="0" borderId="0" xfId="4"/>
    <xf numFmtId="49" fontId="16" fillId="0" borderId="0" xfId="4" applyNumberFormat="1"/>
    <xf numFmtId="4" fontId="16" fillId="0" borderId="0" xfId="4" applyNumberFormat="1"/>
    <xf numFmtId="165" fontId="16" fillId="0" borderId="0" xfId="4" applyNumberFormat="1"/>
    <xf numFmtId="1" fontId="16" fillId="0" borderId="0" xfId="4" applyNumberFormat="1"/>
    <xf numFmtId="49" fontId="17" fillId="3" borderId="0" xfId="4" applyNumberFormat="1" applyFont="1" applyFill="1"/>
    <xf numFmtId="4" fontId="17" fillId="3" borderId="0" xfId="4" applyNumberFormat="1" applyFont="1" applyFill="1"/>
    <xf numFmtId="165" fontId="17" fillId="3" borderId="0" xfId="4" applyNumberFormat="1" applyFont="1" applyFill="1"/>
    <xf numFmtId="1" fontId="17" fillId="3" borderId="0" xfId="4" applyNumberFormat="1" applyFont="1" applyFill="1"/>
    <xf numFmtId="49" fontId="17" fillId="4" borderId="0" xfId="4" applyNumberFormat="1" applyFont="1" applyFill="1"/>
    <xf numFmtId="0" fontId="15" fillId="0" borderId="0" xfId="4" applyFont="1"/>
    <xf numFmtId="164" fontId="15" fillId="0" borderId="0" xfId="1" applyNumberFormat="1" applyFont="1"/>
    <xf numFmtId="164" fontId="12" fillId="0" borderId="11" xfId="1" applyNumberFormat="1" applyFont="1" applyBorder="1" applyAlignment="1">
      <alignment horizontal="left" vertical="center" readingOrder="1"/>
    </xf>
    <xf numFmtId="164" fontId="12" fillId="0" borderId="0" xfId="1" applyNumberFormat="1" applyFont="1" applyBorder="1" applyAlignment="1">
      <alignment horizontal="left" vertical="center" readingOrder="1"/>
    </xf>
    <xf numFmtId="164" fontId="9" fillId="0" borderId="0" xfId="1" applyNumberFormat="1" applyFont="1" applyBorder="1" applyAlignment="1">
      <alignment horizontal="left" vertical="center" readingOrder="1"/>
    </xf>
    <xf numFmtId="164" fontId="12" fillId="0" borderId="9" xfId="1" applyNumberFormat="1" applyFont="1" applyBorder="1" applyAlignment="1">
      <alignment horizontal="left" vertical="center" readingOrder="1"/>
    </xf>
    <xf numFmtId="0" fontId="12" fillId="2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</cellXfs>
  <cellStyles count="5">
    <cellStyle name="Comma" xfId="1" builtinId="3"/>
    <cellStyle name="Normal" xfId="0" builtinId="0"/>
    <cellStyle name="Normal 2" xfId="3" xr:uid="{5AF697F6-5BCC-4618-984D-BAB3023C9535}"/>
    <cellStyle name="Normal 3" xfId="4" xr:uid="{3AF709EB-737B-4B5F-BEBB-1E53D4F4392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4693-3D34-4217-B45C-188E5BD6B2A7}">
  <sheetPr>
    <pageSetUpPr fitToPage="1"/>
  </sheetPr>
  <dimension ref="B1:M45"/>
  <sheetViews>
    <sheetView rightToLeft="1" tabSelected="1" topLeftCell="A28" zoomScaleNormal="100" workbookViewId="0">
      <selection activeCell="D40" sqref="D39:D40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16.140625" style="5" customWidth="1"/>
    <col min="4" max="4" width="40.28515625" style="5" customWidth="1"/>
    <col min="5" max="5" width="7.28515625" style="5" bestFit="1" customWidth="1"/>
    <col min="6" max="6" width="6.140625" style="5" bestFit="1" customWidth="1"/>
    <col min="7" max="7" width="10.7109375" style="6" bestFit="1" customWidth="1"/>
    <col min="8" max="8" width="17.28515625" style="5" bestFit="1" customWidth="1"/>
    <col min="9" max="9" width="1.7109375" style="5" customWidth="1"/>
    <col min="10" max="10" width="16.7109375" style="5" customWidth="1"/>
    <col min="11" max="11" width="14.5703125" style="5" customWidth="1"/>
    <col min="12" max="12" width="14.85546875" style="5" customWidth="1"/>
    <col min="13" max="13" width="2.7109375" style="5" customWidth="1"/>
    <col min="14" max="14" width="9.140625" style="5"/>
    <col min="15" max="15" width="16.42578125" style="5" bestFit="1" customWidth="1"/>
    <col min="16" max="16" width="15" style="5" bestFit="1" customWidth="1"/>
    <col min="17" max="17" width="10.140625" style="5" bestFit="1" customWidth="1"/>
    <col min="18" max="16384" width="9.140625" style="5"/>
  </cols>
  <sheetData>
    <row r="1" spans="2:12" s="2" customFormat="1" ht="27.95" customHeight="1" x14ac:dyDescent="0.25">
      <c r="B1" s="1" t="s">
        <v>50</v>
      </c>
      <c r="C1" s="1"/>
      <c r="E1" s="1"/>
      <c r="G1" s="3"/>
      <c r="L1" s="4" t="s">
        <v>46</v>
      </c>
    </row>
    <row r="2" spans="2:12" s="2" customFormat="1" ht="27.95" customHeight="1" x14ac:dyDescent="0.25">
      <c r="B2" s="1" t="s">
        <v>6</v>
      </c>
      <c r="C2" s="1"/>
      <c r="E2" s="1"/>
      <c r="G2" s="3"/>
      <c r="L2" s="4" t="s">
        <v>47</v>
      </c>
    </row>
    <row r="3" spans="2:12" s="2" customFormat="1" ht="27.95" customHeight="1" x14ac:dyDescent="0.25">
      <c r="B3" s="1" t="s">
        <v>49</v>
      </c>
      <c r="C3" s="1"/>
      <c r="E3" s="1"/>
      <c r="G3" s="3"/>
      <c r="L3" s="4" t="s">
        <v>48</v>
      </c>
    </row>
    <row r="4" spans="2:12" ht="6" customHeight="1" x14ac:dyDescent="0.25"/>
    <row r="5" spans="2:12" s="26" customFormat="1" ht="46.5" customHeight="1" x14ac:dyDescent="0.25">
      <c r="B5" s="27" t="s">
        <v>0</v>
      </c>
      <c r="C5" s="28" t="s">
        <v>12</v>
      </c>
      <c r="D5" s="29" t="s">
        <v>7</v>
      </c>
      <c r="E5" s="64" t="s">
        <v>1</v>
      </c>
      <c r="F5" s="28" t="s">
        <v>3</v>
      </c>
      <c r="G5" s="28" t="s">
        <v>2</v>
      </c>
      <c r="H5" s="29" t="s">
        <v>8</v>
      </c>
      <c r="I5" s="30"/>
      <c r="J5" s="31" t="s">
        <v>130</v>
      </c>
      <c r="K5" s="31" t="s">
        <v>128</v>
      </c>
      <c r="L5" s="32" t="s">
        <v>129</v>
      </c>
    </row>
    <row r="6" spans="2:12" s="26" customFormat="1" ht="20.100000000000001" customHeight="1" x14ac:dyDescent="0.25">
      <c r="B6" s="66">
        <v>1</v>
      </c>
      <c r="C6" s="67" t="s">
        <v>103</v>
      </c>
      <c r="D6" s="68" t="s">
        <v>104</v>
      </c>
      <c r="E6" s="65" t="s">
        <v>127</v>
      </c>
      <c r="F6" s="33">
        <v>233</v>
      </c>
      <c r="G6" s="34">
        <v>21340000</v>
      </c>
      <c r="H6" s="42">
        <f>F6*G6</f>
        <v>4972220000</v>
      </c>
      <c r="I6" s="35"/>
      <c r="J6" s="36">
        <v>233</v>
      </c>
      <c r="K6" s="37">
        <f>J6/F6</f>
        <v>1</v>
      </c>
      <c r="L6" s="46">
        <f>J6*G6</f>
        <v>4972220000</v>
      </c>
    </row>
    <row r="7" spans="2:12" s="26" customFormat="1" ht="20.100000000000001" customHeight="1" x14ac:dyDescent="0.25">
      <c r="B7" s="66">
        <v>2</v>
      </c>
      <c r="C7" s="67" t="s">
        <v>100</v>
      </c>
      <c r="D7" s="68" t="s">
        <v>105</v>
      </c>
      <c r="E7" s="65" t="s">
        <v>127</v>
      </c>
      <c r="F7" s="33">
        <v>18</v>
      </c>
      <c r="G7" s="34">
        <v>27860000</v>
      </c>
      <c r="H7" s="42">
        <f t="shared" ref="H7:H28" si="0">F7*G7</f>
        <v>501480000</v>
      </c>
      <c r="I7" s="35"/>
      <c r="J7" s="36">
        <f>VLOOKUP(C7,'Packing List Items'!O:V,8,0)</f>
        <v>25</v>
      </c>
      <c r="K7" s="37">
        <f t="shared" ref="K7:K28" si="1">J7/F7</f>
        <v>1.3888888888888888</v>
      </c>
      <c r="L7" s="46">
        <f t="shared" ref="L7:L28" si="2">J7*G7</f>
        <v>696500000</v>
      </c>
    </row>
    <row r="8" spans="2:12" s="26" customFormat="1" ht="20.100000000000001" customHeight="1" x14ac:dyDescent="0.25">
      <c r="B8" s="66">
        <v>3</v>
      </c>
      <c r="C8" s="67" t="s">
        <v>97</v>
      </c>
      <c r="D8" s="68" t="s">
        <v>106</v>
      </c>
      <c r="E8" s="65" t="s">
        <v>127</v>
      </c>
      <c r="F8" s="33">
        <v>1470</v>
      </c>
      <c r="G8" s="34">
        <v>515000</v>
      </c>
      <c r="H8" s="42">
        <f t="shared" si="0"/>
        <v>757050000</v>
      </c>
      <c r="I8" s="35"/>
      <c r="J8" s="36">
        <v>1435</v>
      </c>
      <c r="K8" s="37">
        <f t="shared" si="1"/>
        <v>0.97619047619047616</v>
      </c>
      <c r="L8" s="46">
        <f t="shared" si="2"/>
        <v>739025000</v>
      </c>
    </row>
    <row r="9" spans="2:12" s="26" customFormat="1" ht="20.100000000000001" customHeight="1" x14ac:dyDescent="0.25">
      <c r="B9" s="66">
        <v>4</v>
      </c>
      <c r="C9" s="67" t="s">
        <v>95</v>
      </c>
      <c r="D9" s="68" t="s">
        <v>107</v>
      </c>
      <c r="E9" s="65" t="s">
        <v>127</v>
      </c>
      <c r="F9" s="33">
        <v>93</v>
      </c>
      <c r="G9" s="34">
        <v>4700000</v>
      </c>
      <c r="H9" s="42">
        <f t="shared" si="0"/>
        <v>437100000</v>
      </c>
      <c r="I9" s="35"/>
      <c r="J9" s="36">
        <f>VLOOKUP(C9,'Packing List Items'!O:V,8,0)</f>
        <v>93</v>
      </c>
      <c r="K9" s="37">
        <f t="shared" si="1"/>
        <v>1</v>
      </c>
      <c r="L9" s="46">
        <f t="shared" si="2"/>
        <v>437100000</v>
      </c>
    </row>
    <row r="10" spans="2:12" s="26" customFormat="1" ht="20.100000000000001" customHeight="1" x14ac:dyDescent="0.25">
      <c r="B10" s="66">
        <v>5</v>
      </c>
      <c r="C10" s="67" t="s">
        <v>92</v>
      </c>
      <c r="D10" s="68" t="s">
        <v>108</v>
      </c>
      <c r="E10" s="65" t="s">
        <v>127</v>
      </c>
      <c r="F10" s="33">
        <v>25</v>
      </c>
      <c r="G10" s="34">
        <v>9837000</v>
      </c>
      <c r="H10" s="42">
        <f t="shared" si="0"/>
        <v>245925000</v>
      </c>
      <c r="I10" s="35"/>
      <c r="J10" s="36">
        <f>VLOOKUP(C10,'Packing List Items'!O:V,8,0)</f>
        <v>25</v>
      </c>
      <c r="K10" s="37">
        <f t="shared" si="1"/>
        <v>1</v>
      </c>
      <c r="L10" s="46">
        <f t="shared" si="2"/>
        <v>245925000</v>
      </c>
    </row>
    <row r="11" spans="2:12" s="26" customFormat="1" ht="20.100000000000001" customHeight="1" x14ac:dyDescent="0.25">
      <c r="B11" s="66">
        <v>6</v>
      </c>
      <c r="C11" s="67" t="s">
        <v>89</v>
      </c>
      <c r="D11" s="68" t="s">
        <v>109</v>
      </c>
      <c r="E11" s="65" t="s">
        <v>127</v>
      </c>
      <c r="F11" s="33">
        <v>46</v>
      </c>
      <c r="G11" s="34">
        <v>13356000</v>
      </c>
      <c r="H11" s="42">
        <f t="shared" si="0"/>
        <v>614376000</v>
      </c>
      <c r="I11" s="35"/>
      <c r="J11" s="36">
        <f>VLOOKUP(C11,'Packing List Items'!O:V,8,0)</f>
        <v>46</v>
      </c>
      <c r="K11" s="37">
        <f t="shared" si="1"/>
        <v>1</v>
      </c>
      <c r="L11" s="46">
        <f t="shared" si="2"/>
        <v>614376000</v>
      </c>
    </row>
    <row r="12" spans="2:12" s="26" customFormat="1" ht="20.100000000000001" customHeight="1" x14ac:dyDescent="0.25">
      <c r="B12" s="66">
        <v>7</v>
      </c>
      <c r="C12" s="67" t="s">
        <v>86</v>
      </c>
      <c r="D12" s="68" t="s">
        <v>110</v>
      </c>
      <c r="E12" s="65" t="s">
        <v>127</v>
      </c>
      <c r="F12" s="33">
        <v>80</v>
      </c>
      <c r="G12" s="34">
        <v>1930000</v>
      </c>
      <c r="H12" s="42">
        <f t="shared" si="0"/>
        <v>154400000</v>
      </c>
      <c r="I12" s="35"/>
      <c r="J12" s="36">
        <f>VLOOKUP(C12,'Packing List Items'!O:V,8,0)</f>
        <v>80</v>
      </c>
      <c r="K12" s="37">
        <f t="shared" si="1"/>
        <v>1</v>
      </c>
      <c r="L12" s="46">
        <f t="shared" si="2"/>
        <v>154400000</v>
      </c>
    </row>
    <row r="13" spans="2:12" s="26" customFormat="1" ht="20.100000000000001" customHeight="1" x14ac:dyDescent="0.25">
      <c r="B13" s="66">
        <v>8</v>
      </c>
      <c r="C13" s="67" t="s">
        <v>84</v>
      </c>
      <c r="D13" s="68" t="s">
        <v>111</v>
      </c>
      <c r="E13" s="65" t="s">
        <v>127</v>
      </c>
      <c r="F13" s="33">
        <v>250</v>
      </c>
      <c r="G13" s="34">
        <v>446000</v>
      </c>
      <c r="H13" s="42">
        <f t="shared" si="0"/>
        <v>111500000</v>
      </c>
      <c r="I13" s="35"/>
      <c r="J13" s="36">
        <f>VLOOKUP(C13,'Packing List Items'!O:V,8,0)</f>
        <v>250</v>
      </c>
      <c r="K13" s="37">
        <f t="shared" si="1"/>
        <v>1</v>
      </c>
      <c r="L13" s="46">
        <f t="shared" si="2"/>
        <v>111500000</v>
      </c>
    </row>
    <row r="14" spans="2:12" s="26" customFormat="1" ht="20.100000000000001" customHeight="1" x14ac:dyDescent="0.25">
      <c r="B14" s="66">
        <v>9</v>
      </c>
      <c r="C14" s="67" t="s">
        <v>82</v>
      </c>
      <c r="D14" s="68" t="s">
        <v>112</v>
      </c>
      <c r="E14" s="65" t="s">
        <v>127</v>
      </c>
      <c r="F14" s="33">
        <v>20</v>
      </c>
      <c r="G14" s="34">
        <v>688000</v>
      </c>
      <c r="H14" s="42">
        <f t="shared" si="0"/>
        <v>13760000</v>
      </c>
      <c r="I14" s="35"/>
      <c r="J14" s="36">
        <f>VLOOKUP(C14,'Packing List Items'!O:V,8,0)</f>
        <v>20</v>
      </c>
      <c r="K14" s="37">
        <f t="shared" si="1"/>
        <v>1</v>
      </c>
      <c r="L14" s="46">
        <f t="shared" si="2"/>
        <v>13760000</v>
      </c>
    </row>
    <row r="15" spans="2:12" s="26" customFormat="1" ht="20.100000000000001" customHeight="1" x14ac:dyDescent="0.25">
      <c r="B15" s="66">
        <v>10</v>
      </c>
      <c r="C15" s="67" t="s">
        <v>80</v>
      </c>
      <c r="D15" s="68" t="s">
        <v>113</v>
      </c>
      <c r="E15" s="65" t="s">
        <v>127</v>
      </c>
      <c r="F15" s="33">
        <v>50</v>
      </c>
      <c r="G15" s="34">
        <v>1007000</v>
      </c>
      <c r="H15" s="42">
        <f t="shared" si="0"/>
        <v>50350000</v>
      </c>
      <c r="I15" s="35"/>
      <c r="J15" s="36">
        <f>VLOOKUP(C15,'Packing List Items'!O:V,8,0)</f>
        <v>50</v>
      </c>
      <c r="K15" s="37">
        <f t="shared" si="1"/>
        <v>1</v>
      </c>
      <c r="L15" s="46">
        <f t="shared" si="2"/>
        <v>50350000</v>
      </c>
    </row>
    <row r="16" spans="2:12" s="26" customFormat="1" ht="20.100000000000001" customHeight="1" x14ac:dyDescent="0.25">
      <c r="B16" s="66">
        <v>11</v>
      </c>
      <c r="C16" s="67" t="s">
        <v>78</v>
      </c>
      <c r="D16" s="68" t="s">
        <v>114</v>
      </c>
      <c r="E16" s="65" t="s">
        <v>127</v>
      </c>
      <c r="F16" s="33">
        <v>75</v>
      </c>
      <c r="G16" s="34">
        <v>3120000</v>
      </c>
      <c r="H16" s="42">
        <f t="shared" si="0"/>
        <v>234000000</v>
      </c>
      <c r="I16" s="35"/>
      <c r="J16" s="36">
        <f>VLOOKUP(C16,'Packing List Items'!O:V,8,0)</f>
        <v>75</v>
      </c>
      <c r="K16" s="37">
        <f t="shared" si="1"/>
        <v>1</v>
      </c>
      <c r="L16" s="46">
        <f t="shared" si="2"/>
        <v>234000000</v>
      </c>
    </row>
    <row r="17" spans="2:12" s="26" customFormat="1" ht="20.100000000000001" customHeight="1" x14ac:dyDescent="0.25">
      <c r="B17" s="66">
        <v>12</v>
      </c>
      <c r="C17" s="67" t="s">
        <v>76</v>
      </c>
      <c r="D17" s="68" t="s">
        <v>115</v>
      </c>
      <c r="E17" s="65" t="s">
        <v>127</v>
      </c>
      <c r="F17" s="33">
        <v>45</v>
      </c>
      <c r="G17" s="34">
        <v>554000</v>
      </c>
      <c r="H17" s="42">
        <f t="shared" si="0"/>
        <v>24930000</v>
      </c>
      <c r="I17" s="35"/>
      <c r="J17" s="36">
        <f>VLOOKUP(C17,'Packing List Items'!O:V,8,0)</f>
        <v>45</v>
      </c>
      <c r="K17" s="37">
        <f t="shared" si="1"/>
        <v>1</v>
      </c>
      <c r="L17" s="46">
        <f t="shared" si="2"/>
        <v>24930000</v>
      </c>
    </row>
    <row r="18" spans="2:12" s="26" customFormat="1" ht="20.100000000000001" customHeight="1" x14ac:dyDescent="0.25">
      <c r="B18" s="66">
        <v>13</v>
      </c>
      <c r="C18" s="67" t="s">
        <v>74</v>
      </c>
      <c r="D18" s="68" t="s">
        <v>116</v>
      </c>
      <c r="E18" s="65" t="s">
        <v>127</v>
      </c>
      <c r="F18" s="33">
        <v>85</v>
      </c>
      <c r="G18" s="34">
        <v>5435000</v>
      </c>
      <c r="H18" s="42">
        <f t="shared" si="0"/>
        <v>461975000</v>
      </c>
      <c r="I18" s="35"/>
      <c r="J18" s="36">
        <f>VLOOKUP(C18,'Packing List Items'!O:V,8,0)</f>
        <v>85</v>
      </c>
      <c r="K18" s="37">
        <f t="shared" si="1"/>
        <v>1</v>
      </c>
      <c r="L18" s="46">
        <f t="shared" si="2"/>
        <v>461975000</v>
      </c>
    </row>
    <row r="19" spans="2:12" s="26" customFormat="1" ht="20.100000000000001" customHeight="1" x14ac:dyDescent="0.25">
      <c r="B19" s="66">
        <v>14</v>
      </c>
      <c r="C19" s="67" t="s">
        <v>72</v>
      </c>
      <c r="D19" s="68" t="s">
        <v>117</v>
      </c>
      <c r="E19" s="65" t="s">
        <v>127</v>
      </c>
      <c r="F19" s="33">
        <v>20</v>
      </c>
      <c r="G19" s="34">
        <v>865000</v>
      </c>
      <c r="H19" s="42">
        <f t="shared" si="0"/>
        <v>17300000</v>
      </c>
      <c r="I19" s="35"/>
      <c r="J19" s="36">
        <f>VLOOKUP(C19,'Packing List Items'!O:V,8,0)</f>
        <v>20</v>
      </c>
      <c r="K19" s="37">
        <f t="shared" si="1"/>
        <v>1</v>
      </c>
      <c r="L19" s="46">
        <f t="shared" si="2"/>
        <v>17300000</v>
      </c>
    </row>
    <row r="20" spans="2:12" s="26" customFormat="1" ht="20.100000000000001" customHeight="1" x14ac:dyDescent="0.25">
      <c r="B20" s="66">
        <v>15</v>
      </c>
      <c r="C20" s="67" t="s">
        <v>70</v>
      </c>
      <c r="D20" s="68" t="s">
        <v>118</v>
      </c>
      <c r="E20" s="65" t="s">
        <v>127</v>
      </c>
      <c r="F20" s="33">
        <v>20</v>
      </c>
      <c r="G20" s="34">
        <v>1264000</v>
      </c>
      <c r="H20" s="42">
        <f t="shared" si="0"/>
        <v>25280000</v>
      </c>
      <c r="I20" s="35"/>
      <c r="J20" s="36">
        <f>VLOOKUP(C20,'Packing List Items'!O:V,8,0)</f>
        <v>20</v>
      </c>
      <c r="K20" s="37">
        <f t="shared" si="1"/>
        <v>1</v>
      </c>
      <c r="L20" s="46">
        <f t="shared" si="2"/>
        <v>25280000</v>
      </c>
    </row>
    <row r="21" spans="2:12" s="26" customFormat="1" ht="20.100000000000001" customHeight="1" x14ac:dyDescent="0.25">
      <c r="B21" s="66">
        <v>16</v>
      </c>
      <c r="C21" s="67" t="s">
        <v>68</v>
      </c>
      <c r="D21" s="68" t="s">
        <v>119</v>
      </c>
      <c r="E21" s="65" t="s">
        <v>127</v>
      </c>
      <c r="F21" s="33">
        <v>80</v>
      </c>
      <c r="G21" s="34">
        <v>489000</v>
      </c>
      <c r="H21" s="42">
        <f t="shared" si="0"/>
        <v>39120000</v>
      </c>
      <c r="I21" s="35"/>
      <c r="J21" s="36">
        <f>VLOOKUP(C21,'Packing List Items'!O:V,8,0)</f>
        <v>80</v>
      </c>
      <c r="K21" s="37">
        <f t="shared" si="1"/>
        <v>1</v>
      </c>
      <c r="L21" s="46">
        <f t="shared" si="2"/>
        <v>39120000</v>
      </c>
    </row>
    <row r="22" spans="2:12" s="26" customFormat="1" ht="20.100000000000001" customHeight="1" x14ac:dyDescent="0.25">
      <c r="B22" s="66">
        <v>17</v>
      </c>
      <c r="C22" s="67" t="s">
        <v>66</v>
      </c>
      <c r="D22" s="68" t="s">
        <v>120</v>
      </c>
      <c r="E22" s="65" t="s">
        <v>127</v>
      </c>
      <c r="F22" s="33">
        <v>25</v>
      </c>
      <c r="G22" s="34">
        <v>1053500</v>
      </c>
      <c r="H22" s="42">
        <f t="shared" si="0"/>
        <v>26337500</v>
      </c>
      <c r="I22" s="35"/>
      <c r="J22" s="36">
        <f>VLOOKUP(C22,'Packing List Items'!O:V,8,0)</f>
        <v>25</v>
      </c>
      <c r="K22" s="37">
        <f t="shared" si="1"/>
        <v>1</v>
      </c>
      <c r="L22" s="46">
        <f t="shared" si="2"/>
        <v>26337500</v>
      </c>
    </row>
    <row r="23" spans="2:12" s="26" customFormat="1" ht="20.100000000000001" customHeight="1" x14ac:dyDescent="0.25">
      <c r="B23" s="66">
        <v>18</v>
      </c>
      <c r="C23" s="67" t="s">
        <v>64</v>
      </c>
      <c r="D23" s="68" t="s">
        <v>121</v>
      </c>
      <c r="E23" s="65" t="s">
        <v>127</v>
      </c>
      <c r="F23" s="33">
        <v>50</v>
      </c>
      <c r="G23" s="34">
        <v>1492000</v>
      </c>
      <c r="H23" s="42">
        <f t="shared" si="0"/>
        <v>74600000</v>
      </c>
      <c r="I23" s="35"/>
      <c r="J23" s="36">
        <f>VLOOKUP(C23,'Packing List Items'!O:V,8,0)</f>
        <v>50</v>
      </c>
      <c r="K23" s="37">
        <f t="shared" si="1"/>
        <v>1</v>
      </c>
      <c r="L23" s="46">
        <f t="shared" si="2"/>
        <v>74600000</v>
      </c>
    </row>
    <row r="24" spans="2:12" s="26" customFormat="1" ht="20.100000000000001" customHeight="1" x14ac:dyDescent="0.25">
      <c r="B24" s="66">
        <v>19</v>
      </c>
      <c r="C24" s="67" t="s">
        <v>62</v>
      </c>
      <c r="D24" s="68" t="s">
        <v>122</v>
      </c>
      <c r="E24" s="65" t="s">
        <v>127</v>
      </c>
      <c r="F24" s="33">
        <v>180</v>
      </c>
      <c r="G24" s="34">
        <v>2251000</v>
      </c>
      <c r="H24" s="42">
        <f t="shared" si="0"/>
        <v>405180000</v>
      </c>
      <c r="I24" s="35"/>
      <c r="J24" s="36">
        <f>VLOOKUP(C24,'Packing List Items'!O:V,8,0)</f>
        <v>193</v>
      </c>
      <c r="K24" s="37">
        <f t="shared" si="1"/>
        <v>1.0722222222222222</v>
      </c>
      <c r="L24" s="46">
        <f t="shared" si="2"/>
        <v>434443000</v>
      </c>
    </row>
    <row r="25" spans="2:12" s="26" customFormat="1" ht="20.100000000000001" customHeight="1" x14ac:dyDescent="0.25">
      <c r="B25" s="66">
        <v>20</v>
      </c>
      <c r="C25" s="67" t="s">
        <v>60</v>
      </c>
      <c r="D25" s="68" t="s">
        <v>124</v>
      </c>
      <c r="E25" s="65" t="s">
        <v>127</v>
      </c>
      <c r="F25" s="33">
        <v>1287</v>
      </c>
      <c r="G25" s="34">
        <v>353800</v>
      </c>
      <c r="H25" s="42">
        <f t="shared" si="0"/>
        <v>455340600</v>
      </c>
      <c r="I25" s="35"/>
      <c r="J25" s="36">
        <f>VLOOKUP(C25,'Packing List Items'!O:V,8,0)</f>
        <v>1287</v>
      </c>
      <c r="K25" s="37">
        <f t="shared" si="1"/>
        <v>1</v>
      </c>
      <c r="L25" s="46">
        <f t="shared" si="2"/>
        <v>455340600</v>
      </c>
    </row>
    <row r="26" spans="2:12" s="26" customFormat="1" ht="20.100000000000001" customHeight="1" x14ac:dyDescent="0.25">
      <c r="B26" s="66">
        <v>21</v>
      </c>
      <c r="C26" s="67" t="s">
        <v>60</v>
      </c>
      <c r="D26" s="68" t="s">
        <v>123</v>
      </c>
      <c r="E26" s="65" t="s">
        <v>127</v>
      </c>
      <c r="F26" s="33">
        <v>658</v>
      </c>
      <c r="G26" s="34">
        <v>353800</v>
      </c>
      <c r="H26" s="42">
        <f t="shared" si="0"/>
        <v>232800400</v>
      </c>
      <c r="I26" s="35"/>
      <c r="J26" s="36">
        <v>658</v>
      </c>
      <c r="K26" s="37">
        <f t="shared" si="1"/>
        <v>1</v>
      </c>
      <c r="L26" s="46">
        <f t="shared" si="2"/>
        <v>232800400</v>
      </c>
    </row>
    <row r="27" spans="2:12" s="26" customFormat="1" ht="20.100000000000001" customHeight="1" x14ac:dyDescent="0.25">
      <c r="B27" s="66">
        <v>22</v>
      </c>
      <c r="C27" s="67" t="s">
        <v>58</v>
      </c>
      <c r="D27" s="68" t="s">
        <v>126</v>
      </c>
      <c r="E27" s="65" t="s">
        <v>127</v>
      </c>
      <c r="F27" s="33">
        <v>600</v>
      </c>
      <c r="G27" s="34">
        <v>251000</v>
      </c>
      <c r="H27" s="42">
        <f t="shared" si="0"/>
        <v>150600000</v>
      </c>
      <c r="I27" s="35"/>
      <c r="J27" s="36">
        <f>VLOOKUP(C27,'Packing List Items'!O:V,8,0)</f>
        <v>600</v>
      </c>
      <c r="K27" s="37">
        <f t="shared" si="1"/>
        <v>1</v>
      </c>
      <c r="L27" s="46">
        <f t="shared" si="2"/>
        <v>150600000</v>
      </c>
    </row>
    <row r="28" spans="2:12" s="26" customFormat="1" ht="20.100000000000001" customHeight="1" x14ac:dyDescent="0.25">
      <c r="B28" s="66">
        <v>23</v>
      </c>
      <c r="C28" s="67" t="s">
        <v>53</v>
      </c>
      <c r="D28" s="68" t="s">
        <v>125</v>
      </c>
      <c r="E28" s="65" t="s">
        <v>127</v>
      </c>
      <c r="F28" s="33">
        <v>150</v>
      </c>
      <c r="G28" s="34">
        <v>198000</v>
      </c>
      <c r="H28" s="42">
        <f t="shared" si="0"/>
        <v>29700000</v>
      </c>
      <c r="I28" s="35"/>
      <c r="J28" s="36">
        <f>VLOOKUP(C28,'Packing List Items'!O:V,8,0)</f>
        <v>150</v>
      </c>
      <c r="K28" s="37">
        <f t="shared" si="1"/>
        <v>1</v>
      </c>
      <c r="L28" s="46">
        <f t="shared" si="2"/>
        <v>29700000</v>
      </c>
    </row>
    <row r="29" spans="2:12" ht="5.0999999999999996" customHeight="1" x14ac:dyDescent="0.25">
      <c r="D29" s="7"/>
      <c r="E29" s="7"/>
      <c r="F29" s="7"/>
      <c r="G29" s="7"/>
      <c r="H29" s="43"/>
      <c r="I29" s="8"/>
      <c r="J29" s="9"/>
      <c r="K29" s="9"/>
      <c r="L29" s="40"/>
    </row>
    <row r="30" spans="2:12" s="10" customFormat="1" ht="24" thickBot="1" x14ac:dyDescent="0.3">
      <c r="D30" s="11"/>
      <c r="E30" s="11"/>
      <c r="F30" s="11"/>
      <c r="G30" s="11"/>
      <c r="H30" s="41">
        <f>SUM(H6:H28)</f>
        <v>10035324500</v>
      </c>
      <c r="I30" s="12"/>
      <c r="J30" s="11"/>
      <c r="K30" s="11"/>
      <c r="L30" s="41">
        <f>SUM(L6:L28)</f>
        <v>10241582500</v>
      </c>
    </row>
    <row r="31" spans="2:12" ht="6" customHeight="1" thickTop="1" x14ac:dyDescent="0.25">
      <c r="D31" s="7"/>
      <c r="E31" s="7"/>
      <c r="F31" s="9"/>
      <c r="G31" s="8"/>
      <c r="H31" s="7"/>
      <c r="I31" s="7"/>
      <c r="J31" s="7"/>
      <c r="K31" s="7"/>
      <c r="L31" s="7"/>
    </row>
    <row r="32" spans="2:12" x14ac:dyDescent="0.25">
      <c r="G32" s="13"/>
    </row>
    <row r="33" spans="2:13" ht="33.75" x14ac:dyDescent="0.25">
      <c r="B33" s="14" t="s">
        <v>9</v>
      </c>
      <c r="C33" s="14"/>
      <c r="D33" s="15"/>
      <c r="E33" s="14"/>
      <c r="F33" s="15"/>
      <c r="G33" s="15"/>
      <c r="H33" s="16"/>
      <c r="I33" s="13"/>
      <c r="J33" s="14" t="s">
        <v>4</v>
      </c>
      <c r="K33" s="14"/>
      <c r="L33" s="15"/>
    </row>
    <row r="34" spans="2:13" ht="6" customHeight="1" x14ac:dyDescent="0.25">
      <c r="G34" s="5"/>
      <c r="H34" s="6"/>
      <c r="I34" s="13"/>
    </row>
    <row r="35" spans="2:13" s="38" customFormat="1" ht="20.100000000000001" customHeight="1" x14ac:dyDescent="0.6">
      <c r="B35" s="38" t="s">
        <v>10</v>
      </c>
      <c r="H35" s="44">
        <f>L30</f>
        <v>10241582500</v>
      </c>
      <c r="I35" s="39"/>
      <c r="J35" s="47" t="s">
        <v>135</v>
      </c>
      <c r="K35" s="47"/>
      <c r="L35" s="47"/>
    </row>
    <row r="36" spans="2:13" s="38" customFormat="1" ht="20.100000000000001" customHeight="1" x14ac:dyDescent="0.6">
      <c r="B36" s="38" t="s">
        <v>5</v>
      </c>
      <c r="H36" s="45">
        <f>H35*9%</f>
        <v>921742425</v>
      </c>
      <c r="I36" s="39"/>
      <c r="J36" s="47"/>
      <c r="K36" s="47"/>
      <c r="L36" s="47"/>
    </row>
    <row r="37" spans="2:13" s="38" customFormat="1" ht="20.100000000000001" customHeight="1" x14ac:dyDescent="0.6">
      <c r="B37" s="38" t="s">
        <v>11</v>
      </c>
      <c r="H37" s="60">
        <f>H35+H36</f>
        <v>11163324925</v>
      </c>
      <c r="I37" s="39"/>
      <c r="J37" s="47"/>
      <c r="K37" s="47"/>
      <c r="L37" s="47"/>
    </row>
    <row r="38" spans="2:13" ht="20.100000000000001" customHeight="1" x14ac:dyDescent="0.7">
      <c r="B38" s="38"/>
      <c r="C38" s="38"/>
      <c r="D38" s="38"/>
      <c r="E38" s="38"/>
      <c r="F38" s="38"/>
      <c r="G38" s="38"/>
      <c r="H38" s="62"/>
      <c r="I38" s="18"/>
      <c r="J38" s="25"/>
      <c r="K38" s="25"/>
      <c r="L38" s="25"/>
    </row>
    <row r="39" spans="2:13" ht="20.100000000000001" customHeight="1" x14ac:dyDescent="0.25">
      <c r="B39" s="38" t="s">
        <v>131</v>
      </c>
      <c r="C39" s="38"/>
      <c r="D39" s="38"/>
      <c r="E39" s="38"/>
      <c r="F39" s="38"/>
      <c r="G39" s="38"/>
      <c r="H39" s="61"/>
      <c r="J39" s="25"/>
      <c r="K39" s="25"/>
      <c r="L39" s="25"/>
    </row>
    <row r="40" spans="2:13" ht="20.100000000000001" customHeight="1" x14ac:dyDescent="0.25">
      <c r="B40" s="38" t="s">
        <v>132</v>
      </c>
      <c r="C40" s="38"/>
      <c r="D40" s="38"/>
      <c r="E40" s="38"/>
      <c r="F40" s="38"/>
      <c r="G40" s="38"/>
      <c r="H40" s="45">
        <v>4015000000</v>
      </c>
      <c r="J40" s="25"/>
      <c r="K40" s="25"/>
      <c r="L40" s="25"/>
    </row>
    <row r="41" spans="2:13" ht="20.100000000000001" customHeight="1" x14ac:dyDescent="0.25">
      <c r="B41" s="38" t="s">
        <v>133</v>
      </c>
      <c r="C41" s="38"/>
      <c r="D41" s="38"/>
      <c r="E41" s="38"/>
      <c r="F41" s="38"/>
      <c r="G41" s="38"/>
      <c r="H41" s="61">
        <f>SUM(H40)</f>
        <v>4015000000</v>
      </c>
      <c r="J41" s="25"/>
      <c r="K41" s="25"/>
      <c r="L41" s="25"/>
    </row>
    <row r="42" spans="2:13" ht="20.100000000000001" customHeight="1" x14ac:dyDescent="0.25">
      <c r="B42" s="38"/>
      <c r="C42" s="38"/>
      <c r="D42" s="38"/>
      <c r="E42" s="38"/>
      <c r="F42" s="38"/>
      <c r="G42" s="38"/>
      <c r="H42" s="62"/>
      <c r="J42" s="25"/>
      <c r="K42" s="25"/>
      <c r="L42" s="25"/>
    </row>
    <row r="43" spans="2:13" ht="20.100000000000001" customHeight="1" thickBot="1" x14ac:dyDescent="0.3">
      <c r="B43" s="38" t="s">
        <v>134</v>
      </c>
      <c r="C43" s="38"/>
      <c r="D43" s="38"/>
      <c r="E43" s="38"/>
      <c r="F43" s="38"/>
      <c r="G43" s="38"/>
      <c r="H43" s="63">
        <f>H37-H41</f>
        <v>7148324925</v>
      </c>
      <c r="I43" s="19"/>
      <c r="J43" s="25"/>
      <c r="K43" s="25"/>
      <c r="L43" s="25"/>
      <c r="M43" s="20"/>
    </row>
    <row r="44" spans="2:13" ht="30" thickTop="1" x14ac:dyDescent="0.25">
      <c r="D44" s="21"/>
      <c r="E44" s="21"/>
      <c r="F44" s="22"/>
      <c r="G44" s="23"/>
      <c r="H44" s="17"/>
      <c r="I44" s="17"/>
      <c r="J44" s="17"/>
      <c r="K44" s="17"/>
      <c r="L44" s="17"/>
      <c r="M44" s="20"/>
    </row>
    <row r="45" spans="2:13" ht="24.75" x14ac:dyDescent="0.25">
      <c r="D45" s="17"/>
      <c r="E45" s="17"/>
      <c r="F45" s="17"/>
      <c r="G45" s="24"/>
    </row>
  </sheetData>
  <mergeCells count="1">
    <mergeCell ref="J35:L37"/>
  </mergeCells>
  <printOptions horizontalCentered="1"/>
  <pageMargins left="0.25" right="0.25" top="0.75" bottom="0.75" header="0.3" footer="0.3"/>
  <pageSetup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138BD-639A-4426-BE80-855292C0BC3F}">
  <dimension ref="A1:Z27"/>
  <sheetViews>
    <sheetView rightToLeft="1" topLeftCell="N1" workbookViewId="0">
      <pane ySplit="2" topLeftCell="A3" activePane="bottomLeft" state="frozen"/>
      <selection pane="bottomLeft" activeCell="Q27" sqref="Q27"/>
    </sheetView>
  </sheetViews>
  <sheetFormatPr defaultRowHeight="15" x14ac:dyDescent="0.25"/>
  <cols>
    <col min="1" max="1" width="4" style="48" bestFit="1" customWidth="1"/>
    <col min="2" max="2" width="19" style="48" bestFit="1" customWidth="1"/>
    <col min="3" max="3" width="12" style="48" bestFit="1" customWidth="1"/>
    <col min="4" max="4" width="42" style="48" bestFit="1" customWidth="1"/>
    <col min="5" max="5" width="24" style="48" bestFit="1" customWidth="1"/>
    <col min="6" max="6" width="22" style="48" bestFit="1" customWidth="1"/>
    <col min="7" max="7" width="30" style="48" bestFit="1" customWidth="1"/>
    <col min="8" max="9" width="37" style="48" bestFit="1" customWidth="1"/>
    <col min="10" max="10" width="16" style="48" bestFit="1" customWidth="1"/>
    <col min="11" max="11" width="17" style="48" bestFit="1" customWidth="1"/>
    <col min="12" max="12" width="26" style="48" bestFit="1" customWidth="1"/>
    <col min="13" max="13" width="12" style="48" bestFit="1" customWidth="1"/>
    <col min="14" max="14" width="18" style="48" bestFit="1" customWidth="1"/>
    <col min="15" max="15" width="12" style="48" bestFit="1" customWidth="1"/>
    <col min="16" max="16" width="130" style="48" bestFit="1" customWidth="1"/>
    <col min="17" max="17" width="16" style="48" bestFit="1" customWidth="1"/>
    <col min="18" max="18" width="12" style="48" bestFit="1" customWidth="1"/>
    <col min="19" max="19" width="11" style="48" bestFit="1" customWidth="1"/>
    <col min="20" max="20" width="10" style="48" bestFit="1" customWidth="1"/>
    <col min="21" max="21" width="13" style="48" bestFit="1" customWidth="1"/>
    <col min="22" max="22" width="12" style="48" bestFit="1" customWidth="1"/>
    <col min="23" max="23" width="8" style="48" bestFit="1" customWidth="1"/>
    <col min="24" max="25" width="16" style="48" bestFit="1" customWidth="1"/>
    <col min="26" max="26" width="10" style="48" bestFit="1" customWidth="1"/>
    <col min="27" max="16384" width="9.140625" style="48"/>
  </cols>
  <sheetData>
    <row r="1" spans="1:26" s="58" customFormat="1" x14ac:dyDescent="0.25">
      <c r="Q1" s="59">
        <f>SUBTOTAL(9,Q3:Q27)</f>
        <v>5545</v>
      </c>
      <c r="V1" s="59">
        <f>SUBTOTAL(9,V3:V27)</f>
        <v>5545</v>
      </c>
    </row>
    <row r="2" spans="1:26" x14ac:dyDescent="0.25">
      <c r="A2" s="56" t="s">
        <v>45</v>
      </c>
      <c r="B2" s="53" t="s">
        <v>44</v>
      </c>
      <c r="C2" s="55" t="s">
        <v>43</v>
      </c>
      <c r="D2" s="53" t="s">
        <v>42</v>
      </c>
      <c r="E2" s="53" t="s">
        <v>41</v>
      </c>
      <c r="F2" s="53" t="s">
        <v>40</v>
      </c>
      <c r="G2" s="53" t="s">
        <v>39</v>
      </c>
      <c r="H2" s="53" t="s">
        <v>38</v>
      </c>
      <c r="I2" s="53" t="s">
        <v>37</v>
      </c>
      <c r="J2" s="53" t="s">
        <v>36</v>
      </c>
      <c r="K2" s="53" t="s">
        <v>35</v>
      </c>
      <c r="L2" s="53" t="s">
        <v>34</v>
      </c>
      <c r="M2" s="53" t="s">
        <v>33</v>
      </c>
      <c r="N2" s="53" t="s">
        <v>32</v>
      </c>
      <c r="O2" s="57" t="s">
        <v>31</v>
      </c>
      <c r="P2" s="53" t="s">
        <v>30</v>
      </c>
      <c r="Q2" s="54" t="s">
        <v>29</v>
      </c>
      <c r="R2" s="54" t="s">
        <v>28</v>
      </c>
      <c r="S2" s="54" t="s">
        <v>27</v>
      </c>
      <c r="T2" s="54" t="s">
        <v>26</v>
      </c>
      <c r="U2" s="54" t="s">
        <v>25</v>
      </c>
      <c r="V2" s="54" t="s">
        <v>24</v>
      </c>
      <c r="W2" s="53" t="s">
        <v>23</v>
      </c>
      <c r="X2" s="54" t="s">
        <v>22</v>
      </c>
      <c r="Y2" s="53" t="s">
        <v>21</v>
      </c>
      <c r="Z2" s="53" t="s">
        <v>20</v>
      </c>
    </row>
    <row r="3" spans="1:26" x14ac:dyDescent="0.25">
      <c r="A3" s="52">
        <v>1</v>
      </c>
      <c r="B3" s="49" t="s">
        <v>56</v>
      </c>
      <c r="C3" s="51">
        <v>44823</v>
      </c>
      <c r="D3" s="49" t="s">
        <v>19</v>
      </c>
      <c r="E3" s="49" t="s">
        <v>55</v>
      </c>
      <c r="F3" s="49" t="s">
        <v>18</v>
      </c>
      <c r="G3" s="49" t="s">
        <v>17</v>
      </c>
      <c r="H3" s="49" t="s">
        <v>16</v>
      </c>
      <c r="I3" s="49" t="s">
        <v>16</v>
      </c>
      <c r="J3" s="49" t="s">
        <v>15</v>
      </c>
      <c r="K3" s="49" t="s">
        <v>54</v>
      </c>
      <c r="L3" s="49"/>
      <c r="M3" s="49" t="s">
        <v>14</v>
      </c>
      <c r="N3" s="49" t="s">
        <v>13</v>
      </c>
      <c r="O3" s="49" t="s">
        <v>103</v>
      </c>
      <c r="P3" s="49" t="s">
        <v>102</v>
      </c>
      <c r="Q3" s="50">
        <v>107</v>
      </c>
      <c r="R3" s="50"/>
      <c r="S3" s="50"/>
      <c r="T3" s="50"/>
      <c r="U3" s="50"/>
      <c r="V3" s="50">
        <v>107</v>
      </c>
      <c r="W3" s="49" t="s">
        <v>51</v>
      </c>
      <c r="X3" s="50"/>
      <c r="Y3" s="49"/>
      <c r="Z3" s="49" t="s">
        <v>101</v>
      </c>
    </row>
    <row r="4" spans="1:26" x14ac:dyDescent="0.25">
      <c r="A4" s="52">
        <v>2</v>
      </c>
      <c r="B4" s="49" t="s">
        <v>56</v>
      </c>
      <c r="C4" s="51">
        <v>44823</v>
      </c>
      <c r="D4" s="49" t="s">
        <v>19</v>
      </c>
      <c r="E4" s="49" t="s">
        <v>55</v>
      </c>
      <c r="F4" s="49" t="s">
        <v>18</v>
      </c>
      <c r="G4" s="49" t="s">
        <v>17</v>
      </c>
      <c r="H4" s="49" t="s">
        <v>16</v>
      </c>
      <c r="I4" s="49" t="s">
        <v>16</v>
      </c>
      <c r="J4" s="49" t="s">
        <v>15</v>
      </c>
      <c r="K4" s="49" t="s">
        <v>54</v>
      </c>
      <c r="L4" s="49"/>
      <c r="M4" s="49" t="s">
        <v>14</v>
      </c>
      <c r="N4" s="49" t="s">
        <v>13</v>
      </c>
      <c r="O4" s="49" t="s">
        <v>103</v>
      </c>
      <c r="P4" s="49" t="s">
        <v>102</v>
      </c>
      <c r="Q4" s="50">
        <v>126</v>
      </c>
      <c r="R4" s="50"/>
      <c r="S4" s="50"/>
      <c r="T4" s="50"/>
      <c r="U4" s="50"/>
      <c r="V4" s="50">
        <v>126</v>
      </c>
      <c r="W4" s="49" t="s">
        <v>51</v>
      </c>
      <c r="X4" s="50"/>
      <c r="Y4" s="49"/>
      <c r="Z4" s="49" t="s">
        <v>101</v>
      </c>
    </row>
    <row r="5" spans="1:26" x14ac:dyDescent="0.25">
      <c r="A5" s="52">
        <v>3</v>
      </c>
      <c r="B5" s="49" t="s">
        <v>56</v>
      </c>
      <c r="C5" s="51">
        <v>44823</v>
      </c>
      <c r="D5" s="49" t="s">
        <v>19</v>
      </c>
      <c r="E5" s="49" t="s">
        <v>55</v>
      </c>
      <c r="F5" s="49" t="s">
        <v>18</v>
      </c>
      <c r="G5" s="49" t="s">
        <v>17</v>
      </c>
      <c r="H5" s="49" t="s">
        <v>16</v>
      </c>
      <c r="I5" s="49" t="s">
        <v>16</v>
      </c>
      <c r="J5" s="49" t="s">
        <v>15</v>
      </c>
      <c r="K5" s="49" t="s">
        <v>54</v>
      </c>
      <c r="L5" s="49"/>
      <c r="M5" s="49" t="s">
        <v>14</v>
      </c>
      <c r="N5" s="49" t="s">
        <v>13</v>
      </c>
      <c r="O5" s="49" t="s">
        <v>100</v>
      </c>
      <c r="P5" s="49" t="s">
        <v>99</v>
      </c>
      <c r="Q5" s="50">
        <v>25</v>
      </c>
      <c r="R5" s="50"/>
      <c r="S5" s="50"/>
      <c r="T5" s="50"/>
      <c r="U5" s="50"/>
      <c r="V5" s="50">
        <v>25</v>
      </c>
      <c r="W5" s="49" t="s">
        <v>51</v>
      </c>
      <c r="X5" s="50"/>
      <c r="Y5" s="49"/>
      <c r="Z5" s="49" t="s">
        <v>98</v>
      </c>
    </row>
    <row r="6" spans="1:26" x14ac:dyDescent="0.25">
      <c r="A6" s="52">
        <v>4</v>
      </c>
      <c r="B6" s="49" t="s">
        <v>56</v>
      </c>
      <c r="C6" s="51">
        <v>44823</v>
      </c>
      <c r="D6" s="49" t="s">
        <v>19</v>
      </c>
      <c r="E6" s="49" t="s">
        <v>55</v>
      </c>
      <c r="F6" s="49" t="s">
        <v>18</v>
      </c>
      <c r="G6" s="49" t="s">
        <v>17</v>
      </c>
      <c r="H6" s="49" t="s">
        <v>16</v>
      </c>
      <c r="I6" s="49" t="s">
        <v>16</v>
      </c>
      <c r="J6" s="49" t="s">
        <v>15</v>
      </c>
      <c r="K6" s="49" t="s">
        <v>54</v>
      </c>
      <c r="L6" s="49"/>
      <c r="M6" s="49" t="s">
        <v>14</v>
      </c>
      <c r="N6" s="49" t="s">
        <v>13</v>
      </c>
      <c r="O6" s="49" t="s">
        <v>97</v>
      </c>
      <c r="P6" s="49" t="s">
        <v>96</v>
      </c>
      <c r="Q6" s="50">
        <v>1021</v>
      </c>
      <c r="R6" s="50"/>
      <c r="S6" s="50"/>
      <c r="T6" s="50"/>
      <c r="U6" s="50"/>
      <c r="V6" s="50">
        <v>1021</v>
      </c>
      <c r="W6" s="49" t="s">
        <v>51</v>
      </c>
      <c r="X6" s="50"/>
      <c r="Y6" s="49"/>
      <c r="Z6" s="49"/>
    </row>
    <row r="7" spans="1:26" x14ac:dyDescent="0.25">
      <c r="A7" s="52">
        <v>5</v>
      </c>
      <c r="B7" s="49" t="s">
        <v>56</v>
      </c>
      <c r="C7" s="51">
        <v>44823</v>
      </c>
      <c r="D7" s="49" t="s">
        <v>19</v>
      </c>
      <c r="E7" s="49" t="s">
        <v>55</v>
      </c>
      <c r="F7" s="49" t="s">
        <v>18</v>
      </c>
      <c r="G7" s="49" t="s">
        <v>17</v>
      </c>
      <c r="H7" s="49" t="s">
        <v>16</v>
      </c>
      <c r="I7" s="49" t="s">
        <v>16</v>
      </c>
      <c r="J7" s="49" t="s">
        <v>15</v>
      </c>
      <c r="K7" s="49" t="s">
        <v>54</v>
      </c>
      <c r="L7" s="49"/>
      <c r="M7" s="49" t="s">
        <v>14</v>
      </c>
      <c r="N7" s="49" t="s">
        <v>13</v>
      </c>
      <c r="O7" s="49" t="s">
        <v>97</v>
      </c>
      <c r="P7" s="49" t="s">
        <v>96</v>
      </c>
      <c r="Q7" s="50">
        <v>414</v>
      </c>
      <c r="R7" s="50"/>
      <c r="S7" s="50"/>
      <c r="T7" s="50"/>
      <c r="U7" s="50"/>
      <c r="V7" s="50">
        <v>414</v>
      </c>
      <c r="W7" s="49" t="s">
        <v>51</v>
      </c>
      <c r="X7" s="50"/>
      <c r="Y7" s="49"/>
      <c r="Z7" s="49"/>
    </row>
    <row r="8" spans="1:26" x14ac:dyDescent="0.25">
      <c r="A8" s="52">
        <v>6</v>
      </c>
      <c r="B8" s="49" t="s">
        <v>56</v>
      </c>
      <c r="C8" s="51">
        <v>44823</v>
      </c>
      <c r="D8" s="49" t="s">
        <v>19</v>
      </c>
      <c r="E8" s="49" t="s">
        <v>55</v>
      </c>
      <c r="F8" s="49" t="s">
        <v>18</v>
      </c>
      <c r="G8" s="49" t="s">
        <v>17</v>
      </c>
      <c r="H8" s="49" t="s">
        <v>16</v>
      </c>
      <c r="I8" s="49" t="s">
        <v>16</v>
      </c>
      <c r="J8" s="49" t="s">
        <v>15</v>
      </c>
      <c r="K8" s="49" t="s">
        <v>54</v>
      </c>
      <c r="L8" s="49"/>
      <c r="M8" s="49" t="s">
        <v>14</v>
      </c>
      <c r="N8" s="49" t="s">
        <v>13</v>
      </c>
      <c r="O8" s="49" t="s">
        <v>95</v>
      </c>
      <c r="P8" s="49" t="s">
        <v>94</v>
      </c>
      <c r="Q8" s="50">
        <v>93</v>
      </c>
      <c r="R8" s="50"/>
      <c r="S8" s="50"/>
      <c r="T8" s="50"/>
      <c r="U8" s="50"/>
      <c r="V8" s="50">
        <v>93</v>
      </c>
      <c r="W8" s="49" t="s">
        <v>51</v>
      </c>
      <c r="X8" s="50"/>
      <c r="Y8" s="49"/>
      <c r="Z8" s="49" t="s">
        <v>93</v>
      </c>
    </row>
    <row r="9" spans="1:26" x14ac:dyDescent="0.25">
      <c r="A9" s="52">
        <v>7</v>
      </c>
      <c r="B9" s="49" t="s">
        <v>56</v>
      </c>
      <c r="C9" s="51">
        <v>44823</v>
      </c>
      <c r="D9" s="49" t="s">
        <v>19</v>
      </c>
      <c r="E9" s="49" t="s">
        <v>55</v>
      </c>
      <c r="F9" s="49" t="s">
        <v>18</v>
      </c>
      <c r="G9" s="49" t="s">
        <v>17</v>
      </c>
      <c r="H9" s="49" t="s">
        <v>16</v>
      </c>
      <c r="I9" s="49" t="s">
        <v>16</v>
      </c>
      <c r="J9" s="49" t="s">
        <v>15</v>
      </c>
      <c r="K9" s="49" t="s">
        <v>54</v>
      </c>
      <c r="L9" s="49"/>
      <c r="M9" s="49" t="s">
        <v>14</v>
      </c>
      <c r="N9" s="49" t="s">
        <v>13</v>
      </c>
      <c r="O9" s="49" t="s">
        <v>92</v>
      </c>
      <c r="P9" s="49" t="s">
        <v>91</v>
      </c>
      <c r="Q9" s="50">
        <v>25</v>
      </c>
      <c r="R9" s="50"/>
      <c r="S9" s="50"/>
      <c r="T9" s="50"/>
      <c r="U9" s="50"/>
      <c r="V9" s="50">
        <v>25</v>
      </c>
      <c r="W9" s="49" t="s">
        <v>51</v>
      </c>
      <c r="X9" s="50"/>
      <c r="Y9" s="49"/>
      <c r="Z9" s="49" t="s">
        <v>90</v>
      </c>
    </row>
    <row r="10" spans="1:26" x14ac:dyDescent="0.25">
      <c r="A10" s="52">
        <v>8</v>
      </c>
      <c r="B10" s="49" t="s">
        <v>56</v>
      </c>
      <c r="C10" s="51">
        <v>44823</v>
      </c>
      <c r="D10" s="49" t="s">
        <v>19</v>
      </c>
      <c r="E10" s="49" t="s">
        <v>55</v>
      </c>
      <c r="F10" s="49" t="s">
        <v>18</v>
      </c>
      <c r="G10" s="49" t="s">
        <v>17</v>
      </c>
      <c r="H10" s="49" t="s">
        <v>16</v>
      </c>
      <c r="I10" s="49" t="s">
        <v>16</v>
      </c>
      <c r="J10" s="49" t="s">
        <v>15</v>
      </c>
      <c r="K10" s="49" t="s">
        <v>54</v>
      </c>
      <c r="L10" s="49"/>
      <c r="M10" s="49" t="s">
        <v>14</v>
      </c>
      <c r="N10" s="49" t="s">
        <v>13</v>
      </c>
      <c r="O10" s="49" t="s">
        <v>89</v>
      </c>
      <c r="P10" s="49" t="s">
        <v>88</v>
      </c>
      <c r="Q10" s="50">
        <v>46</v>
      </c>
      <c r="R10" s="50"/>
      <c r="S10" s="50"/>
      <c r="T10" s="50"/>
      <c r="U10" s="50"/>
      <c r="V10" s="50">
        <v>46</v>
      </c>
      <c r="W10" s="49" t="s">
        <v>51</v>
      </c>
      <c r="X10" s="50"/>
      <c r="Y10" s="49"/>
      <c r="Z10" s="49" t="s">
        <v>87</v>
      </c>
    </row>
    <row r="11" spans="1:26" x14ac:dyDescent="0.25">
      <c r="A11" s="52">
        <v>9</v>
      </c>
      <c r="B11" s="49" t="s">
        <v>56</v>
      </c>
      <c r="C11" s="51">
        <v>44823</v>
      </c>
      <c r="D11" s="49" t="s">
        <v>19</v>
      </c>
      <c r="E11" s="49" t="s">
        <v>55</v>
      </c>
      <c r="F11" s="49" t="s">
        <v>18</v>
      </c>
      <c r="G11" s="49" t="s">
        <v>17</v>
      </c>
      <c r="H11" s="49" t="s">
        <v>16</v>
      </c>
      <c r="I11" s="49" t="s">
        <v>16</v>
      </c>
      <c r="J11" s="49" t="s">
        <v>15</v>
      </c>
      <c r="K11" s="49" t="s">
        <v>54</v>
      </c>
      <c r="L11" s="49"/>
      <c r="M11" s="49" t="s">
        <v>14</v>
      </c>
      <c r="N11" s="49" t="s">
        <v>13</v>
      </c>
      <c r="O11" s="49" t="s">
        <v>86</v>
      </c>
      <c r="P11" s="49" t="s">
        <v>85</v>
      </c>
      <c r="Q11" s="50">
        <v>80</v>
      </c>
      <c r="R11" s="50"/>
      <c r="S11" s="50"/>
      <c r="T11" s="50"/>
      <c r="U11" s="50"/>
      <c r="V11" s="50">
        <v>80</v>
      </c>
      <c r="W11" s="49" t="s">
        <v>51</v>
      </c>
      <c r="X11" s="50"/>
      <c r="Y11" s="49"/>
      <c r="Z11" s="49"/>
    </row>
    <row r="12" spans="1:26" x14ac:dyDescent="0.25">
      <c r="A12" s="52">
        <v>10</v>
      </c>
      <c r="B12" s="49" t="s">
        <v>56</v>
      </c>
      <c r="C12" s="51">
        <v>44823</v>
      </c>
      <c r="D12" s="49" t="s">
        <v>19</v>
      </c>
      <c r="E12" s="49" t="s">
        <v>55</v>
      </c>
      <c r="F12" s="49" t="s">
        <v>18</v>
      </c>
      <c r="G12" s="49" t="s">
        <v>17</v>
      </c>
      <c r="H12" s="49" t="s">
        <v>16</v>
      </c>
      <c r="I12" s="49" t="s">
        <v>16</v>
      </c>
      <c r="J12" s="49" t="s">
        <v>15</v>
      </c>
      <c r="K12" s="49" t="s">
        <v>54</v>
      </c>
      <c r="L12" s="49"/>
      <c r="M12" s="49" t="s">
        <v>14</v>
      </c>
      <c r="N12" s="49" t="s">
        <v>13</v>
      </c>
      <c r="O12" s="49" t="s">
        <v>84</v>
      </c>
      <c r="P12" s="49" t="s">
        <v>83</v>
      </c>
      <c r="Q12" s="50">
        <v>250</v>
      </c>
      <c r="R12" s="50"/>
      <c r="S12" s="50"/>
      <c r="T12" s="50"/>
      <c r="U12" s="50"/>
      <c r="V12" s="50">
        <v>250</v>
      </c>
      <c r="W12" s="49" t="s">
        <v>51</v>
      </c>
      <c r="X12" s="50"/>
      <c r="Y12" s="49"/>
      <c r="Z12" s="49"/>
    </row>
    <row r="13" spans="1:26" x14ac:dyDescent="0.25">
      <c r="A13" s="52">
        <v>11</v>
      </c>
      <c r="B13" s="49" t="s">
        <v>56</v>
      </c>
      <c r="C13" s="51">
        <v>44823</v>
      </c>
      <c r="D13" s="49" t="s">
        <v>19</v>
      </c>
      <c r="E13" s="49" t="s">
        <v>55</v>
      </c>
      <c r="F13" s="49" t="s">
        <v>18</v>
      </c>
      <c r="G13" s="49" t="s">
        <v>17</v>
      </c>
      <c r="H13" s="49" t="s">
        <v>16</v>
      </c>
      <c r="I13" s="49" t="s">
        <v>16</v>
      </c>
      <c r="J13" s="49" t="s">
        <v>15</v>
      </c>
      <c r="K13" s="49" t="s">
        <v>54</v>
      </c>
      <c r="L13" s="49"/>
      <c r="M13" s="49" t="s">
        <v>14</v>
      </c>
      <c r="N13" s="49" t="s">
        <v>13</v>
      </c>
      <c r="O13" s="49" t="s">
        <v>82</v>
      </c>
      <c r="P13" s="49" t="s">
        <v>81</v>
      </c>
      <c r="Q13" s="50">
        <v>20</v>
      </c>
      <c r="R13" s="50"/>
      <c r="S13" s="50"/>
      <c r="T13" s="50"/>
      <c r="U13" s="50"/>
      <c r="V13" s="50">
        <v>20</v>
      </c>
      <c r="W13" s="49" t="s">
        <v>51</v>
      </c>
      <c r="X13" s="50"/>
      <c r="Y13" s="49"/>
      <c r="Z13" s="49"/>
    </row>
    <row r="14" spans="1:26" x14ac:dyDescent="0.25">
      <c r="A14" s="52">
        <v>12</v>
      </c>
      <c r="B14" s="49" t="s">
        <v>56</v>
      </c>
      <c r="C14" s="51">
        <v>44823</v>
      </c>
      <c r="D14" s="49" t="s">
        <v>19</v>
      </c>
      <c r="E14" s="49" t="s">
        <v>55</v>
      </c>
      <c r="F14" s="49" t="s">
        <v>18</v>
      </c>
      <c r="G14" s="49" t="s">
        <v>17</v>
      </c>
      <c r="H14" s="49" t="s">
        <v>16</v>
      </c>
      <c r="I14" s="49" t="s">
        <v>16</v>
      </c>
      <c r="J14" s="49" t="s">
        <v>15</v>
      </c>
      <c r="K14" s="49" t="s">
        <v>54</v>
      </c>
      <c r="L14" s="49"/>
      <c r="M14" s="49" t="s">
        <v>14</v>
      </c>
      <c r="N14" s="49" t="s">
        <v>13</v>
      </c>
      <c r="O14" s="49" t="s">
        <v>80</v>
      </c>
      <c r="P14" s="49" t="s">
        <v>79</v>
      </c>
      <c r="Q14" s="50">
        <v>50</v>
      </c>
      <c r="R14" s="50"/>
      <c r="S14" s="50"/>
      <c r="T14" s="50"/>
      <c r="U14" s="50"/>
      <c r="V14" s="50">
        <v>50</v>
      </c>
      <c r="W14" s="49" t="s">
        <v>51</v>
      </c>
      <c r="X14" s="50"/>
      <c r="Y14" s="49"/>
      <c r="Z14" s="49"/>
    </row>
    <row r="15" spans="1:26" x14ac:dyDescent="0.25">
      <c r="A15" s="52">
        <v>13</v>
      </c>
      <c r="B15" s="49" t="s">
        <v>56</v>
      </c>
      <c r="C15" s="51">
        <v>44823</v>
      </c>
      <c r="D15" s="49" t="s">
        <v>19</v>
      </c>
      <c r="E15" s="49" t="s">
        <v>55</v>
      </c>
      <c r="F15" s="49" t="s">
        <v>18</v>
      </c>
      <c r="G15" s="49" t="s">
        <v>17</v>
      </c>
      <c r="H15" s="49" t="s">
        <v>16</v>
      </c>
      <c r="I15" s="49" t="s">
        <v>16</v>
      </c>
      <c r="J15" s="49" t="s">
        <v>15</v>
      </c>
      <c r="K15" s="49" t="s">
        <v>54</v>
      </c>
      <c r="L15" s="49"/>
      <c r="M15" s="49" t="s">
        <v>14</v>
      </c>
      <c r="N15" s="49" t="s">
        <v>13</v>
      </c>
      <c r="O15" s="49" t="s">
        <v>78</v>
      </c>
      <c r="P15" s="49" t="s">
        <v>77</v>
      </c>
      <c r="Q15" s="50">
        <v>75</v>
      </c>
      <c r="R15" s="50"/>
      <c r="S15" s="50"/>
      <c r="T15" s="50"/>
      <c r="U15" s="50"/>
      <c r="V15" s="50">
        <v>75</v>
      </c>
      <c r="W15" s="49" t="s">
        <v>51</v>
      </c>
      <c r="X15" s="50"/>
      <c r="Y15" s="49"/>
      <c r="Z15" s="49"/>
    </row>
    <row r="16" spans="1:26" x14ac:dyDescent="0.25">
      <c r="A16" s="52">
        <v>14</v>
      </c>
      <c r="B16" s="49" t="s">
        <v>56</v>
      </c>
      <c r="C16" s="51">
        <v>44823</v>
      </c>
      <c r="D16" s="49" t="s">
        <v>19</v>
      </c>
      <c r="E16" s="49" t="s">
        <v>55</v>
      </c>
      <c r="F16" s="49" t="s">
        <v>18</v>
      </c>
      <c r="G16" s="49" t="s">
        <v>17</v>
      </c>
      <c r="H16" s="49" t="s">
        <v>16</v>
      </c>
      <c r="I16" s="49" t="s">
        <v>16</v>
      </c>
      <c r="J16" s="49" t="s">
        <v>15</v>
      </c>
      <c r="K16" s="49" t="s">
        <v>54</v>
      </c>
      <c r="L16" s="49"/>
      <c r="M16" s="49" t="s">
        <v>14</v>
      </c>
      <c r="N16" s="49" t="s">
        <v>13</v>
      </c>
      <c r="O16" s="49" t="s">
        <v>76</v>
      </c>
      <c r="P16" s="49" t="s">
        <v>75</v>
      </c>
      <c r="Q16" s="50">
        <v>45</v>
      </c>
      <c r="R16" s="50"/>
      <c r="S16" s="50"/>
      <c r="T16" s="50"/>
      <c r="U16" s="50"/>
      <c r="V16" s="50">
        <v>45</v>
      </c>
      <c r="W16" s="49" t="s">
        <v>51</v>
      </c>
      <c r="X16" s="50"/>
      <c r="Y16" s="49"/>
      <c r="Z16" s="49"/>
    </row>
    <row r="17" spans="1:26" x14ac:dyDescent="0.25">
      <c r="A17" s="52">
        <v>15</v>
      </c>
      <c r="B17" s="49" t="s">
        <v>56</v>
      </c>
      <c r="C17" s="51">
        <v>44823</v>
      </c>
      <c r="D17" s="49" t="s">
        <v>19</v>
      </c>
      <c r="E17" s="49" t="s">
        <v>55</v>
      </c>
      <c r="F17" s="49" t="s">
        <v>18</v>
      </c>
      <c r="G17" s="49" t="s">
        <v>17</v>
      </c>
      <c r="H17" s="49" t="s">
        <v>16</v>
      </c>
      <c r="I17" s="49" t="s">
        <v>16</v>
      </c>
      <c r="J17" s="49" t="s">
        <v>15</v>
      </c>
      <c r="K17" s="49" t="s">
        <v>54</v>
      </c>
      <c r="L17" s="49"/>
      <c r="M17" s="49" t="s">
        <v>14</v>
      </c>
      <c r="N17" s="49" t="s">
        <v>13</v>
      </c>
      <c r="O17" s="49" t="s">
        <v>74</v>
      </c>
      <c r="P17" s="49" t="s">
        <v>73</v>
      </c>
      <c r="Q17" s="50">
        <v>85</v>
      </c>
      <c r="R17" s="50"/>
      <c r="S17" s="50"/>
      <c r="T17" s="50"/>
      <c r="U17" s="50"/>
      <c r="V17" s="50">
        <v>85</v>
      </c>
      <c r="W17" s="49" t="s">
        <v>51</v>
      </c>
      <c r="X17" s="50"/>
      <c r="Y17" s="49"/>
      <c r="Z17" s="49"/>
    </row>
    <row r="18" spans="1:26" x14ac:dyDescent="0.25">
      <c r="A18" s="52">
        <v>16</v>
      </c>
      <c r="B18" s="49" t="s">
        <v>56</v>
      </c>
      <c r="C18" s="51">
        <v>44823</v>
      </c>
      <c r="D18" s="49" t="s">
        <v>19</v>
      </c>
      <c r="E18" s="49" t="s">
        <v>55</v>
      </c>
      <c r="F18" s="49" t="s">
        <v>18</v>
      </c>
      <c r="G18" s="49" t="s">
        <v>17</v>
      </c>
      <c r="H18" s="49" t="s">
        <v>16</v>
      </c>
      <c r="I18" s="49" t="s">
        <v>16</v>
      </c>
      <c r="J18" s="49" t="s">
        <v>15</v>
      </c>
      <c r="K18" s="49" t="s">
        <v>54</v>
      </c>
      <c r="L18" s="49"/>
      <c r="M18" s="49" t="s">
        <v>14</v>
      </c>
      <c r="N18" s="49" t="s">
        <v>13</v>
      </c>
      <c r="O18" s="49" t="s">
        <v>72</v>
      </c>
      <c r="P18" s="49" t="s">
        <v>71</v>
      </c>
      <c r="Q18" s="50">
        <v>20</v>
      </c>
      <c r="R18" s="50"/>
      <c r="S18" s="50"/>
      <c r="T18" s="50"/>
      <c r="U18" s="50"/>
      <c r="V18" s="50">
        <v>20</v>
      </c>
      <c r="W18" s="49" t="s">
        <v>51</v>
      </c>
      <c r="X18" s="50"/>
      <c r="Y18" s="49"/>
      <c r="Z18" s="49"/>
    </row>
    <row r="19" spans="1:26" x14ac:dyDescent="0.25">
      <c r="A19" s="52">
        <v>17</v>
      </c>
      <c r="B19" s="49" t="s">
        <v>56</v>
      </c>
      <c r="C19" s="51">
        <v>44823</v>
      </c>
      <c r="D19" s="49" t="s">
        <v>19</v>
      </c>
      <c r="E19" s="49" t="s">
        <v>55</v>
      </c>
      <c r="F19" s="49" t="s">
        <v>18</v>
      </c>
      <c r="G19" s="49" t="s">
        <v>17</v>
      </c>
      <c r="H19" s="49" t="s">
        <v>16</v>
      </c>
      <c r="I19" s="49" t="s">
        <v>16</v>
      </c>
      <c r="J19" s="49" t="s">
        <v>15</v>
      </c>
      <c r="K19" s="49" t="s">
        <v>54</v>
      </c>
      <c r="L19" s="49"/>
      <c r="M19" s="49" t="s">
        <v>14</v>
      </c>
      <c r="N19" s="49" t="s">
        <v>13</v>
      </c>
      <c r="O19" s="49" t="s">
        <v>70</v>
      </c>
      <c r="P19" s="49" t="s">
        <v>69</v>
      </c>
      <c r="Q19" s="50">
        <v>20</v>
      </c>
      <c r="R19" s="50"/>
      <c r="S19" s="50"/>
      <c r="T19" s="50"/>
      <c r="U19" s="50"/>
      <c r="V19" s="50">
        <v>20</v>
      </c>
      <c r="W19" s="49" t="s">
        <v>51</v>
      </c>
      <c r="X19" s="50"/>
      <c r="Y19" s="49"/>
      <c r="Z19" s="49"/>
    </row>
    <row r="20" spans="1:26" x14ac:dyDescent="0.25">
      <c r="A20" s="52">
        <v>18</v>
      </c>
      <c r="B20" s="49" t="s">
        <v>56</v>
      </c>
      <c r="C20" s="51">
        <v>44823</v>
      </c>
      <c r="D20" s="49" t="s">
        <v>19</v>
      </c>
      <c r="E20" s="49" t="s">
        <v>55</v>
      </c>
      <c r="F20" s="49" t="s">
        <v>18</v>
      </c>
      <c r="G20" s="49" t="s">
        <v>17</v>
      </c>
      <c r="H20" s="49" t="s">
        <v>16</v>
      </c>
      <c r="I20" s="49" t="s">
        <v>16</v>
      </c>
      <c r="J20" s="49" t="s">
        <v>15</v>
      </c>
      <c r="K20" s="49" t="s">
        <v>54</v>
      </c>
      <c r="L20" s="49"/>
      <c r="M20" s="49" t="s">
        <v>14</v>
      </c>
      <c r="N20" s="49" t="s">
        <v>13</v>
      </c>
      <c r="O20" s="49" t="s">
        <v>68</v>
      </c>
      <c r="P20" s="49" t="s">
        <v>67</v>
      </c>
      <c r="Q20" s="50">
        <v>80</v>
      </c>
      <c r="R20" s="50"/>
      <c r="S20" s="50"/>
      <c r="T20" s="50"/>
      <c r="U20" s="50"/>
      <c r="V20" s="50">
        <v>80</v>
      </c>
      <c r="W20" s="49" t="s">
        <v>51</v>
      </c>
      <c r="X20" s="50"/>
      <c r="Y20" s="49"/>
      <c r="Z20" s="49"/>
    </row>
    <row r="21" spans="1:26" x14ac:dyDescent="0.25">
      <c r="A21" s="52">
        <v>19</v>
      </c>
      <c r="B21" s="49" t="s">
        <v>56</v>
      </c>
      <c r="C21" s="51">
        <v>44823</v>
      </c>
      <c r="D21" s="49" t="s">
        <v>19</v>
      </c>
      <c r="E21" s="49" t="s">
        <v>55</v>
      </c>
      <c r="F21" s="49" t="s">
        <v>18</v>
      </c>
      <c r="G21" s="49" t="s">
        <v>17</v>
      </c>
      <c r="H21" s="49" t="s">
        <v>16</v>
      </c>
      <c r="I21" s="49" t="s">
        <v>16</v>
      </c>
      <c r="J21" s="49" t="s">
        <v>15</v>
      </c>
      <c r="K21" s="49" t="s">
        <v>54</v>
      </c>
      <c r="L21" s="49"/>
      <c r="M21" s="49" t="s">
        <v>14</v>
      </c>
      <c r="N21" s="49" t="s">
        <v>13</v>
      </c>
      <c r="O21" s="49" t="s">
        <v>66</v>
      </c>
      <c r="P21" s="49" t="s">
        <v>65</v>
      </c>
      <c r="Q21" s="50">
        <v>25</v>
      </c>
      <c r="R21" s="50"/>
      <c r="S21" s="50"/>
      <c r="T21" s="50"/>
      <c r="U21" s="50"/>
      <c r="V21" s="50">
        <v>25</v>
      </c>
      <c r="W21" s="49" t="s">
        <v>51</v>
      </c>
      <c r="X21" s="50"/>
      <c r="Y21" s="49"/>
      <c r="Z21" s="49"/>
    </row>
    <row r="22" spans="1:26" x14ac:dyDescent="0.25">
      <c r="A22" s="52">
        <v>20</v>
      </c>
      <c r="B22" s="49" t="s">
        <v>56</v>
      </c>
      <c r="C22" s="51">
        <v>44823</v>
      </c>
      <c r="D22" s="49" t="s">
        <v>19</v>
      </c>
      <c r="E22" s="49" t="s">
        <v>55</v>
      </c>
      <c r="F22" s="49" t="s">
        <v>18</v>
      </c>
      <c r="G22" s="49" t="s">
        <v>17</v>
      </c>
      <c r="H22" s="49" t="s">
        <v>16</v>
      </c>
      <c r="I22" s="49" t="s">
        <v>16</v>
      </c>
      <c r="J22" s="49" t="s">
        <v>15</v>
      </c>
      <c r="K22" s="49" t="s">
        <v>54</v>
      </c>
      <c r="L22" s="49"/>
      <c r="M22" s="49" t="s">
        <v>14</v>
      </c>
      <c r="N22" s="49" t="s">
        <v>13</v>
      </c>
      <c r="O22" s="49" t="s">
        <v>64</v>
      </c>
      <c r="P22" s="49" t="s">
        <v>63</v>
      </c>
      <c r="Q22" s="50">
        <v>50</v>
      </c>
      <c r="R22" s="50"/>
      <c r="S22" s="50"/>
      <c r="T22" s="50"/>
      <c r="U22" s="50"/>
      <c r="V22" s="50">
        <v>50</v>
      </c>
      <c r="W22" s="49" t="s">
        <v>51</v>
      </c>
      <c r="X22" s="50"/>
      <c r="Y22" s="49"/>
      <c r="Z22" s="49"/>
    </row>
    <row r="23" spans="1:26" x14ac:dyDescent="0.25">
      <c r="A23" s="52">
        <v>21</v>
      </c>
      <c r="B23" s="49" t="s">
        <v>56</v>
      </c>
      <c r="C23" s="51">
        <v>44823</v>
      </c>
      <c r="D23" s="49" t="s">
        <v>19</v>
      </c>
      <c r="E23" s="49" t="s">
        <v>55</v>
      </c>
      <c r="F23" s="49" t="s">
        <v>18</v>
      </c>
      <c r="G23" s="49" t="s">
        <v>17</v>
      </c>
      <c r="H23" s="49" t="s">
        <v>16</v>
      </c>
      <c r="I23" s="49" t="s">
        <v>16</v>
      </c>
      <c r="J23" s="49" t="s">
        <v>15</v>
      </c>
      <c r="K23" s="49" t="s">
        <v>54</v>
      </c>
      <c r="L23" s="49"/>
      <c r="M23" s="49" t="s">
        <v>14</v>
      </c>
      <c r="N23" s="49" t="s">
        <v>13</v>
      </c>
      <c r="O23" s="49" t="s">
        <v>62</v>
      </c>
      <c r="P23" s="49" t="s">
        <v>61</v>
      </c>
      <c r="Q23" s="50">
        <v>193</v>
      </c>
      <c r="R23" s="50"/>
      <c r="S23" s="50"/>
      <c r="T23" s="50"/>
      <c r="U23" s="50"/>
      <c r="V23" s="50">
        <v>193</v>
      </c>
      <c r="W23" s="49" t="s">
        <v>51</v>
      </c>
      <c r="X23" s="50"/>
      <c r="Y23" s="49"/>
      <c r="Z23" s="49"/>
    </row>
    <row r="24" spans="1:26" x14ac:dyDescent="0.25">
      <c r="A24" s="52">
        <v>22</v>
      </c>
      <c r="B24" s="49" t="s">
        <v>56</v>
      </c>
      <c r="C24" s="51">
        <v>44823</v>
      </c>
      <c r="D24" s="49" t="s">
        <v>19</v>
      </c>
      <c r="E24" s="49" t="s">
        <v>55</v>
      </c>
      <c r="F24" s="49" t="s">
        <v>18</v>
      </c>
      <c r="G24" s="49" t="s">
        <v>17</v>
      </c>
      <c r="H24" s="49" t="s">
        <v>16</v>
      </c>
      <c r="I24" s="49" t="s">
        <v>16</v>
      </c>
      <c r="J24" s="49" t="s">
        <v>15</v>
      </c>
      <c r="K24" s="49" t="s">
        <v>54</v>
      </c>
      <c r="L24" s="49"/>
      <c r="M24" s="49" t="s">
        <v>14</v>
      </c>
      <c r="N24" s="49" t="s">
        <v>13</v>
      </c>
      <c r="O24" s="49" t="s">
        <v>60</v>
      </c>
      <c r="P24" s="49" t="s">
        <v>59</v>
      </c>
      <c r="Q24" s="50">
        <v>1287</v>
      </c>
      <c r="R24" s="50"/>
      <c r="S24" s="50"/>
      <c r="T24" s="50"/>
      <c r="U24" s="50"/>
      <c r="V24" s="50">
        <v>1287</v>
      </c>
      <c r="W24" s="49" t="s">
        <v>51</v>
      </c>
      <c r="X24" s="50"/>
      <c r="Y24" s="49"/>
      <c r="Z24" s="49"/>
    </row>
    <row r="25" spans="1:26" x14ac:dyDescent="0.25">
      <c r="A25" s="52">
        <v>23</v>
      </c>
      <c r="B25" s="49" t="s">
        <v>56</v>
      </c>
      <c r="C25" s="51">
        <v>44823</v>
      </c>
      <c r="D25" s="49" t="s">
        <v>19</v>
      </c>
      <c r="E25" s="49" t="s">
        <v>55</v>
      </c>
      <c r="F25" s="49" t="s">
        <v>18</v>
      </c>
      <c r="G25" s="49" t="s">
        <v>17</v>
      </c>
      <c r="H25" s="49" t="s">
        <v>16</v>
      </c>
      <c r="I25" s="49" t="s">
        <v>16</v>
      </c>
      <c r="J25" s="49" t="s">
        <v>15</v>
      </c>
      <c r="K25" s="49" t="s">
        <v>54</v>
      </c>
      <c r="L25" s="49"/>
      <c r="M25" s="49" t="s">
        <v>14</v>
      </c>
      <c r="N25" s="49" t="s">
        <v>13</v>
      </c>
      <c r="O25" s="49" t="s">
        <v>60</v>
      </c>
      <c r="P25" s="49" t="s">
        <v>59</v>
      </c>
      <c r="Q25" s="50">
        <v>658</v>
      </c>
      <c r="R25" s="50"/>
      <c r="S25" s="50"/>
      <c r="T25" s="50"/>
      <c r="U25" s="50"/>
      <c r="V25" s="50">
        <v>658</v>
      </c>
      <c r="W25" s="49" t="s">
        <v>51</v>
      </c>
      <c r="X25" s="50"/>
      <c r="Y25" s="49"/>
      <c r="Z25" s="49"/>
    </row>
    <row r="26" spans="1:26" x14ac:dyDescent="0.25">
      <c r="A26" s="52">
        <v>24</v>
      </c>
      <c r="B26" s="49" t="s">
        <v>56</v>
      </c>
      <c r="C26" s="51">
        <v>44823</v>
      </c>
      <c r="D26" s="49" t="s">
        <v>19</v>
      </c>
      <c r="E26" s="49" t="s">
        <v>55</v>
      </c>
      <c r="F26" s="49" t="s">
        <v>18</v>
      </c>
      <c r="G26" s="49" t="s">
        <v>17</v>
      </c>
      <c r="H26" s="49" t="s">
        <v>16</v>
      </c>
      <c r="I26" s="49" t="s">
        <v>16</v>
      </c>
      <c r="J26" s="49" t="s">
        <v>15</v>
      </c>
      <c r="K26" s="49" t="s">
        <v>54</v>
      </c>
      <c r="L26" s="49"/>
      <c r="M26" s="49" t="s">
        <v>14</v>
      </c>
      <c r="N26" s="49" t="s">
        <v>13</v>
      </c>
      <c r="O26" s="49" t="s">
        <v>58</v>
      </c>
      <c r="P26" s="49" t="s">
        <v>57</v>
      </c>
      <c r="Q26" s="50">
        <v>600</v>
      </c>
      <c r="R26" s="50"/>
      <c r="S26" s="50"/>
      <c r="T26" s="50"/>
      <c r="U26" s="50"/>
      <c r="V26" s="50">
        <v>600</v>
      </c>
      <c r="W26" s="49" t="s">
        <v>51</v>
      </c>
      <c r="X26" s="50"/>
      <c r="Y26" s="49"/>
      <c r="Z26" s="49"/>
    </row>
    <row r="27" spans="1:26" x14ac:dyDescent="0.25">
      <c r="A27" s="52">
        <v>25</v>
      </c>
      <c r="B27" s="49" t="s">
        <v>56</v>
      </c>
      <c r="C27" s="51">
        <v>44823</v>
      </c>
      <c r="D27" s="49" t="s">
        <v>19</v>
      </c>
      <c r="E27" s="49" t="s">
        <v>55</v>
      </c>
      <c r="F27" s="49" t="s">
        <v>18</v>
      </c>
      <c r="G27" s="49" t="s">
        <v>17</v>
      </c>
      <c r="H27" s="49" t="s">
        <v>16</v>
      </c>
      <c r="I27" s="49" t="s">
        <v>16</v>
      </c>
      <c r="J27" s="49" t="s">
        <v>15</v>
      </c>
      <c r="K27" s="49" t="s">
        <v>54</v>
      </c>
      <c r="L27" s="49"/>
      <c r="M27" s="49" t="s">
        <v>14</v>
      </c>
      <c r="N27" s="49" t="s">
        <v>13</v>
      </c>
      <c r="O27" s="49" t="s">
        <v>53</v>
      </c>
      <c r="P27" s="49" t="s">
        <v>52</v>
      </c>
      <c r="Q27" s="50">
        <v>150</v>
      </c>
      <c r="R27" s="50"/>
      <c r="S27" s="50"/>
      <c r="T27" s="50"/>
      <c r="U27" s="50"/>
      <c r="V27" s="50">
        <v>150</v>
      </c>
      <c r="W27" s="49" t="s">
        <v>51</v>
      </c>
      <c r="X27" s="50"/>
      <c r="Y27" s="49"/>
      <c r="Z27" s="49"/>
    </row>
  </sheetData>
  <sheetProtection formatCells="0" formatColumns="0" formatRows="0" insertColumns="0" insertRows="0" insertHyperlinks="0" deleteColumns="0" deleteRows="0" sort="0" autoFilter="0" pivotTables="0"/>
  <autoFilter ref="A2:Z2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2211</vt:lpstr>
      <vt:lpstr>Packing List Items</vt:lpstr>
      <vt:lpstr>'2211'!Print_Area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2022-10-08T15:59:14Z</cp:lastPrinted>
  <dcterms:created xsi:type="dcterms:W3CDTF">2022-08-16T06:11:51Z</dcterms:created>
  <dcterms:modified xsi:type="dcterms:W3CDTF">2022-10-08T16:38:07Z</dcterms:modified>
</cp:coreProperties>
</file>