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تامین کنندگان و پیمانکاران\آهن اسکندری\"/>
    </mc:Choice>
  </mc:AlternateContent>
  <xr:revisionPtr revIDLastSave="0" documentId="13_ncr:1_{3A22BFD3-2883-4D8D-AD13-508B495D66B0}" xr6:coauthVersionLast="47" xr6:coauthVersionMax="47" xr10:uidLastSave="{00000000-0000-0000-0000-000000000000}"/>
  <bookViews>
    <workbookView xWindow="-120" yWindow="-120" windowWidth="29040" windowHeight="15840" activeTab="1" xr2:uid="{22D09A93-37A4-42B0-943F-0A51EBEBB588}"/>
  </bookViews>
  <sheets>
    <sheet name="PI-044 -1 (2)" sheetId="4" r:id="rId1"/>
    <sheet name="PI-044 -2" sheetId="2" r:id="rId2"/>
  </sheets>
  <definedNames>
    <definedName name="_xlnm.Print_Area" localSheetId="0">'PI-044 -1 (2)'!$B$1:$N$70</definedName>
    <definedName name="_xlnm.Print_Area" localSheetId="1">'PI-044 -2'!$A$1:$N$66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2" l="1"/>
  <c r="L29" i="2" s="1"/>
  <c r="J30" i="2"/>
  <c r="J31" i="2"/>
  <c r="J32" i="2"/>
  <c r="J33" i="2"/>
  <c r="L33" i="2" s="1"/>
  <c r="J34" i="2"/>
  <c r="J35" i="2"/>
  <c r="J36" i="2"/>
  <c r="J37" i="2"/>
  <c r="L37" i="2" s="1"/>
  <c r="J38" i="2"/>
  <c r="J39" i="2"/>
  <c r="J40" i="2"/>
  <c r="J41" i="2"/>
  <c r="L41" i="2" s="1"/>
  <c r="H59" i="2"/>
  <c r="J51" i="4"/>
  <c r="M51" i="4" s="1"/>
  <c r="H51" i="4"/>
  <c r="J50" i="4"/>
  <c r="M50" i="4" s="1"/>
  <c r="H50" i="4"/>
  <c r="J49" i="4"/>
  <c r="M49" i="4" s="1"/>
  <c r="H49" i="4"/>
  <c r="J48" i="4"/>
  <c r="M48" i="4" s="1"/>
  <c r="H48" i="4"/>
  <c r="J47" i="4"/>
  <c r="M47" i="4" s="1"/>
  <c r="H47" i="4"/>
  <c r="J46" i="4"/>
  <c r="M46" i="4" s="1"/>
  <c r="H46" i="4"/>
  <c r="J45" i="4"/>
  <c r="M45" i="4" s="1"/>
  <c r="H45" i="4"/>
  <c r="J44" i="4"/>
  <c r="M44" i="4" s="1"/>
  <c r="H44" i="4"/>
  <c r="J43" i="4"/>
  <c r="M43" i="4" s="1"/>
  <c r="H43" i="4"/>
  <c r="J42" i="4"/>
  <c r="M42" i="4" s="1"/>
  <c r="H42" i="4"/>
  <c r="M41" i="4"/>
  <c r="L41" i="4"/>
  <c r="H41" i="4"/>
  <c r="M40" i="4"/>
  <c r="L40" i="4"/>
  <c r="H40" i="4"/>
  <c r="M39" i="4"/>
  <c r="L39" i="4"/>
  <c r="H39" i="4"/>
  <c r="M38" i="4"/>
  <c r="L38" i="4"/>
  <c r="H38" i="4"/>
  <c r="M37" i="4"/>
  <c r="L37" i="4"/>
  <c r="H37" i="4"/>
  <c r="M36" i="4"/>
  <c r="L36" i="4"/>
  <c r="H36" i="4"/>
  <c r="M35" i="4"/>
  <c r="L35" i="4"/>
  <c r="H35" i="4"/>
  <c r="M34" i="4"/>
  <c r="L34" i="4"/>
  <c r="H34" i="4"/>
  <c r="M33" i="4"/>
  <c r="L33" i="4"/>
  <c r="H33" i="4"/>
  <c r="M32" i="4"/>
  <c r="L32" i="4"/>
  <c r="H32" i="4"/>
  <c r="M31" i="4"/>
  <c r="L31" i="4"/>
  <c r="H31" i="4"/>
  <c r="M30" i="4"/>
  <c r="L30" i="4"/>
  <c r="H30" i="4"/>
  <c r="M29" i="4"/>
  <c r="L29" i="4"/>
  <c r="H29" i="4"/>
  <c r="J28" i="4"/>
  <c r="M28" i="4" s="1"/>
  <c r="H28" i="4"/>
  <c r="J27" i="4"/>
  <c r="M27" i="4" s="1"/>
  <c r="H27" i="4"/>
  <c r="J26" i="4"/>
  <c r="M26" i="4" s="1"/>
  <c r="H26" i="4"/>
  <c r="J25" i="4"/>
  <c r="M25" i="4" s="1"/>
  <c r="H25" i="4"/>
  <c r="J24" i="4"/>
  <c r="M24" i="4" s="1"/>
  <c r="H24" i="4"/>
  <c r="J23" i="4"/>
  <c r="M23" i="4" s="1"/>
  <c r="H23" i="4"/>
  <c r="J22" i="4"/>
  <c r="M22" i="4" s="1"/>
  <c r="H22" i="4"/>
  <c r="J21" i="4"/>
  <c r="M21" i="4" s="1"/>
  <c r="H21" i="4"/>
  <c r="J20" i="4"/>
  <c r="M20" i="4" s="1"/>
  <c r="H20" i="4"/>
  <c r="J19" i="4"/>
  <c r="M19" i="4" s="1"/>
  <c r="H19" i="4"/>
  <c r="J18" i="4"/>
  <c r="M18" i="4" s="1"/>
  <c r="H18" i="4"/>
  <c r="J17" i="4"/>
  <c r="M17" i="4" s="1"/>
  <c r="H17" i="4"/>
  <c r="J16" i="4"/>
  <c r="M16" i="4" s="1"/>
  <c r="H16" i="4"/>
  <c r="J15" i="4"/>
  <c r="M15" i="4" s="1"/>
  <c r="H15" i="4"/>
  <c r="J14" i="4"/>
  <c r="M14" i="4" s="1"/>
  <c r="H14" i="4"/>
  <c r="J13" i="4"/>
  <c r="M13" i="4" s="1"/>
  <c r="H13" i="4"/>
  <c r="J12" i="4"/>
  <c r="M12" i="4" s="1"/>
  <c r="H12" i="4"/>
  <c r="J11" i="4"/>
  <c r="M11" i="4" s="1"/>
  <c r="H11" i="4"/>
  <c r="J10" i="4"/>
  <c r="M10" i="4" s="1"/>
  <c r="H10" i="4"/>
  <c r="J9" i="4"/>
  <c r="M9" i="4" s="1"/>
  <c r="H9" i="4"/>
  <c r="J8" i="4"/>
  <c r="M8" i="4" s="1"/>
  <c r="H8" i="4"/>
  <c r="J7" i="4"/>
  <c r="M7" i="4" s="1"/>
  <c r="H7" i="4"/>
  <c r="J6" i="4"/>
  <c r="M6" i="4" s="1"/>
  <c r="H6" i="4"/>
  <c r="H53" i="4" s="1"/>
  <c r="J43" i="2"/>
  <c r="M43" i="2" s="1"/>
  <c r="J44" i="2"/>
  <c r="L44" i="2" s="1"/>
  <c r="J45" i="2"/>
  <c r="J46" i="2"/>
  <c r="J47" i="2"/>
  <c r="J48" i="2"/>
  <c r="L48" i="2" s="1"/>
  <c r="J49" i="2"/>
  <c r="J50" i="2"/>
  <c r="J51" i="2"/>
  <c r="J42" i="2"/>
  <c r="M42" i="2" s="1"/>
  <c r="J23" i="2"/>
  <c r="J24" i="2"/>
  <c r="J25" i="2"/>
  <c r="L25" i="2" s="1"/>
  <c r="J26" i="2"/>
  <c r="J27" i="2"/>
  <c r="M27" i="2" s="1"/>
  <c r="J28" i="2"/>
  <c r="J22" i="2"/>
  <c r="M22" i="2" s="1"/>
  <c r="J21" i="2"/>
  <c r="L21" i="2" s="1"/>
  <c r="J20" i="2"/>
  <c r="J19" i="2"/>
  <c r="M19" i="2" s="1"/>
  <c r="J18" i="2"/>
  <c r="M18" i="2" s="1"/>
  <c r="J17" i="2"/>
  <c r="J16" i="2"/>
  <c r="J15" i="2"/>
  <c r="M23" i="2"/>
  <c r="M26" i="2"/>
  <c r="M16" i="2"/>
  <c r="M15" i="2"/>
  <c r="M20" i="2"/>
  <c r="J14" i="2"/>
  <c r="L14" i="2" s="1"/>
  <c r="J13" i="2"/>
  <c r="M13" i="2" s="1"/>
  <c r="J9" i="2"/>
  <c r="J10" i="2"/>
  <c r="J11" i="2"/>
  <c r="J12" i="2"/>
  <c r="L12" i="2" s="1"/>
  <c r="M9" i="2"/>
  <c r="M10" i="2"/>
  <c r="J7" i="2"/>
  <c r="M7" i="2" s="1"/>
  <c r="J8" i="2"/>
  <c r="M8" i="2" s="1"/>
  <c r="J6" i="2"/>
  <c r="M51" i="2"/>
  <c r="L51" i="2"/>
  <c r="H51" i="2"/>
  <c r="M50" i="2"/>
  <c r="L50" i="2"/>
  <c r="H50" i="2"/>
  <c r="M49" i="2"/>
  <c r="L49" i="2"/>
  <c r="H49" i="2"/>
  <c r="M48" i="2"/>
  <c r="H48" i="2"/>
  <c r="M47" i="2"/>
  <c r="L47" i="2"/>
  <c r="H47" i="2"/>
  <c r="M46" i="2"/>
  <c r="L46" i="2"/>
  <c r="H46" i="2"/>
  <c r="M45" i="2"/>
  <c r="L45" i="2"/>
  <c r="H45" i="2"/>
  <c r="M44" i="2"/>
  <c r="H44" i="2"/>
  <c r="L43" i="2"/>
  <c r="H43" i="2"/>
  <c r="H42" i="2"/>
  <c r="M41" i="2"/>
  <c r="H41" i="2"/>
  <c r="M40" i="2"/>
  <c r="L40" i="2"/>
  <c r="H40" i="2"/>
  <c r="M39" i="2"/>
  <c r="L39" i="2"/>
  <c r="H39" i="2"/>
  <c r="M38" i="2"/>
  <c r="L38" i="2"/>
  <c r="H38" i="2"/>
  <c r="H37" i="2"/>
  <c r="M36" i="2"/>
  <c r="L36" i="2"/>
  <c r="H36" i="2"/>
  <c r="M35" i="2"/>
  <c r="L35" i="2"/>
  <c r="H35" i="2"/>
  <c r="M34" i="2"/>
  <c r="L34" i="2"/>
  <c r="H34" i="2"/>
  <c r="M33" i="2"/>
  <c r="H33" i="2"/>
  <c r="M32" i="2"/>
  <c r="L32" i="2"/>
  <c r="H32" i="2"/>
  <c r="M31" i="2"/>
  <c r="L31" i="2"/>
  <c r="H31" i="2"/>
  <c r="M30" i="2"/>
  <c r="L30" i="2"/>
  <c r="H30" i="2"/>
  <c r="M29" i="2"/>
  <c r="H29" i="2"/>
  <c r="M28" i="2"/>
  <c r="L28" i="2"/>
  <c r="H28" i="2"/>
  <c r="H27" i="2"/>
  <c r="H26" i="2"/>
  <c r="M25" i="2"/>
  <c r="H25" i="2"/>
  <c r="M24" i="2"/>
  <c r="L24" i="2"/>
  <c r="H24" i="2"/>
  <c r="H23" i="2"/>
  <c r="H22" i="2"/>
  <c r="H21" i="2"/>
  <c r="H20" i="2"/>
  <c r="H19" i="2"/>
  <c r="H18" i="2"/>
  <c r="M17" i="2"/>
  <c r="L17" i="2"/>
  <c r="H17" i="2"/>
  <c r="H16" i="2"/>
  <c r="H15" i="2"/>
  <c r="H14" i="2"/>
  <c r="H13" i="2"/>
  <c r="H12" i="2"/>
  <c r="M11" i="2"/>
  <c r="L11" i="2"/>
  <c r="H11" i="2"/>
  <c r="H10" i="2"/>
  <c r="H9" i="2"/>
  <c r="L8" i="2"/>
  <c r="H8" i="2"/>
  <c r="L7" i="2"/>
  <c r="H7" i="2"/>
  <c r="M6" i="2"/>
  <c r="L6" i="2"/>
  <c r="H6" i="2"/>
  <c r="M37" i="2" l="1"/>
  <c r="M53" i="4"/>
  <c r="H58" i="4" s="1"/>
  <c r="H60" i="4" s="1"/>
  <c r="L42" i="4"/>
  <c r="L43" i="4"/>
  <c r="L44" i="4"/>
  <c r="L45" i="4"/>
  <c r="L46" i="4"/>
  <c r="L47" i="4"/>
  <c r="L48" i="4"/>
  <c r="L49" i="4"/>
  <c r="L50" i="4"/>
  <c r="L51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42" i="2"/>
  <c r="M21" i="2"/>
  <c r="L23" i="2"/>
  <c r="L27" i="2"/>
  <c r="L22" i="2"/>
  <c r="L26" i="2"/>
  <c r="L18" i="2"/>
  <c r="L16" i="2"/>
  <c r="L20" i="2"/>
  <c r="L15" i="2"/>
  <c r="L19" i="2"/>
  <c r="M14" i="2"/>
  <c r="M12" i="2"/>
  <c r="L10" i="2"/>
  <c r="L9" i="2"/>
  <c r="L13" i="2"/>
  <c r="H53" i="2"/>
  <c r="M53" i="2" l="1"/>
  <c r="H58" i="2" s="1"/>
  <c r="H60" i="2" l="1"/>
</calcChain>
</file>

<file path=xl/sharedStrings.xml><?xml version="1.0" encoding="utf-8"?>
<sst xmlns="http://schemas.openxmlformats.org/spreadsheetml/2006/main" count="227" uniqueCount="72">
  <si>
    <t>ردیف</t>
  </si>
  <si>
    <t>واحد</t>
  </si>
  <si>
    <t>بهای واحد</t>
  </si>
  <si>
    <t>توضیحات:</t>
  </si>
  <si>
    <t>خریدار: شرکت پالایشگاه میعانات گازی آدیش جنوبی</t>
  </si>
  <si>
    <t>کیلوگرم</t>
  </si>
  <si>
    <t>مبلغ پیش فاکتور</t>
  </si>
  <si>
    <t>خلاصه محاسبات پرداخت صورت حساب:</t>
  </si>
  <si>
    <t>مبلغ کالای ارسالی</t>
  </si>
  <si>
    <t>مقدار
MRS</t>
  </si>
  <si>
    <t>درصد کالای ارسالی</t>
  </si>
  <si>
    <t>خلاصه مالی صورتحساب خرید آهن آلات درخواست پایپ ساپورت - تیر 1401</t>
  </si>
  <si>
    <t>کد پوپک</t>
  </si>
  <si>
    <t>ST-LEQ-030</t>
  </si>
  <si>
    <t>ST-LEQ-050</t>
  </si>
  <si>
    <t>MB-M18x60-1</t>
  </si>
  <si>
    <t>MB-M16x150-2</t>
  </si>
  <si>
    <t>MB-M18x150-2</t>
  </si>
  <si>
    <t>MB-M20x150-2</t>
  </si>
  <si>
    <t>MB-M24x150-2</t>
  </si>
  <si>
    <t>ST-UPN-100</t>
  </si>
  <si>
    <t>ST-UPN-120</t>
  </si>
  <si>
    <t>ST-UPN-140</t>
  </si>
  <si>
    <t>ST-UPN-160</t>
  </si>
  <si>
    <t>ST-UPN-200</t>
  </si>
  <si>
    <t>ST-UPN-080</t>
  </si>
  <si>
    <t>ST-HEB-100</t>
  </si>
  <si>
    <t>ST-HEB-120</t>
  </si>
  <si>
    <t>ST-HEB-140</t>
  </si>
  <si>
    <t>ST-HEB-200</t>
  </si>
  <si>
    <t>PI-S-10-B</t>
  </si>
  <si>
    <t>PI-S-02-B</t>
  </si>
  <si>
    <t>PI-1-30</t>
  </si>
  <si>
    <t>PI-1-04</t>
  </si>
  <si>
    <t>PI-1-06</t>
  </si>
  <si>
    <t>PI-1-08</t>
  </si>
  <si>
    <t>SI-01-02-04</t>
  </si>
  <si>
    <t>SI-01-03-04</t>
  </si>
  <si>
    <t>SI-01-06-04</t>
  </si>
  <si>
    <t>SI-04-SA-02-03</t>
  </si>
  <si>
    <t>SA-01-A1A</t>
  </si>
  <si>
    <t>SA-01-B08</t>
  </si>
  <si>
    <t>SA-01-B10</t>
  </si>
  <si>
    <t>SA-01-H02</t>
  </si>
  <si>
    <t>SA-01-H08</t>
  </si>
  <si>
    <t>PL-4-10</t>
  </si>
  <si>
    <t>PL-2-10</t>
  </si>
  <si>
    <t>PL-03-10</t>
  </si>
  <si>
    <t>PL-4-12</t>
  </si>
  <si>
    <t>PL-1-12</t>
  </si>
  <si>
    <t>PL-2-12</t>
  </si>
  <si>
    <t>PL-1-15</t>
  </si>
  <si>
    <t>PL-1-25</t>
  </si>
  <si>
    <t>PL-1-30</t>
  </si>
  <si>
    <t>PL-1-05</t>
  </si>
  <si>
    <t>PL-1-6-GA</t>
  </si>
  <si>
    <t>PL-03-06</t>
  </si>
  <si>
    <t>PL-1-08</t>
  </si>
  <si>
    <t>فروشنده: فروشگاه آهن اسکندری (وحید نجاری)</t>
  </si>
  <si>
    <t>شماره پیش فاکتور: 0044</t>
  </si>
  <si>
    <t>تاریخ تهیه گزارش: 1401/05/26</t>
  </si>
  <si>
    <t>تاریخ پیش فاکتور: 1401/04/16</t>
  </si>
  <si>
    <t>ست</t>
  </si>
  <si>
    <t>جمع کل کالای ارسالی</t>
  </si>
  <si>
    <t>کسر می شود: کالای ارسالی طی صورتحسابهای قبلی</t>
  </si>
  <si>
    <t xml:space="preserve">باقیمانده قابل پرداخت جهت تسویه کامل </t>
  </si>
  <si>
    <t>مقدار مبنا
MRS</t>
  </si>
  <si>
    <t>مقدار
رسید شده</t>
  </si>
  <si>
    <t>مقدار
پیش فاکتور</t>
  </si>
  <si>
    <t>فی 
پیش فاکتور</t>
  </si>
  <si>
    <t>مقدار مبنای
MRS</t>
  </si>
  <si>
    <t xml:space="preserve">توضیح اینکه  پرداخت مبلغ محاسبه شده پس از اصلاح صورتحسابها به شرح ذیل و مطابق با جدول فوق بلامانع می باشد:
ردیف 5 صورتحساب 0067-2 مقدار وزن و مبلغ کل
ردیف 11 صورتحساب 0067-3 مقدار وزن
ردیف 7 صورتحساب 0068 مقدار وزن و مبلغ کل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</si>
</sst>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_);[Red]\(#,##0.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B Lotus"/>
      <charset val="178"/>
    </font>
    <font>
      <b/>
      <sz val="14"/>
      <color theme="1"/>
      <name val="B Lotus"/>
      <charset val="178"/>
    </font>
    <font>
      <sz val="11"/>
      <color theme="1"/>
      <name val="B Lotus"/>
      <charset val="178"/>
    </font>
    <font>
      <b/>
      <sz val="12"/>
      <color theme="1"/>
      <name val="B Lotus"/>
      <charset val="178"/>
    </font>
    <font>
      <b/>
      <sz val="11"/>
      <color theme="1"/>
      <name val="B Lotus"/>
      <charset val="178"/>
    </font>
    <font>
      <sz val="12"/>
      <color theme="1"/>
      <name val="B Lotus"/>
      <charset val="178"/>
    </font>
    <font>
      <sz val="14"/>
      <color theme="1"/>
      <name val="B Lotus"/>
      <charset val="178"/>
    </font>
    <font>
      <sz val="13"/>
      <color theme="1"/>
      <name val="B Lotus"/>
      <charset val="178"/>
    </font>
    <font>
      <sz val="16"/>
      <color theme="1"/>
      <name val="B Lotus"/>
      <charset val="178"/>
    </font>
    <font>
      <b/>
      <sz val="16"/>
      <color theme="1"/>
      <name val="B Lotus"/>
      <charset val="178"/>
    </font>
    <font>
      <b/>
      <sz val="13"/>
      <color theme="1"/>
      <name val="B Lotus"/>
      <charset val="17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0" fontId="4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10" fontId="7" fillId="0" borderId="0" xfId="2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5" fillId="0" borderId="0" xfId="1" applyNumberFormat="1" applyFont="1" applyBorder="1" applyAlignment="1">
      <alignment vertical="center"/>
    </xf>
    <xf numFmtId="10" fontId="4" fillId="0" borderId="0" xfId="2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10" fontId="4" fillId="0" borderId="11" xfId="2" applyNumberFormat="1" applyFon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164" fontId="8" fillId="0" borderId="0" xfId="1" applyNumberFormat="1" applyFont="1"/>
    <xf numFmtId="164" fontId="8" fillId="0" borderId="0" xfId="1" applyNumberFormat="1" applyFont="1" applyBorder="1"/>
    <xf numFmtId="164" fontId="10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0" fontId="10" fillId="0" borderId="0" xfId="2" applyNumberFormat="1" applyFont="1" applyBorder="1" applyAlignment="1">
      <alignment vertical="center"/>
    </xf>
    <xf numFmtId="10" fontId="8" fillId="0" borderId="0" xfId="2" applyNumberFormat="1" applyFont="1" applyBorder="1" applyAlignment="1">
      <alignment horizontal="left" vertical="center"/>
    </xf>
    <xf numFmtId="0" fontId="8" fillId="0" borderId="0" xfId="0" applyFont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0" fontId="12" fillId="2" borderId="5" xfId="2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38" fontId="9" fillId="0" borderId="7" xfId="0" applyNumberFormat="1" applyFont="1" applyBorder="1" applyAlignment="1">
      <alignment horizontal="center" vertical="center" wrapText="1"/>
    </xf>
    <xf numFmtId="38" fontId="9" fillId="0" borderId="7" xfId="1" applyNumberFormat="1" applyFont="1" applyFill="1" applyBorder="1" applyAlignment="1">
      <alignment horizontal="left" vertical="center" wrapText="1" readingOrder="2"/>
    </xf>
    <xf numFmtId="164" fontId="12" fillId="0" borderId="4" xfId="1" applyNumberFormat="1" applyFont="1" applyFill="1" applyBorder="1" applyAlignment="1">
      <alignment horizontal="center" vertical="center" wrapText="1"/>
    </xf>
    <xf numFmtId="38" fontId="12" fillId="0" borderId="9" xfId="2" applyNumberFormat="1" applyFont="1" applyFill="1" applyBorder="1" applyAlignment="1">
      <alignment horizontal="center" vertical="center" wrapText="1"/>
    </xf>
    <xf numFmtId="9" fontId="12" fillId="0" borderId="9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9" fillId="0" borderId="0" xfId="1" applyNumberFormat="1" applyFont="1" applyBorder="1"/>
    <xf numFmtId="164" fontId="7" fillId="0" borderId="0" xfId="1" applyNumberFormat="1" applyFont="1" applyBorder="1" applyAlignment="1">
      <alignment horizontal="left" vertical="center" readingOrder="1"/>
    </xf>
    <xf numFmtId="164" fontId="5" fillId="0" borderId="10" xfId="1" applyNumberFormat="1" applyFont="1" applyBorder="1" applyAlignment="1">
      <alignment horizontal="left" vertical="center" readingOrder="1"/>
    </xf>
    <xf numFmtId="164" fontId="9" fillId="0" borderId="8" xfId="1" applyNumberFormat="1" applyFont="1" applyFill="1" applyBorder="1" applyAlignment="1">
      <alignment horizontal="left" vertical="center" wrapText="1" readingOrder="1"/>
    </xf>
    <xf numFmtId="164" fontId="7" fillId="0" borderId="0" xfId="1" applyNumberFormat="1" applyFont="1" applyAlignment="1">
      <alignment horizontal="left" vertical="center" readingOrder="1"/>
    </xf>
    <xf numFmtId="164" fontId="9" fillId="0" borderId="0" xfId="1" applyNumberFormat="1" applyFont="1" applyAlignment="1">
      <alignment horizontal="left" vertical="center" readingOrder="1"/>
    </xf>
    <xf numFmtId="164" fontId="9" fillId="0" borderId="11" xfId="1" applyNumberFormat="1" applyFont="1" applyBorder="1" applyAlignment="1">
      <alignment horizontal="left" vertical="center" readingOrder="1"/>
    </xf>
    <xf numFmtId="164" fontId="9" fillId="0" borderId="9" xfId="1" applyNumberFormat="1" applyFont="1" applyFill="1" applyBorder="1" applyAlignment="1">
      <alignment horizontal="left" vertical="center" wrapText="1" readingOrder="1"/>
    </xf>
    <xf numFmtId="164" fontId="12" fillId="0" borderId="12" xfId="1" applyNumberFormat="1" applyFont="1" applyBorder="1" applyAlignment="1">
      <alignment horizontal="left" vertical="center" readingOrder="1"/>
    </xf>
    <xf numFmtId="0" fontId="9" fillId="0" borderId="0" xfId="0" applyFont="1" applyAlignment="1">
      <alignment horizontal="right" vertical="top" wrapText="1"/>
    </xf>
    <xf numFmtId="0" fontId="9" fillId="0" borderId="6" xfId="0" applyFont="1" applyBorder="1" applyAlignment="1">
      <alignment horizontal="center" vertical="center" wrapText="1"/>
    </xf>
    <xf numFmtId="165" fontId="12" fillId="0" borderId="9" xfId="2" applyNumberFormat="1" applyFont="1" applyFill="1" applyBorder="1" applyAlignment="1">
      <alignment horizontal="center" vertical="center" wrapText="1"/>
    </xf>
    <xf numFmtId="165" fontId="9" fillId="0" borderId="7" xfId="0" applyNumberFormat="1" applyFont="1" applyBorder="1" applyAlignment="1">
      <alignment horizontal="center" vertical="center" wrapText="1"/>
    </xf>
    <xf numFmtId="38" fontId="12" fillId="3" borderId="9" xfId="2" applyNumberFormat="1" applyFont="1" applyFill="1" applyBorder="1" applyAlignment="1">
      <alignment horizontal="center" vertical="center" wrapText="1"/>
    </xf>
    <xf numFmtId="38" fontId="9" fillId="4" borderId="7" xfId="0" applyNumberFormat="1" applyFont="1" applyFill="1" applyBorder="1" applyAlignment="1">
      <alignment horizontal="center" vertical="center" wrapText="1"/>
    </xf>
    <xf numFmtId="165" fontId="9" fillId="4" borderId="7" xfId="0" applyNumberFormat="1" applyFont="1" applyFill="1" applyBorder="1" applyAlignment="1">
      <alignment horizontal="center" vertical="center" wrapText="1"/>
    </xf>
    <xf numFmtId="38" fontId="12" fillId="4" borderId="9" xfId="2" applyNumberFormat="1" applyFont="1" applyFill="1" applyBorder="1" applyAlignment="1">
      <alignment horizontal="center" vertical="center" wrapText="1"/>
    </xf>
    <xf numFmtId="165" fontId="12" fillId="4" borderId="9" xfId="2" applyNumberFormat="1" applyFont="1" applyFill="1" applyBorder="1" applyAlignment="1">
      <alignment horizontal="center" vertical="center" wrapText="1"/>
    </xf>
    <xf numFmtId="9" fontId="12" fillId="0" borderId="9" xfId="2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C18D3-93C6-4821-BAA7-F9C4382EBB7C}">
  <sheetPr>
    <pageSetUpPr fitToPage="1"/>
  </sheetPr>
  <dimension ref="B1:N68"/>
  <sheetViews>
    <sheetView rightToLeft="1" topLeftCell="A36" zoomScaleNormal="100" workbookViewId="0">
      <selection activeCell="J58" sqref="J58:M60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22.85546875" style="5" customWidth="1"/>
    <col min="4" max="4" width="7.28515625" style="5" bestFit="1" customWidth="1"/>
    <col min="5" max="5" width="11.140625" style="5" customWidth="1"/>
    <col min="6" max="6" width="9.85546875" style="5" customWidth="1"/>
    <col min="7" max="7" width="13.42578125" style="6" bestFit="1" customWidth="1"/>
    <col min="8" max="8" width="17.28515625" style="5" bestFit="1" customWidth="1"/>
    <col min="9" max="9" width="1.7109375" style="5" customWidth="1"/>
    <col min="10" max="10" width="13.42578125" style="5" bestFit="1" customWidth="1"/>
    <col min="11" max="11" width="13.42578125" style="5" customWidth="1"/>
    <col min="12" max="12" width="14.5703125" style="5" customWidth="1"/>
    <col min="13" max="13" width="19" style="5" customWidth="1"/>
    <col min="14" max="14" width="2.7109375" style="5" customWidth="1"/>
    <col min="15" max="15" width="9.140625" style="5"/>
    <col min="16" max="16" width="16.42578125" style="5" bestFit="1" customWidth="1"/>
    <col min="17" max="16384" width="9.140625" style="5"/>
  </cols>
  <sheetData>
    <row r="1" spans="2:13" s="2" customFormat="1" ht="27.95" customHeight="1" x14ac:dyDescent="0.25">
      <c r="B1" s="1" t="s">
        <v>11</v>
      </c>
      <c r="D1" s="1"/>
      <c r="G1" s="3"/>
      <c r="M1" s="4" t="s">
        <v>59</v>
      </c>
    </row>
    <row r="2" spans="2:13" s="2" customFormat="1" ht="27.95" customHeight="1" x14ac:dyDescent="0.25">
      <c r="B2" s="1" t="s">
        <v>4</v>
      </c>
      <c r="D2" s="1"/>
      <c r="G2" s="3"/>
      <c r="M2" s="4" t="s">
        <v>61</v>
      </c>
    </row>
    <row r="3" spans="2:13" s="2" customFormat="1" ht="27.95" customHeight="1" x14ac:dyDescent="0.25">
      <c r="B3" s="1" t="s">
        <v>58</v>
      </c>
      <c r="D3" s="1"/>
      <c r="G3" s="3"/>
      <c r="M3" s="4" t="s">
        <v>60</v>
      </c>
    </row>
    <row r="4" spans="2:13" ht="6" customHeight="1" x14ac:dyDescent="0.25"/>
    <row r="5" spans="2:13" s="28" customFormat="1" ht="46.5" customHeight="1" x14ac:dyDescent="0.25">
      <c r="B5" s="29" t="s">
        <v>0</v>
      </c>
      <c r="C5" s="29" t="s">
        <v>12</v>
      </c>
      <c r="D5" s="30" t="s">
        <v>1</v>
      </c>
      <c r="E5" s="30" t="s">
        <v>68</v>
      </c>
      <c r="F5" s="30" t="s">
        <v>66</v>
      </c>
      <c r="G5" s="30" t="s">
        <v>69</v>
      </c>
      <c r="H5" s="31" t="s">
        <v>6</v>
      </c>
      <c r="I5" s="32"/>
      <c r="J5" s="33" t="s">
        <v>67</v>
      </c>
      <c r="K5" s="33" t="s">
        <v>9</v>
      </c>
      <c r="L5" s="33" t="s">
        <v>10</v>
      </c>
      <c r="M5" s="34" t="s">
        <v>8</v>
      </c>
    </row>
    <row r="6" spans="2:13" s="28" customFormat="1" ht="20.100000000000001" customHeight="1" x14ac:dyDescent="0.25">
      <c r="B6" s="35">
        <v>1</v>
      </c>
      <c r="C6" s="53" t="s">
        <v>13</v>
      </c>
      <c r="D6" s="36" t="s">
        <v>5</v>
      </c>
      <c r="E6" s="37">
        <v>24</v>
      </c>
      <c r="F6" s="37">
        <v>13</v>
      </c>
      <c r="G6" s="38">
        <v>215000</v>
      </c>
      <c r="H6" s="46">
        <f>E6*G6</f>
        <v>5160000</v>
      </c>
      <c r="I6" s="39"/>
      <c r="J6" s="40">
        <f>IF(K6&gt;=F6,E6,K6/F6*E6)</f>
        <v>24</v>
      </c>
      <c r="K6" s="40">
        <v>18</v>
      </c>
      <c r="L6" s="41">
        <f>J6/E6</f>
        <v>1</v>
      </c>
      <c r="M6" s="50">
        <f>J6*G6</f>
        <v>5160000</v>
      </c>
    </row>
    <row r="7" spans="2:13" s="28" customFormat="1" ht="20.100000000000001" customHeight="1" x14ac:dyDescent="0.25">
      <c r="B7" s="35">
        <v>2</v>
      </c>
      <c r="C7" s="53" t="s">
        <v>14</v>
      </c>
      <c r="D7" s="36" t="s">
        <v>5</v>
      </c>
      <c r="E7" s="37">
        <v>55</v>
      </c>
      <c r="F7" s="37">
        <v>17</v>
      </c>
      <c r="G7" s="38">
        <v>215000</v>
      </c>
      <c r="H7" s="46">
        <f>E7*G7</f>
        <v>11825000</v>
      </c>
      <c r="I7" s="39"/>
      <c r="J7" s="40">
        <f t="shared" ref="J7:J28" si="0">IF(K7&gt;=F7,E7,K7/F7*E7)</f>
        <v>55</v>
      </c>
      <c r="K7" s="40">
        <v>18</v>
      </c>
      <c r="L7" s="41">
        <f>J7/E7</f>
        <v>1</v>
      </c>
      <c r="M7" s="50">
        <f t="shared" ref="M7:M51" si="1">J7*G7</f>
        <v>11825000</v>
      </c>
    </row>
    <row r="8" spans="2:13" s="28" customFormat="1" ht="20.100000000000001" customHeight="1" x14ac:dyDescent="0.25">
      <c r="B8" s="35">
        <v>3</v>
      </c>
      <c r="C8" s="53" t="s">
        <v>15</v>
      </c>
      <c r="D8" s="36" t="s">
        <v>62</v>
      </c>
      <c r="E8" s="37">
        <v>48</v>
      </c>
      <c r="F8" s="37">
        <v>48</v>
      </c>
      <c r="G8" s="38">
        <v>200000</v>
      </c>
      <c r="H8" s="46">
        <f>E8*G8</f>
        <v>9600000</v>
      </c>
      <c r="I8" s="39"/>
      <c r="J8" s="40">
        <f t="shared" si="0"/>
        <v>48</v>
      </c>
      <c r="K8" s="40">
        <v>48</v>
      </c>
      <c r="L8" s="41">
        <f>J8/E8</f>
        <v>1</v>
      </c>
      <c r="M8" s="50">
        <f t="shared" si="1"/>
        <v>9600000</v>
      </c>
    </row>
    <row r="9" spans="2:13" s="28" customFormat="1" ht="20.100000000000001" customHeight="1" x14ac:dyDescent="0.25">
      <c r="B9" s="35">
        <v>4</v>
      </c>
      <c r="C9" s="53" t="s">
        <v>16</v>
      </c>
      <c r="D9" s="36" t="s">
        <v>62</v>
      </c>
      <c r="E9" s="37">
        <v>75</v>
      </c>
      <c r="F9" s="37">
        <v>75</v>
      </c>
      <c r="G9" s="38">
        <v>250000</v>
      </c>
      <c r="H9" s="46">
        <f>E9*G9</f>
        <v>18750000</v>
      </c>
      <c r="I9" s="39"/>
      <c r="J9" s="40">
        <f t="shared" si="0"/>
        <v>75</v>
      </c>
      <c r="K9" s="40">
        <v>75</v>
      </c>
      <c r="L9" s="41">
        <f>J9/E9</f>
        <v>1</v>
      </c>
      <c r="M9" s="50">
        <f t="shared" si="1"/>
        <v>18750000</v>
      </c>
    </row>
    <row r="10" spans="2:13" s="28" customFormat="1" ht="20.100000000000001" customHeight="1" x14ac:dyDescent="0.25">
      <c r="B10" s="35">
        <v>5</v>
      </c>
      <c r="C10" s="53" t="s">
        <v>17</v>
      </c>
      <c r="D10" s="36" t="s">
        <v>62</v>
      </c>
      <c r="E10" s="37">
        <v>28</v>
      </c>
      <c r="F10" s="37">
        <v>28</v>
      </c>
      <c r="G10" s="38">
        <v>300000</v>
      </c>
      <c r="H10" s="46">
        <f>E10*G10</f>
        <v>8400000</v>
      </c>
      <c r="I10" s="39"/>
      <c r="J10" s="40">
        <f t="shared" si="0"/>
        <v>28</v>
      </c>
      <c r="K10" s="40">
        <v>28</v>
      </c>
      <c r="L10" s="41">
        <f>J10/E10</f>
        <v>1</v>
      </c>
      <c r="M10" s="50">
        <f t="shared" si="1"/>
        <v>8400000</v>
      </c>
    </row>
    <row r="11" spans="2:13" s="28" customFormat="1" ht="20.100000000000001" customHeight="1" x14ac:dyDescent="0.25">
      <c r="B11" s="35">
        <v>6</v>
      </c>
      <c r="C11" s="53" t="s">
        <v>18</v>
      </c>
      <c r="D11" s="36" t="s">
        <v>62</v>
      </c>
      <c r="E11" s="37">
        <v>10</v>
      </c>
      <c r="F11" s="37">
        <v>10</v>
      </c>
      <c r="G11" s="38">
        <v>400000</v>
      </c>
      <c r="H11" s="46">
        <f>E11*G11</f>
        <v>4000000</v>
      </c>
      <c r="I11" s="39"/>
      <c r="J11" s="40">
        <f t="shared" si="0"/>
        <v>10</v>
      </c>
      <c r="K11" s="40">
        <v>10</v>
      </c>
      <c r="L11" s="41">
        <f>J11/E11</f>
        <v>1</v>
      </c>
      <c r="M11" s="50">
        <f t="shared" si="1"/>
        <v>4000000</v>
      </c>
    </row>
    <row r="12" spans="2:13" s="28" customFormat="1" ht="20.100000000000001" customHeight="1" x14ac:dyDescent="0.25">
      <c r="B12" s="35">
        <v>7</v>
      </c>
      <c r="C12" s="53" t="s">
        <v>19</v>
      </c>
      <c r="D12" s="36" t="s">
        <v>62</v>
      </c>
      <c r="E12" s="37">
        <v>56</v>
      </c>
      <c r="F12" s="37">
        <v>56</v>
      </c>
      <c r="G12" s="38">
        <v>670000</v>
      </c>
      <c r="H12" s="46">
        <f>E12*G12</f>
        <v>37520000</v>
      </c>
      <c r="I12" s="39"/>
      <c r="J12" s="40">
        <f t="shared" si="0"/>
        <v>56</v>
      </c>
      <c r="K12" s="40">
        <v>56</v>
      </c>
      <c r="L12" s="41">
        <f>J12/E12</f>
        <v>1</v>
      </c>
      <c r="M12" s="50">
        <f t="shared" si="1"/>
        <v>37520000</v>
      </c>
    </row>
    <row r="13" spans="2:13" s="28" customFormat="1" ht="20.100000000000001" customHeight="1" x14ac:dyDescent="0.25">
      <c r="B13" s="35">
        <v>8</v>
      </c>
      <c r="C13" s="53" t="s">
        <v>20</v>
      </c>
      <c r="D13" s="36" t="s">
        <v>5</v>
      </c>
      <c r="E13" s="55">
        <v>186.5</v>
      </c>
      <c r="F13" s="55">
        <v>19</v>
      </c>
      <c r="G13" s="38">
        <v>220000</v>
      </c>
      <c r="H13" s="46">
        <f>E13*G13</f>
        <v>41030000</v>
      </c>
      <c r="I13" s="39"/>
      <c r="J13" s="54">
        <f t="shared" si="0"/>
        <v>186.5</v>
      </c>
      <c r="K13" s="54">
        <v>24</v>
      </c>
      <c r="L13" s="41">
        <f>J13/E13</f>
        <v>1</v>
      </c>
      <c r="M13" s="50">
        <f t="shared" si="1"/>
        <v>41030000</v>
      </c>
    </row>
    <row r="14" spans="2:13" s="28" customFormat="1" ht="20.100000000000001" customHeight="1" x14ac:dyDescent="0.25">
      <c r="B14" s="35">
        <v>9</v>
      </c>
      <c r="C14" s="53" t="s">
        <v>21</v>
      </c>
      <c r="D14" s="36" t="s">
        <v>5</v>
      </c>
      <c r="E14" s="37">
        <v>159</v>
      </c>
      <c r="F14" s="37">
        <v>18</v>
      </c>
      <c r="G14" s="38">
        <v>220000</v>
      </c>
      <c r="H14" s="46">
        <f>E14*G14</f>
        <v>34980000</v>
      </c>
      <c r="I14" s="39"/>
      <c r="J14" s="40">
        <f t="shared" si="0"/>
        <v>159</v>
      </c>
      <c r="K14" s="40">
        <v>18</v>
      </c>
      <c r="L14" s="41">
        <f>J14/E14</f>
        <v>1</v>
      </c>
      <c r="M14" s="50">
        <f t="shared" si="1"/>
        <v>34980000</v>
      </c>
    </row>
    <row r="15" spans="2:13" s="28" customFormat="1" ht="20.100000000000001" customHeight="1" x14ac:dyDescent="0.25">
      <c r="B15" s="35">
        <v>10</v>
      </c>
      <c r="C15" s="53" t="s">
        <v>22</v>
      </c>
      <c r="D15" s="36" t="s">
        <v>5</v>
      </c>
      <c r="E15" s="37">
        <v>223</v>
      </c>
      <c r="F15" s="37">
        <v>18</v>
      </c>
      <c r="G15" s="38">
        <v>225000</v>
      </c>
      <c r="H15" s="46">
        <f>E15*G15</f>
        <v>50175000</v>
      </c>
      <c r="I15" s="39"/>
      <c r="J15" s="40">
        <f t="shared" si="0"/>
        <v>223</v>
      </c>
      <c r="K15" s="40">
        <v>18</v>
      </c>
      <c r="L15" s="41">
        <f>J15/E15</f>
        <v>1</v>
      </c>
      <c r="M15" s="50">
        <f t="shared" si="1"/>
        <v>50175000</v>
      </c>
    </row>
    <row r="16" spans="2:13" s="28" customFormat="1" ht="20.100000000000001" customHeight="1" x14ac:dyDescent="0.25">
      <c r="B16" s="35">
        <v>11</v>
      </c>
      <c r="C16" s="53" t="s">
        <v>23</v>
      </c>
      <c r="D16" s="36" t="s">
        <v>5</v>
      </c>
      <c r="E16" s="37">
        <v>333</v>
      </c>
      <c r="F16" s="37">
        <v>20</v>
      </c>
      <c r="G16" s="38">
        <v>225000</v>
      </c>
      <c r="H16" s="46">
        <f>E16*G16</f>
        <v>74925000</v>
      </c>
      <c r="I16" s="39"/>
      <c r="J16" s="40">
        <f t="shared" si="0"/>
        <v>333</v>
      </c>
      <c r="K16" s="40">
        <v>24</v>
      </c>
      <c r="L16" s="41">
        <f>J16/E16</f>
        <v>1</v>
      </c>
      <c r="M16" s="50">
        <f t="shared" si="1"/>
        <v>74925000</v>
      </c>
    </row>
    <row r="17" spans="2:13" s="28" customFormat="1" ht="20.100000000000001" customHeight="1" x14ac:dyDescent="0.25">
      <c r="B17" s="35">
        <v>12</v>
      </c>
      <c r="C17" s="53" t="s">
        <v>24</v>
      </c>
      <c r="D17" s="36" t="s">
        <v>5</v>
      </c>
      <c r="E17" s="37">
        <v>479</v>
      </c>
      <c r="F17" s="37">
        <v>14</v>
      </c>
      <c r="G17" s="38">
        <v>300000</v>
      </c>
      <c r="H17" s="46">
        <f>E17*G17</f>
        <v>143700000</v>
      </c>
      <c r="I17" s="39"/>
      <c r="J17" s="40">
        <f t="shared" si="0"/>
        <v>479</v>
      </c>
      <c r="K17" s="40">
        <v>18</v>
      </c>
      <c r="L17" s="41">
        <f>J17/E17</f>
        <v>1</v>
      </c>
      <c r="M17" s="50">
        <f t="shared" si="1"/>
        <v>143700000</v>
      </c>
    </row>
    <row r="18" spans="2:13" s="28" customFormat="1" ht="20.100000000000001" customHeight="1" x14ac:dyDescent="0.25">
      <c r="B18" s="35">
        <v>13</v>
      </c>
      <c r="C18" s="53" t="s">
        <v>25</v>
      </c>
      <c r="D18" s="36" t="s">
        <v>5</v>
      </c>
      <c r="E18" s="37">
        <v>75</v>
      </c>
      <c r="F18" s="37">
        <v>8</v>
      </c>
      <c r="G18" s="38">
        <v>220000</v>
      </c>
      <c r="H18" s="46">
        <f>E18*G18</f>
        <v>16500000</v>
      </c>
      <c r="I18" s="39"/>
      <c r="J18" s="40">
        <f t="shared" si="0"/>
        <v>75</v>
      </c>
      <c r="K18" s="40">
        <v>12</v>
      </c>
      <c r="L18" s="41">
        <f>J18/E18</f>
        <v>1</v>
      </c>
      <c r="M18" s="50">
        <f t="shared" si="1"/>
        <v>16500000</v>
      </c>
    </row>
    <row r="19" spans="2:13" s="28" customFormat="1" ht="20.100000000000001" customHeight="1" x14ac:dyDescent="0.25">
      <c r="B19" s="35">
        <v>14</v>
      </c>
      <c r="C19" s="53" t="s">
        <v>26</v>
      </c>
      <c r="D19" s="36" t="s">
        <v>5</v>
      </c>
      <c r="E19" s="37">
        <v>955</v>
      </c>
      <c r="F19" s="37">
        <v>43</v>
      </c>
      <c r="G19" s="38">
        <v>500000</v>
      </c>
      <c r="H19" s="46">
        <f>E19*G19</f>
        <v>477500000</v>
      </c>
      <c r="I19" s="39"/>
      <c r="J19" s="40">
        <f t="shared" si="0"/>
        <v>955</v>
      </c>
      <c r="K19" s="40">
        <v>48</v>
      </c>
      <c r="L19" s="41">
        <f>J19/E19</f>
        <v>1</v>
      </c>
      <c r="M19" s="50">
        <f t="shared" si="1"/>
        <v>477500000</v>
      </c>
    </row>
    <row r="20" spans="2:13" s="28" customFormat="1" ht="20.100000000000001" customHeight="1" x14ac:dyDescent="0.25">
      <c r="B20" s="35">
        <v>15</v>
      </c>
      <c r="C20" s="53" t="s">
        <v>27</v>
      </c>
      <c r="D20" s="36" t="s">
        <v>5</v>
      </c>
      <c r="E20" s="37">
        <v>975</v>
      </c>
      <c r="F20" s="37">
        <v>30</v>
      </c>
      <c r="G20" s="38">
        <v>550000</v>
      </c>
      <c r="H20" s="46">
        <f>E20*G20</f>
        <v>536250000</v>
      </c>
      <c r="I20" s="39"/>
      <c r="J20" s="40">
        <f t="shared" si="0"/>
        <v>975</v>
      </c>
      <c r="K20" s="40">
        <v>36</v>
      </c>
      <c r="L20" s="41">
        <f>J20/E20</f>
        <v>1</v>
      </c>
      <c r="M20" s="50">
        <f t="shared" si="1"/>
        <v>536250000</v>
      </c>
    </row>
    <row r="21" spans="2:13" s="28" customFormat="1" ht="20.100000000000001" customHeight="1" x14ac:dyDescent="0.25">
      <c r="B21" s="35">
        <v>16</v>
      </c>
      <c r="C21" s="53" t="s">
        <v>28</v>
      </c>
      <c r="D21" s="36" t="s">
        <v>5</v>
      </c>
      <c r="E21" s="37">
        <v>390</v>
      </c>
      <c r="F21" s="37">
        <v>14</v>
      </c>
      <c r="G21" s="38">
        <v>330000</v>
      </c>
      <c r="H21" s="46">
        <f>E21*G21</f>
        <v>128700000</v>
      </c>
      <c r="I21" s="39"/>
      <c r="J21" s="40">
        <f t="shared" si="0"/>
        <v>334.28571428571428</v>
      </c>
      <c r="K21" s="40">
        <v>12</v>
      </c>
      <c r="L21" s="41">
        <f>J21/E21</f>
        <v>0.8571428571428571</v>
      </c>
      <c r="M21" s="50">
        <f t="shared" si="1"/>
        <v>110314285.71428572</v>
      </c>
    </row>
    <row r="22" spans="2:13" s="28" customFormat="1" ht="20.100000000000001" customHeight="1" x14ac:dyDescent="0.25">
      <c r="B22" s="35">
        <v>17</v>
      </c>
      <c r="C22" s="53" t="s">
        <v>29</v>
      </c>
      <c r="D22" s="36" t="s">
        <v>5</v>
      </c>
      <c r="E22" s="37">
        <v>2950</v>
      </c>
      <c r="F22" s="37">
        <v>41</v>
      </c>
      <c r="G22" s="38">
        <v>350000</v>
      </c>
      <c r="H22" s="46">
        <f>E22*G22</f>
        <v>1032500000</v>
      </c>
      <c r="I22" s="39"/>
      <c r="J22" s="40">
        <f t="shared" si="0"/>
        <v>2950</v>
      </c>
      <c r="K22" s="40">
        <v>48</v>
      </c>
      <c r="L22" s="41">
        <f>J22/E22</f>
        <v>1</v>
      </c>
      <c r="M22" s="50">
        <f t="shared" si="1"/>
        <v>1032500000</v>
      </c>
    </row>
    <row r="23" spans="2:13" s="28" customFormat="1" ht="20.100000000000001" customHeight="1" x14ac:dyDescent="0.25">
      <c r="B23" s="35">
        <v>18</v>
      </c>
      <c r="C23" s="53" t="s">
        <v>30</v>
      </c>
      <c r="D23" s="36" t="s">
        <v>62</v>
      </c>
      <c r="E23" s="37">
        <v>1</v>
      </c>
      <c r="F23" s="37">
        <v>6</v>
      </c>
      <c r="G23" s="38">
        <v>263200000</v>
      </c>
      <c r="H23" s="46">
        <f>E23*G23</f>
        <v>263200000</v>
      </c>
      <c r="I23" s="39"/>
      <c r="J23" s="40">
        <f t="shared" si="0"/>
        <v>1</v>
      </c>
      <c r="K23" s="40">
        <v>6</v>
      </c>
      <c r="L23" s="41">
        <f>J23/E23</f>
        <v>1</v>
      </c>
      <c r="M23" s="50">
        <f t="shared" si="1"/>
        <v>263200000</v>
      </c>
    </row>
    <row r="24" spans="2:13" s="28" customFormat="1" ht="20.100000000000001" customHeight="1" x14ac:dyDescent="0.25">
      <c r="B24" s="35">
        <v>19</v>
      </c>
      <c r="C24" s="53" t="s">
        <v>31</v>
      </c>
      <c r="D24" s="36" t="s">
        <v>62</v>
      </c>
      <c r="E24" s="37">
        <v>1</v>
      </c>
      <c r="F24" s="37">
        <v>8</v>
      </c>
      <c r="G24" s="38">
        <v>168000000</v>
      </c>
      <c r="H24" s="46">
        <f>E24*G24</f>
        <v>168000000</v>
      </c>
      <c r="I24" s="39"/>
      <c r="J24" s="40">
        <f t="shared" si="0"/>
        <v>1</v>
      </c>
      <c r="K24" s="40">
        <v>12</v>
      </c>
      <c r="L24" s="41">
        <f>J24/E24</f>
        <v>1</v>
      </c>
      <c r="M24" s="50">
        <f t="shared" si="1"/>
        <v>168000000</v>
      </c>
    </row>
    <row r="25" spans="2:13" s="28" customFormat="1" ht="20.100000000000001" customHeight="1" x14ac:dyDescent="0.25">
      <c r="B25" s="35">
        <v>20</v>
      </c>
      <c r="C25" s="53" t="s">
        <v>32</v>
      </c>
      <c r="D25" s="36" t="s">
        <v>62</v>
      </c>
      <c r="E25" s="37">
        <v>1</v>
      </c>
      <c r="F25" s="37">
        <v>5</v>
      </c>
      <c r="G25" s="38">
        <v>1050000000</v>
      </c>
      <c r="H25" s="46">
        <f>E25*G25</f>
        <v>1050000000</v>
      </c>
      <c r="I25" s="39"/>
      <c r="J25" s="40">
        <f t="shared" si="0"/>
        <v>1</v>
      </c>
      <c r="K25" s="40">
        <v>6</v>
      </c>
      <c r="L25" s="41">
        <f>J25/E25</f>
        <v>1</v>
      </c>
      <c r="M25" s="50">
        <f t="shared" si="1"/>
        <v>1050000000</v>
      </c>
    </row>
    <row r="26" spans="2:13" s="28" customFormat="1" ht="20.100000000000001" customHeight="1" x14ac:dyDescent="0.25">
      <c r="B26" s="35">
        <v>21</v>
      </c>
      <c r="C26" s="53" t="s">
        <v>33</v>
      </c>
      <c r="D26" s="36" t="s">
        <v>62</v>
      </c>
      <c r="E26" s="37">
        <v>1</v>
      </c>
      <c r="F26" s="37">
        <v>9</v>
      </c>
      <c r="G26" s="38">
        <v>142800000</v>
      </c>
      <c r="H26" s="46">
        <f>E26*G26</f>
        <v>142800000</v>
      </c>
      <c r="I26" s="39"/>
      <c r="J26" s="40">
        <f t="shared" si="0"/>
        <v>1</v>
      </c>
      <c r="K26" s="40">
        <v>12</v>
      </c>
      <c r="L26" s="41">
        <f>J26/E26</f>
        <v>1</v>
      </c>
      <c r="M26" s="50">
        <f t="shared" si="1"/>
        <v>142800000</v>
      </c>
    </row>
    <row r="27" spans="2:13" s="28" customFormat="1" ht="20.100000000000001" customHeight="1" x14ac:dyDescent="0.25">
      <c r="B27" s="35">
        <v>22</v>
      </c>
      <c r="C27" s="53" t="s">
        <v>34</v>
      </c>
      <c r="D27" s="36" t="s">
        <v>62</v>
      </c>
      <c r="E27" s="37">
        <v>1</v>
      </c>
      <c r="F27" s="37">
        <v>16</v>
      </c>
      <c r="G27" s="38">
        <v>378000000</v>
      </c>
      <c r="H27" s="46">
        <f>E27*G27</f>
        <v>378000000</v>
      </c>
      <c r="I27" s="39"/>
      <c r="J27" s="40">
        <f t="shared" si="0"/>
        <v>1</v>
      </c>
      <c r="K27" s="40">
        <v>18</v>
      </c>
      <c r="L27" s="41">
        <f>J27/E27</f>
        <v>1</v>
      </c>
      <c r="M27" s="50">
        <f t="shared" si="1"/>
        <v>378000000</v>
      </c>
    </row>
    <row r="28" spans="2:13" s="28" customFormat="1" ht="20.100000000000001" customHeight="1" x14ac:dyDescent="0.25">
      <c r="B28" s="35">
        <v>23</v>
      </c>
      <c r="C28" s="53" t="s">
        <v>35</v>
      </c>
      <c r="D28" s="36" t="s">
        <v>62</v>
      </c>
      <c r="E28" s="37">
        <v>1</v>
      </c>
      <c r="F28" s="37">
        <v>29</v>
      </c>
      <c r="G28" s="38">
        <v>945000000</v>
      </c>
      <c r="H28" s="46">
        <f>E28*G28</f>
        <v>945000000</v>
      </c>
      <c r="I28" s="39"/>
      <c r="J28" s="40">
        <f t="shared" si="0"/>
        <v>1</v>
      </c>
      <c r="K28" s="40">
        <v>30</v>
      </c>
      <c r="L28" s="41">
        <f>J28/E28</f>
        <v>1</v>
      </c>
      <c r="M28" s="50">
        <f t="shared" si="1"/>
        <v>945000000</v>
      </c>
    </row>
    <row r="29" spans="2:13" s="28" customFormat="1" ht="20.100000000000001" customHeight="1" x14ac:dyDescent="0.25">
      <c r="B29" s="35">
        <v>24</v>
      </c>
      <c r="C29" s="53" t="s">
        <v>45</v>
      </c>
      <c r="D29" s="36" t="s">
        <v>5</v>
      </c>
      <c r="E29" s="37">
        <v>480</v>
      </c>
      <c r="F29" s="55">
        <v>3</v>
      </c>
      <c r="G29" s="38">
        <v>2200000</v>
      </c>
      <c r="H29" s="46">
        <f>E29*G29</f>
        <v>1056000000</v>
      </c>
      <c r="I29" s="39"/>
      <c r="J29" s="40"/>
      <c r="K29" s="40"/>
      <c r="L29" s="41">
        <f>J29/E29</f>
        <v>0</v>
      </c>
      <c r="M29" s="50">
        <f t="shared" si="1"/>
        <v>0</v>
      </c>
    </row>
    <row r="30" spans="2:13" s="28" customFormat="1" ht="20.100000000000001" customHeight="1" x14ac:dyDescent="0.25">
      <c r="B30" s="35">
        <v>25</v>
      </c>
      <c r="C30" s="53" t="s">
        <v>46</v>
      </c>
      <c r="D30" s="36" t="s">
        <v>5</v>
      </c>
      <c r="E30" s="37">
        <v>960</v>
      </c>
      <c r="F30" s="55">
        <v>7</v>
      </c>
      <c r="G30" s="38">
        <v>310000</v>
      </c>
      <c r="H30" s="46">
        <f>E30*G30</f>
        <v>297600000</v>
      </c>
      <c r="I30" s="39"/>
      <c r="J30" s="40"/>
      <c r="K30" s="40"/>
      <c r="L30" s="41">
        <f>J30/E30</f>
        <v>0</v>
      </c>
      <c r="M30" s="50">
        <f t="shared" si="1"/>
        <v>0</v>
      </c>
    </row>
    <row r="31" spans="2:13" s="28" customFormat="1" ht="20.100000000000001" customHeight="1" x14ac:dyDescent="0.25">
      <c r="B31" s="35">
        <v>26</v>
      </c>
      <c r="C31" s="53" t="s">
        <v>47</v>
      </c>
      <c r="D31" s="36" t="s">
        <v>5</v>
      </c>
      <c r="E31" s="37">
        <v>235</v>
      </c>
      <c r="F31" s="55">
        <v>1.2</v>
      </c>
      <c r="G31" s="38">
        <v>1500000</v>
      </c>
      <c r="H31" s="46">
        <f>E31*G31</f>
        <v>352500000</v>
      </c>
      <c r="I31" s="39"/>
      <c r="J31" s="40"/>
      <c r="K31" s="40"/>
      <c r="L31" s="41">
        <f>J31/E31</f>
        <v>0</v>
      </c>
      <c r="M31" s="50">
        <f t="shared" si="1"/>
        <v>0</v>
      </c>
    </row>
    <row r="32" spans="2:13" s="28" customFormat="1" ht="20.100000000000001" customHeight="1" x14ac:dyDescent="0.25">
      <c r="B32" s="35">
        <v>27</v>
      </c>
      <c r="C32" s="53" t="s">
        <v>48</v>
      </c>
      <c r="D32" s="36" t="s">
        <v>5</v>
      </c>
      <c r="E32" s="37">
        <v>443</v>
      </c>
      <c r="F32" s="55">
        <v>0.5</v>
      </c>
      <c r="G32" s="38">
        <v>3500000</v>
      </c>
      <c r="H32" s="46">
        <f>E32*G32</f>
        <v>1550500000</v>
      </c>
      <c r="I32" s="39"/>
      <c r="J32" s="40"/>
      <c r="K32" s="40"/>
      <c r="L32" s="41">
        <f>J32/E32</f>
        <v>0</v>
      </c>
      <c r="M32" s="50">
        <f t="shared" si="1"/>
        <v>0</v>
      </c>
    </row>
    <row r="33" spans="2:13" s="28" customFormat="1" ht="20.100000000000001" customHeight="1" x14ac:dyDescent="0.25">
      <c r="B33" s="35">
        <v>28</v>
      </c>
      <c r="C33" s="53" t="s">
        <v>49</v>
      </c>
      <c r="D33" s="36" t="s">
        <v>5</v>
      </c>
      <c r="E33" s="37">
        <v>1135</v>
      </c>
      <c r="F33" s="55">
        <v>7.9</v>
      </c>
      <c r="G33" s="38">
        <v>308000</v>
      </c>
      <c r="H33" s="46">
        <f>E33*G33</f>
        <v>349580000</v>
      </c>
      <c r="I33" s="39"/>
      <c r="J33" s="40"/>
      <c r="K33" s="40"/>
      <c r="L33" s="41">
        <f>J33/E33</f>
        <v>0</v>
      </c>
      <c r="M33" s="50">
        <f t="shared" si="1"/>
        <v>0</v>
      </c>
    </row>
    <row r="34" spans="2:13" s="28" customFormat="1" ht="20.100000000000001" customHeight="1" x14ac:dyDescent="0.25">
      <c r="B34" s="35">
        <v>29</v>
      </c>
      <c r="C34" s="53" t="s">
        <v>50</v>
      </c>
      <c r="D34" s="36" t="s">
        <v>5</v>
      </c>
      <c r="E34" s="37">
        <v>1130</v>
      </c>
      <c r="F34" s="55">
        <v>4</v>
      </c>
      <c r="G34" s="38">
        <v>290000</v>
      </c>
      <c r="H34" s="46">
        <f>E34*G34</f>
        <v>327700000</v>
      </c>
      <c r="I34" s="39"/>
      <c r="J34" s="40"/>
      <c r="K34" s="40"/>
      <c r="L34" s="41">
        <f>J34/E34</f>
        <v>0</v>
      </c>
      <c r="M34" s="50">
        <f t="shared" si="1"/>
        <v>0</v>
      </c>
    </row>
    <row r="35" spans="2:13" s="28" customFormat="1" ht="20.100000000000001" customHeight="1" x14ac:dyDescent="0.25">
      <c r="B35" s="35">
        <v>30</v>
      </c>
      <c r="C35" s="53" t="s">
        <v>51</v>
      </c>
      <c r="D35" s="36" t="s">
        <v>5</v>
      </c>
      <c r="E35" s="37">
        <v>11810</v>
      </c>
      <c r="F35" s="55">
        <v>101.7</v>
      </c>
      <c r="G35" s="38">
        <v>290000</v>
      </c>
      <c r="H35" s="46">
        <f>E35*G35</f>
        <v>3424900000</v>
      </c>
      <c r="I35" s="39"/>
      <c r="J35" s="40"/>
      <c r="K35" s="40"/>
      <c r="L35" s="41">
        <f>J35/E35</f>
        <v>0</v>
      </c>
      <c r="M35" s="50">
        <f t="shared" si="1"/>
        <v>0</v>
      </c>
    </row>
    <row r="36" spans="2:13" s="28" customFormat="1" ht="20.100000000000001" customHeight="1" x14ac:dyDescent="0.25">
      <c r="B36" s="35">
        <v>31</v>
      </c>
      <c r="C36" s="53" t="s">
        <v>52</v>
      </c>
      <c r="D36" s="36" t="s">
        <v>5</v>
      </c>
      <c r="E36" s="37">
        <v>2455</v>
      </c>
      <c r="F36" s="55">
        <v>2.2000000000000002</v>
      </c>
      <c r="G36" s="38">
        <v>310000</v>
      </c>
      <c r="H36" s="46">
        <f>E36*G36</f>
        <v>761050000</v>
      </c>
      <c r="I36" s="39"/>
      <c r="J36" s="40"/>
      <c r="K36" s="40"/>
      <c r="L36" s="41">
        <f>J36/E36</f>
        <v>0</v>
      </c>
      <c r="M36" s="50">
        <f t="shared" si="1"/>
        <v>0</v>
      </c>
    </row>
    <row r="37" spans="2:13" s="28" customFormat="1" ht="20.100000000000001" customHeight="1" x14ac:dyDescent="0.25">
      <c r="B37" s="35">
        <v>32</v>
      </c>
      <c r="C37" s="53" t="s">
        <v>53</v>
      </c>
      <c r="D37" s="36" t="s">
        <v>5</v>
      </c>
      <c r="E37" s="37">
        <v>2960</v>
      </c>
      <c r="F37" s="55">
        <v>7</v>
      </c>
      <c r="G37" s="38">
        <v>320000</v>
      </c>
      <c r="H37" s="46">
        <f>E37*G37</f>
        <v>947200000</v>
      </c>
      <c r="I37" s="39"/>
      <c r="J37" s="40"/>
      <c r="K37" s="40"/>
      <c r="L37" s="41">
        <f>J37/E37</f>
        <v>0</v>
      </c>
      <c r="M37" s="50">
        <f t="shared" si="1"/>
        <v>0</v>
      </c>
    </row>
    <row r="38" spans="2:13" s="28" customFormat="1" ht="20.100000000000001" customHeight="1" x14ac:dyDescent="0.25">
      <c r="B38" s="35">
        <v>33</v>
      </c>
      <c r="C38" s="53" t="s">
        <v>54</v>
      </c>
      <c r="D38" s="36" t="s">
        <v>5</v>
      </c>
      <c r="E38" s="37">
        <v>400</v>
      </c>
      <c r="F38" s="55">
        <v>2</v>
      </c>
      <c r="G38" s="38">
        <v>300000</v>
      </c>
      <c r="H38" s="46">
        <f>E38*G38</f>
        <v>120000000</v>
      </c>
      <c r="I38" s="39"/>
      <c r="J38" s="40"/>
      <c r="K38" s="40"/>
      <c r="L38" s="41">
        <f>J38/E38</f>
        <v>0</v>
      </c>
      <c r="M38" s="50">
        <f t="shared" si="1"/>
        <v>0</v>
      </c>
    </row>
    <row r="39" spans="2:13" s="28" customFormat="1" ht="20.100000000000001" customHeight="1" x14ac:dyDescent="0.25">
      <c r="B39" s="35">
        <v>34</v>
      </c>
      <c r="C39" s="53" t="s">
        <v>55</v>
      </c>
      <c r="D39" s="36" t="s">
        <v>5</v>
      </c>
      <c r="E39" s="37">
        <v>431</v>
      </c>
      <c r="F39" s="55">
        <v>5</v>
      </c>
      <c r="G39" s="38">
        <v>300000</v>
      </c>
      <c r="H39" s="46">
        <f>E39*G39</f>
        <v>129300000</v>
      </c>
      <c r="I39" s="39"/>
      <c r="J39" s="40"/>
      <c r="K39" s="40"/>
      <c r="L39" s="41">
        <f>J39/E39</f>
        <v>0</v>
      </c>
      <c r="M39" s="50">
        <f t="shared" si="1"/>
        <v>0</v>
      </c>
    </row>
    <row r="40" spans="2:13" s="28" customFormat="1" ht="20.100000000000001" customHeight="1" x14ac:dyDescent="0.25">
      <c r="B40" s="35">
        <v>35</v>
      </c>
      <c r="C40" s="53" t="s">
        <v>56</v>
      </c>
      <c r="D40" s="36" t="s">
        <v>5</v>
      </c>
      <c r="E40" s="37">
        <v>576</v>
      </c>
      <c r="F40" s="55">
        <v>5</v>
      </c>
      <c r="G40" s="38">
        <v>3500000</v>
      </c>
      <c r="H40" s="46">
        <f>E40*G40</f>
        <v>2016000000</v>
      </c>
      <c r="I40" s="39"/>
      <c r="J40" s="40"/>
      <c r="K40" s="40"/>
      <c r="L40" s="41">
        <f>J40/E40</f>
        <v>0</v>
      </c>
      <c r="M40" s="50">
        <f t="shared" si="1"/>
        <v>0</v>
      </c>
    </row>
    <row r="41" spans="2:13" s="28" customFormat="1" ht="20.100000000000001" customHeight="1" x14ac:dyDescent="0.25">
      <c r="B41" s="35">
        <v>36</v>
      </c>
      <c r="C41" s="53" t="s">
        <v>57</v>
      </c>
      <c r="D41" s="36" t="s">
        <v>5</v>
      </c>
      <c r="E41" s="37">
        <v>560</v>
      </c>
      <c r="F41" s="55">
        <v>3</v>
      </c>
      <c r="G41" s="38">
        <v>300000</v>
      </c>
      <c r="H41" s="46">
        <f>E41*G41</f>
        <v>168000000</v>
      </c>
      <c r="I41" s="39"/>
      <c r="J41" s="40"/>
      <c r="K41" s="40"/>
      <c r="L41" s="41">
        <f>J41/E41</f>
        <v>0</v>
      </c>
      <c r="M41" s="50">
        <f t="shared" si="1"/>
        <v>0</v>
      </c>
    </row>
    <row r="42" spans="2:13" s="28" customFormat="1" ht="20.100000000000001" customHeight="1" x14ac:dyDescent="0.25">
      <c r="B42" s="35">
        <v>37</v>
      </c>
      <c r="C42" s="53" t="s">
        <v>36</v>
      </c>
      <c r="D42" s="36" t="s">
        <v>62</v>
      </c>
      <c r="E42" s="37">
        <v>1</v>
      </c>
      <c r="F42" s="37">
        <v>1</v>
      </c>
      <c r="G42" s="38">
        <v>800000</v>
      </c>
      <c r="H42" s="46">
        <f>E42*G42</f>
        <v>800000</v>
      </c>
      <c r="I42" s="39"/>
      <c r="J42" s="40">
        <f t="shared" ref="J42:J51" si="2">IF(K42&gt;=F42,E42,K42/F42*E42)</f>
        <v>1</v>
      </c>
      <c r="K42" s="40">
        <v>1</v>
      </c>
      <c r="L42" s="41">
        <f>J42/E42</f>
        <v>1</v>
      </c>
      <c r="M42" s="50">
        <f t="shared" si="1"/>
        <v>800000</v>
      </c>
    </row>
    <row r="43" spans="2:13" s="28" customFormat="1" ht="20.100000000000001" customHeight="1" x14ac:dyDescent="0.25">
      <c r="B43" s="35">
        <v>38</v>
      </c>
      <c r="C43" s="53" t="s">
        <v>37</v>
      </c>
      <c r="D43" s="36" t="s">
        <v>62</v>
      </c>
      <c r="E43" s="37">
        <v>1</v>
      </c>
      <c r="F43" s="37">
        <v>1</v>
      </c>
      <c r="G43" s="38">
        <v>1500000</v>
      </c>
      <c r="H43" s="46">
        <f>E43*G43</f>
        <v>1500000</v>
      </c>
      <c r="I43" s="39"/>
      <c r="J43" s="40">
        <f t="shared" si="2"/>
        <v>1</v>
      </c>
      <c r="K43" s="40">
        <v>1</v>
      </c>
      <c r="L43" s="41">
        <f>J43/E43</f>
        <v>1</v>
      </c>
      <c r="M43" s="50">
        <f t="shared" si="1"/>
        <v>1500000</v>
      </c>
    </row>
    <row r="44" spans="2:13" s="28" customFormat="1" ht="20.100000000000001" customHeight="1" x14ac:dyDescent="0.25">
      <c r="B44" s="35">
        <v>39</v>
      </c>
      <c r="C44" s="53" t="s">
        <v>38</v>
      </c>
      <c r="D44" s="36" t="s">
        <v>62</v>
      </c>
      <c r="E44" s="37">
        <v>1</v>
      </c>
      <c r="F44" s="37">
        <v>1</v>
      </c>
      <c r="G44" s="38">
        <v>2500000</v>
      </c>
      <c r="H44" s="46">
        <f>E44*G44</f>
        <v>2500000</v>
      </c>
      <c r="I44" s="39"/>
      <c r="J44" s="40">
        <f t="shared" si="2"/>
        <v>1</v>
      </c>
      <c r="K44" s="40">
        <v>1</v>
      </c>
      <c r="L44" s="41">
        <f>J44/E44</f>
        <v>1</v>
      </c>
      <c r="M44" s="50">
        <f t="shared" si="1"/>
        <v>2500000</v>
      </c>
    </row>
    <row r="45" spans="2:13" s="28" customFormat="1" ht="20.100000000000001" customHeight="1" x14ac:dyDescent="0.25">
      <c r="B45" s="35">
        <v>40</v>
      </c>
      <c r="C45" s="53" t="s">
        <v>39</v>
      </c>
      <c r="D45" s="36" t="s">
        <v>62</v>
      </c>
      <c r="E45" s="37">
        <v>1</v>
      </c>
      <c r="F45" s="37">
        <v>1</v>
      </c>
      <c r="G45" s="38">
        <v>2000000</v>
      </c>
      <c r="H45" s="46">
        <f>E45*G45</f>
        <v>2000000</v>
      </c>
      <c r="I45" s="39"/>
      <c r="J45" s="40">
        <f t="shared" si="2"/>
        <v>1</v>
      </c>
      <c r="K45" s="40">
        <v>1</v>
      </c>
      <c r="L45" s="41">
        <f>J45/E45</f>
        <v>1</v>
      </c>
      <c r="M45" s="50">
        <f t="shared" si="1"/>
        <v>2000000</v>
      </c>
    </row>
    <row r="46" spans="2:13" s="28" customFormat="1" ht="20.100000000000001" customHeight="1" x14ac:dyDescent="0.25">
      <c r="B46" s="35">
        <v>41</v>
      </c>
      <c r="C46" s="53" t="s">
        <v>40</v>
      </c>
      <c r="D46" s="36" t="s">
        <v>62</v>
      </c>
      <c r="E46" s="37">
        <v>23</v>
      </c>
      <c r="F46" s="37">
        <v>23</v>
      </c>
      <c r="G46" s="38">
        <v>420000</v>
      </c>
      <c r="H46" s="46">
        <f>E46*G46</f>
        <v>9660000</v>
      </c>
      <c r="I46" s="39"/>
      <c r="J46" s="40">
        <f t="shared" si="2"/>
        <v>23</v>
      </c>
      <c r="K46" s="40">
        <v>23</v>
      </c>
      <c r="L46" s="41">
        <f>J46/E46</f>
        <v>1</v>
      </c>
      <c r="M46" s="50">
        <f t="shared" si="1"/>
        <v>9660000</v>
      </c>
    </row>
    <row r="47" spans="2:13" s="28" customFormat="1" ht="20.100000000000001" customHeight="1" x14ac:dyDescent="0.25">
      <c r="B47" s="35">
        <v>42</v>
      </c>
      <c r="C47" s="53" t="s">
        <v>41</v>
      </c>
      <c r="D47" s="36" t="s">
        <v>62</v>
      </c>
      <c r="E47" s="37">
        <v>2</v>
      </c>
      <c r="F47" s="37">
        <v>2</v>
      </c>
      <c r="G47" s="38">
        <v>2700000</v>
      </c>
      <c r="H47" s="46">
        <f>E47*G47</f>
        <v>5400000</v>
      </c>
      <c r="I47" s="39"/>
      <c r="J47" s="40">
        <f t="shared" si="2"/>
        <v>2</v>
      </c>
      <c r="K47" s="40">
        <v>2</v>
      </c>
      <c r="L47" s="41">
        <f>J47/E47</f>
        <v>1</v>
      </c>
      <c r="M47" s="50">
        <f t="shared" si="1"/>
        <v>5400000</v>
      </c>
    </row>
    <row r="48" spans="2:13" s="28" customFormat="1" ht="20.100000000000001" customHeight="1" x14ac:dyDescent="0.25">
      <c r="B48" s="35">
        <v>43</v>
      </c>
      <c r="C48" s="53" t="s">
        <v>42</v>
      </c>
      <c r="D48" s="36" t="s">
        <v>62</v>
      </c>
      <c r="E48" s="37">
        <v>1</v>
      </c>
      <c r="F48" s="37">
        <v>1</v>
      </c>
      <c r="G48" s="38">
        <v>3780000</v>
      </c>
      <c r="H48" s="46">
        <f>E48*G48</f>
        <v>3780000</v>
      </c>
      <c r="I48" s="39"/>
      <c r="J48" s="40">
        <f t="shared" si="2"/>
        <v>1</v>
      </c>
      <c r="K48" s="40">
        <v>1</v>
      </c>
      <c r="L48" s="41">
        <f>J48/E48</f>
        <v>1</v>
      </c>
      <c r="M48" s="50">
        <f t="shared" si="1"/>
        <v>3780000</v>
      </c>
    </row>
    <row r="49" spans="2:13" s="28" customFormat="1" ht="20.100000000000001" customHeight="1" x14ac:dyDescent="0.25">
      <c r="B49" s="35">
        <v>44</v>
      </c>
      <c r="C49" s="53" t="s">
        <v>43</v>
      </c>
      <c r="D49" s="36" t="s">
        <v>62</v>
      </c>
      <c r="E49" s="37">
        <v>8</v>
      </c>
      <c r="F49" s="37">
        <v>8</v>
      </c>
      <c r="G49" s="38">
        <v>500000</v>
      </c>
      <c r="H49" s="46">
        <f>E49*G49</f>
        <v>4000000</v>
      </c>
      <c r="I49" s="39"/>
      <c r="J49" s="40">
        <f t="shared" si="2"/>
        <v>8</v>
      </c>
      <c r="K49" s="40">
        <v>8</v>
      </c>
      <c r="L49" s="41">
        <f>J49/E49</f>
        <v>1</v>
      </c>
      <c r="M49" s="50">
        <f t="shared" si="1"/>
        <v>4000000</v>
      </c>
    </row>
    <row r="50" spans="2:13" s="28" customFormat="1" ht="20.100000000000001" customHeight="1" x14ac:dyDescent="0.25">
      <c r="B50" s="35">
        <v>45</v>
      </c>
      <c r="C50" s="53" t="s">
        <v>44</v>
      </c>
      <c r="D50" s="36" t="s">
        <v>62</v>
      </c>
      <c r="E50" s="37">
        <v>2</v>
      </c>
      <c r="F50" s="37">
        <v>2</v>
      </c>
      <c r="G50" s="38">
        <v>1800000</v>
      </c>
      <c r="H50" s="46">
        <f>E50*G50</f>
        <v>3600000</v>
      </c>
      <c r="I50" s="39"/>
      <c r="J50" s="40">
        <f t="shared" si="2"/>
        <v>2</v>
      </c>
      <c r="K50" s="40">
        <v>2</v>
      </c>
      <c r="L50" s="41">
        <f>J50/E50</f>
        <v>1</v>
      </c>
      <c r="M50" s="50">
        <f t="shared" si="1"/>
        <v>3600000</v>
      </c>
    </row>
    <row r="51" spans="2:13" s="28" customFormat="1" ht="20.100000000000001" customHeight="1" x14ac:dyDescent="0.25">
      <c r="B51" s="35">
        <v>46</v>
      </c>
      <c r="C51" s="53">
        <v>7847214002</v>
      </c>
      <c r="D51" s="36" t="s">
        <v>5</v>
      </c>
      <c r="E51" s="37">
        <v>3200</v>
      </c>
      <c r="F51" s="37">
        <v>48</v>
      </c>
      <c r="G51" s="38">
        <v>700000</v>
      </c>
      <c r="H51" s="46">
        <f>E51*G51</f>
        <v>2240000000</v>
      </c>
      <c r="I51" s="39"/>
      <c r="J51" s="40">
        <f t="shared" si="2"/>
        <v>3200</v>
      </c>
      <c r="K51" s="40">
        <v>48</v>
      </c>
      <c r="L51" s="41">
        <f>J51/E51</f>
        <v>1</v>
      </c>
      <c r="M51" s="50">
        <f t="shared" si="1"/>
        <v>2240000000</v>
      </c>
    </row>
    <row r="52" spans="2:13" ht="5.0999999999999996" customHeight="1" x14ac:dyDescent="0.25">
      <c r="C52" s="7"/>
      <c r="D52" s="7"/>
      <c r="E52" s="7"/>
      <c r="F52" s="7"/>
      <c r="G52" s="7"/>
      <c r="H52" s="47"/>
      <c r="I52" s="8"/>
      <c r="J52" s="9"/>
      <c r="K52" s="9"/>
      <c r="L52" s="9"/>
      <c r="M52" s="44"/>
    </row>
    <row r="53" spans="2:13" s="10" customFormat="1" ht="24" thickBot="1" x14ac:dyDescent="0.3">
      <c r="C53" s="11"/>
      <c r="D53" s="11"/>
      <c r="E53" s="11"/>
      <c r="F53" s="11"/>
      <c r="G53" s="11"/>
      <c r="H53" s="45">
        <f>SUM(H6:H51)</f>
        <v>19352085000</v>
      </c>
      <c r="I53" s="12"/>
      <c r="J53" s="11"/>
      <c r="K53" s="11"/>
      <c r="L53" s="11"/>
      <c r="M53" s="45">
        <f>SUM(M6:M51)</f>
        <v>7833369285.7142859</v>
      </c>
    </row>
    <row r="54" spans="2:13" ht="6" customHeight="1" thickTop="1" x14ac:dyDescent="0.25">
      <c r="C54" s="7"/>
      <c r="D54" s="7"/>
      <c r="E54" s="9"/>
      <c r="F54" s="9"/>
      <c r="G54" s="8"/>
      <c r="H54" s="7"/>
      <c r="I54" s="7"/>
      <c r="J54" s="7"/>
      <c r="K54" s="7"/>
      <c r="L54" s="7"/>
      <c r="M54" s="7"/>
    </row>
    <row r="55" spans="2:13" x14ac:dyDescent="0.25">
      <c r="G55" s="13"/>
    </row>
    <row r="56" spans="2:13" ht="33.75" x14ac:dyDescent="0.25">
      <c r="B56" s="14" t="s">
        <v>7</v>
      </c>
      <c r="C56" s="15"/>
      <c r="D56" s="14"/>
      <c r="E56" s="15"/>
      <c r="F56" s="15"/>
      <c r="G56" s="15"/>
      <c r="H56" s="16"/>
      <c r="I56" s="13"/>
      <c r="J56" s="14" t="s">
        <v>3</v>
      </c>
      <c r="K56" s="14"/>
      <c r="L56" s="14"/>
      <c r="M56" s="15"/>
    </row>
    <row r="57" spans="2:13" ht="6" customHeight="1" x14ac:dyDescent="0.25">
      <c r="G57" s="5"/>
      <c r="H57" s="6"/>
      <c r="I57" s="13"/>
    </row>
    <row r="58" spans="2:13" s="42" customFormat="1" ht="20.100000000000001" customHeight="1" x14ac:dyDescent="0.6">
      <c r="B58" s="42" t="s">
        <v>63</v>
      </c>
      <c r="H58" s="48">
        <f>M53</f>
        <v>7833369285.7142859</v>
      </c>
      <c r="I58" s="43"/>
      <c r="J58" s="52"/>
      <c r="K58" s="52"/>
      <c r="L58" s="52"/>
      <c r="M58" s="52"/>
    </row>
    <row r="59" spans="2:13" s="42" customFormat="1" ht="20.100000000000001" customHeight="1" x14ac:dyDescent="0.6">
      <c r="B59" s="42" t="s">
        <v>64</v>
      </c>
      <c r="H59" s="49"/>
      <c r="I59" s="43"/>
      <c r="J59" s="52"/>
      <c r="K59" s="52"/>
      <c r="L59" s="52"/>
      <c r="M59" s="52"/>
    </row>
    <row r="60" spans="2:13" s="42" customFormat="1" ht="20.100000000000001" customHeight="1" thickBot="1" x14ac:dyDescent="0.65">
      <c r="B60" s="42" t="s">
        <v>65</v>
      </c>
      <c r="H60" s="51">
        <f>H58+H59</f>
        <v>7833369285.7142859</v>
      </c>
      <c r="I60" s="43"/>
      <c r="J60" s="52"/>
      <c r="K60" s="52"/>
      <c r="L60" s="52"/>
      <c r="M60" s="52"/>
    </row>
    <row r="61" spans="2:13" ht="20.100000000000001" customHeight="1" thickTop="1" x14ac:dyDescent="0.7">
      <c r="B61" s="17"/>
      <c r="D61" s="17"/>
      <c r="E61" s="18"/>
      <c r="F61" s="18"/>
      <c r="G61" s="5"/>
      <c r="H61" s="19"/>
      <c r="I61" s="20"/>
      <c r="J61" s="27"/>
      <c r="K61" s="27"/>
      <c r="L61" s="27"/>
      <c r="M61" s="27"/>
    </row>
    <row r="62" spans="2:13" ht="15" customHeight="1" x14ac:dyDescent="0.25">
      <c r="J62" s="27"/>
      <c r="K62" s="27"/>
      <c r="L62" s="27"/>
      <c r="M62" s="27"/>
    </row>
    <row r="63" spans="2:13" ht="14.25" customHeight="1" x14ac:dyDescent="0.25">
      <c r="J63" s="27"/>
      <c r="K63" s="27"/>
      <c r="L63" s="27"/>
      <c r="M63" s="27"/>
    </row>
    <row r="64" spans="2:13" ht="14.25" customHeight="1" x14ac:dyDescent="0.25">
      <c r="J64" s="27"/>
      <c r="K64" s="27"/>
      <c r="L64" s="27"/>
      <c r="M64" s="27"/>
    </row>
    <row r="65" spans="3:14" ht="14.25" customHeight="1" x14ac:dyDescent="0.25">
      <c r="J65" s="27"/>
      <c r="K65" s="27"/>
      <c r="L65" s="27"/>
      <c r="M65" s="27"/>
    </row>
    <row r="66" spans="3:14" ht="27" x14ac:dyDescent="0.25">
      <c r="H66" s="21"/>
      <c r="I66" s="21"/>
      <c r="J66" s="27"/>
      <c r="K66" s="27"/>
      <c r="L66" s="27"/>
      <c r="M66" s="27"/>
      <c r="N66" s="22"/>
    </row>
    <row r="67" spans="3:14" ht="29.25" x14ac:dyDescent="0.25">
      <c r="C67" s="23"/>
      <c r="D67" s="23"/>
      <c r="E67" s="24"/>
      <c r="F67" s="24"/>
      <c r="G67" s="25"/>
      <c r="H67" s="18"/>
      <c r="I67" s="18"/>
      <c r="J67" s="18"/>
      <c r="K67" s="18"/>
      <c r="L67" s="18"/>
      <c r="M67" s="18"/>
      <c r="N67" s="22"/>
    </row>
    <row r="68" spans="3:14" ht="24.75" x14ac:dyDescent="0.25">
      <c r="C68" s="18"/>
      <c r="D68" s="18"/>
      <c r="E68" s="18"/>
      <c r="F68" s="18"/>
      <c r="G68" s="26"/>
    </row>
  </sheetData>
  <mergeCells count="1">
    <mergeCell ref="J58:M60"/>
  </mergeCells>
  <printOptions horizontalCentered="1"/>
  <pageMargins left="0.25" right="0.25" top="0.75" bottom="0.75" header="0.3" footer="0.3"/>
  <pageSetup scale="6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0EB2B-59CC-4EE3-AF62-234ED2A218E8}">
  <sheetPr>
    <pageSetUpPr fitToPage="1"/>
  </sheetPr>
  <dimension ref="B1:N68"/>
  <sheetViews>
    <sheetView rightToLeft="1" tabSelected="1" zoomScaleNormal="100" workbookViewId="0">
      <selection activeCell="G23" sqref="G23"/>
    </sheetView>
  </sheetViews>
  <sheetFormatPr defaultColWidth="9.140625" defaultRowHeight="19.5" x14ac:dyDescent="0.25"/>
  <cols>
    <col min="1" max="1" width="2.7109375" style="5" customWidth="1"/>
    <col min="2" max="2" width="5.7109375" style="5" customWidth="1"/>
    <col min="3" max="3" width="22.85546875" style="5" customWidth="1"/>
    <col min="4" max="4" width="7.28515625" style="5" bestFit="1" customWidth="1"/>
    <col min="5" max="5" width="9.7109375" style="5" bestFit="1" customWidth="1"/>
    <col min="6" max="6" width="10.140625" style="5" customWidth="1"/>
    <col min="7" max="7" width="14" style="6" customWidth="1"/>
    <col min="8" max="8" width="17.28515625" style="5" bestFit="1" customWidth="1"/>
    <col min="9" max="9" width="1.7109375" style="5" customWidth="1"/>
    <col min="10" max="10" width="13.42578125" style="5" bestFit="1" customWidth="1"/>
    <col min="11" max="11" width="10.140625" style="5" customWidth="1"/>
    <col min="12" max="12" width="14.5703125" style="5" customWidth="1"/>
    <col min="13" max="13" width="19" style="5" customWidth="1"/>
    <col min="14" max="14" width="2.7109375" style="5" customWidth="1"/>
    <col min="15" max="15" width="9.140625" style="5"/>
    <col min="16" max="16" width="16.42578125" style="5" bestFit="1" customWidth="1"/>
    <col min="17" max="16384" width="9.140625" style="5"/>
  </cols>
  <sheetData>
    <row r="1" spans="2:13" s="2" customFormat="1" ht="27.95" customHeight="1" x14ac:dyDescent="0.25">
      <c r="B1" s="1" t="s">
        <v>11</v>
      </c>
      <c r="D1" s="1"/>
      <c r="G1" s="3"/>
      <c r="M1" s="4" t="s">
        <v>59</v>
      </c>
    </row>
    <row r="2" spans="2:13" s="2" customFormat="1" ht="27.95" customHeight="1" x14ac:dyDescent="0.25">
      <c r="B2" s="1" t="s">
        <v>4</v>
      </c>
      <c r="D2" s="1"/>
      <c r="G2" s="3"/>
      <c r="M2" s="4" t="s">
        <v>61</v>
      </c>
    </row>
    <row r="3" spans="2:13" s="2" customFormat="1" ht="27.95" customHeight="1" x14ac:dyDescent="0.25">
      <c r="B3" s="1" t="s">
        <v>58</v>
      </c>
      <c r="D3" s="1"/>
      <c r="G3" s="3"/>
      <c r="M3" s="4" t="s">
        <v>60</v>
      </c>
    </row>
    <row r="4" spans="2:13" ht="6" customHeight="1" x14ac:dyDescent="0.25"/>
    <row r="5" spans="2:13" s="28" customFormat="1" ht="46.5" customHeight="1" x14ac:dyDescent="0.25">
      <c r="B5" s="29" t="s">
        <v>0</v>
      </c>
      <c r="C5" s="29" t="s">
        <v>12</v>
      </c>
      <c r="D5" s="30" t="s">
        <v>1</v>
      </c>
      <c r="E5" s="30" t="s">
        <v>68</v>
      </c>
      <c r="F5" s="30" t="s">
        <v>70</v>
      </c>
      <c r="G5" s="30" t="s">
        <v>2</v>
      </c>
      <c r="H5" s="31" t="s">
        <v>6</v>
      </c>
      <c r="I5" s="32"/>
      <c r="J5" s="33" t="s">
        <v>67</v>
      </c>
      <c r="K5" s="33" t="s">
        <v>9</v>
      </c>
      <c r="L5" s="33" t="s">
        <v>10</v>
      </c>
      <c r="M5" s="34" t="s">
        <v>8</v>
      </c>
    </row>
    <row r="6" spans="2:13" s="28" customFormat="1" ht="20.100000000000001" customHeight="1" x14ac:dyDescent="0.25">
      <c r="B6" s="35">
        <v>1</v>
      </c>
      <c r="C6" s="53" t="s">
        <v>13</v>
      </c>
      <c r="D6" s="36" t="s">
        <v>5</v>
      </c>
      <c r="E6" s="37">
        <v>24</v>
      </c>
      <c r="F6" s="57">
        <v>13</v>
      </c>
      <c r="G6" s="38">
        <v>215000</v>
      </c>
      <c r="H6" s="46">
        <f>E6*G6</f>
        <v>5160000</v>
      </c>
      <c r="I6" s="39"/>
      <c r="J6" s="40">
        <f>IF(K6&gt;=F6,E6,K6/F6*E6)</f>
        <v>24</v>
      </c>
      <c r="K6" s="59">
        <v>18</v>
      </c>
      <c r="L6" s="41">
        <f>J6/E6</f>
        <v>1</v>
      </c>
      <c r="M6" s="50">
        <f>J6*G6</f>
        <v>5160000</v>
      </c>
    </row>
    <row r="7" spans="2:13" s="28" customFormat="1" ht="20.100000000000001" customHeight="1" x14ac:dyDescent="0.25">
      <c r="B7" s="35">
        <v>2</v>
      </c>
      <c r="C7" s="53" t="s">
        <v>14</v>
      </c>
      <c r="D7" s="36" t="s">
        <v>5</v>
      </c>
      <c r="E7" s="37">
        <v>55</v>
      </c>
      <c r="F7" s="57">
        <v>17</v>
      </c>
      <c r="G7" s="38">
        <v>215000</v>
      </c>
      <c r="H7" s="46">
        <f>E7*G7</f>
        <v>11825000</v>
      </c>
      <c r="I7" s="39"/>
      <c r="J7" s="40">
        <f t="shared" ref="J7:J41" si="0">IF(K7&gt;=F7,E7,K7/F7*E7)</f>
        <v>55</v>
      </c>
      <c r="K7" s="59">
        <v>18</v>
      </c>
      <c r="L7" s="41">
        <f>J7/E7</f>
        <v>1</v>
      </c>
      <c r="M7" s="50">
        <f t="shared" ref="M7:M51" si="1">J7*G7</f>
        <v>11825000</v>
      </c>
    </row>
    <row r="8" spans="2:13" s="28" customFormat="1" ht="20.100000000000001" customHeight="1" x14ac:dyDescent="0.25">
      <c r="B8" s="35">
        <v>3</v>
      </c>
      <c r="C8" s="53" t="s">
        <v>15</v>
      </c>
      <c r="D8" s="36" t="s">
        <v>62</v>
      </c>
      <c r="E8" s="37">
        <v>48</v>
      </c>
      <c r="F8" s="57">
        <v>48</v>
      </c>
      <c r="G8" s="38">
        <v>200000</v>
      </c>
      <c r="H8" s="46">
        <f>E8*G8</f>
        <v>9600000</v>
      </c>
      <c r="I8" s="39"/>
      <c r="J8" s="40">
        <f t="shared" si="0"/>
        <v>48</v>
      </c>
      <c r="K8" s="59">
        <v>48</v>
      </c>
      <c r="L8" s="41">
        <f>J8/E8</f>
        <v>1</v>
      </c>
      <c r="M8" s="50">
        <f t="shared" si="1"/>
        <v>9600000</v>
      </c>
    </row>
    <row r="9" spans="2:13" s="28" customFormat="1" ht="20.100000000000001" customHeight="1" x14ac:dyDescent="0.25">
      <c r="B9" s="35">
        <v>4</v>
      </c>
      <c r="C9" s="53" t="s">
        <v>16</v>
      </c>
      <c r="D9" s="36" t="s">
        <v>62</v>
      </c>
      <c r="E9" s="37">
        <v>75</v>
      </c>
      <c r="F9" s="57">
        <v>75</v>
      </c>
      <c r="G9" s="38">
        <v>250000</v>
      </c>
      <c r="H9" s="46">
        <f>E9*G9</f>
        <v>18750000</v>
      </c>
      <c r="I9" s="39"/>
      <c r="J9" s="40">
        <f t="shared" si="0"/>
        <v>75</v>
      </c>
      <c r="K9" s="59">
        <v>75</v>
      </c>
      <c r="L9" s="41">
        <f>J9/E9</f>
        <v>1</v>
      </c>
      <c r="M9" s="50">
        <f t="shared" si="1"/>
        <v>18750000</v>
      </c>
    </row>
    <row r="10" spans="2:13" s="28" customFormat="1" ht="20.100000000000001" customHeight="1" x14ac:dyDescent="0.25">
      <c r="B10" s="35">
        <v>5</v>
      </c>
      <c r="C10" s="53" t="s">
        <v>17</v>
      </c>
      <c r="D10" s="36" t="s">
        <v>62</v>
      </c>
      <c r="E10" s="37">
        <v>28</v>
      </c>
      <c r="F10" s="57">
        <v>28</v>
      </c>
      <c r="G10" s="38">
        <v>300000</v>
      </c>
      <c r="H10" s="46">
        <f>E10*G10</f>
        <v>8400000</v>
      </c>
      <c r="I10" s="39"/>
      <c r="J10" s="40">
        <f t="shared" si="0"/>
        <v>28</v>
      </c>
      <c r="K10" s="59">
        <v>28</v>
      </c>
      <c r="L10" s="41">
        <f>J10/E10</f>
        <v>1</v>
      </c>
      <c r="M10" s="50">
        <f t="shared" si="1"/>
        <v>8400000</v>
      </c>
    </row>
    <row r="11" spans="2:13" s="28" customFormat="1" ht="20.100000000000001" customHeight="1" x14ac:dyDescent="0.25">
      <c r="B11" s="35">
        <v>6</v>
      </c>
      <c r="C11" s="53" t="s">
        <v>18</v>
      </c>
      <c r="D11" s="36" t="s">
        <v>62</v>
      </c>
      <c r="E11" s="37">
        <v>10</v>
      </c>
      <c r="F11" s="57">
        <v>10</v>
      </c>
      <c r="G11" s="38">
        <v>400000</v>
      </c>
      <c r="H11" s="46">
        <f>E11*G11</f>
        <v>4000000</v>
      </c>
      <c r="I11" s="39"/>
      <c r="J11" s="40">
        <f t="shared" si="0"/>
        <v>10</v>
      </c>
      <c r="K11" s="59">
        <v>10</v>
      </c>
      <c r="L11" s="41">
        <f>J11/E11</f>
        <v>1</v>
      </c>
      <c r="M11" s="50">
        <f t="shared" si="1"/>
        <v>4000000</v>
      </c>
    </row>
    <row r="12" spans="2:13" s="28" customFormat="1" ht="20.100000000000001" customHeight="1" x14ac:dyDescent="0.25">
      <c r="B12" s="35">
        <v>7</v>
      </c>
      <c r="C12" s="53" t="s">
        <v>19</v>
      </c>
      <c r="D12" s="36" t="s">
        <v>62</v>
      </c>
      <c r="E12" s="37">
        <v>56</v>
      </c>
      <c r="F12" s="57">
        <v>56</v>
      </c>
      <c r="G12" s="38">
        <v>670000</v>
      </c>
      <c r="H12" s="46">
        <f>E12*G12</f>
        <v>37520000</v>
      </c>
      <c r="I12" s="39"/>
      <c r="J12" s="40">
        <f t="shared" si="0"/>
        <v>56</v>
      </c>
      <c r="K12" s="59">
        <v>56</v>
      </c>
      <c r="L12" s="41">
        <f>J12/E12</f>
        <v>1</v>
      </c>
      <c r="M12" s="50">
        <f t="shared" si="1"/>
        <v>37520000</v>
      </c>
    </row>
    <row r="13" spans="2:13" s="28" customFormat="1" ht="20.100000000000001" customHeight="1" x14ac:dyDescent="0.25">
      <c r="B13" s="35">
        <v>8</v>
      </c>
      <c r="C13" s="53" t="s">
        <v>20</v>
      </c>
      <c r="D13" s="36" t="s">
        <v>5</v>
      </c>
      <c r="E13" s="55">
        <v>186.5</v>
      </c>
      <c r="F13" s="58">
        <v>19</v>
      </c>
      <c r="G13" s="38">
        <v>220000</v>
      </c>
      <c r="H13" s="46">
        <f>E13*G13</f>
        <v>41030000</v>
      </c>
      <c r="I13" s="39"/>
      <c r="J13" s="54">
        <f t="shared" si="0"/>
        <v>186.5</v>
      </c>
      <c r="K13" s="60">
        <v>24</v>
      </c>
      <c r="L13" s="41">
        <f>J13/E13</f>
        <v>1</v>
      </c>
      <c r="M13" s="50">
        <f t="shared" si="1"/>
        <v>41030000</v>
      </c>
    </row>
    <row r="14" spans="2:13" s="28" customFormat="1" ht="20.100000000000001" customHeight="1" x14ac:dyDescent="0.25">
      <c r="B14" s="35">
        <v>9</v>
      </c>
      <c r="C14" s="53" t="s">
        <v>21</v>
      </c>
      <c r="D14" s="36" t="s">
        <v>5</v>
      </c>
      <c r="E14" s="37">
        <v>159</v>
      </c>
      <c r="F14" s="57">
        <v>18</v>
      </c>
      <c r="G14" s="38">
        <v>220000</v>
      </c>
      <c r="H14" s="46">
        <f>E14*G14</f>
        <v>34980000</v>
      </c>
      <c r="I14" s="39"/>
      <c r="J14" s="40">
        <f t="shared" si="0"/>
        <v>159</v>
      </c>
      <c r="K14" s="59">
        <v>18</v>
      </c>
      <c r="L14" s="41">
        <f>J14/E14</f>
        <v>1</v>
      </c>
      <c r="M14" s="50">
        <f t="shared" si="1"/>
        <v>34980000</v>
      </c>
    </row>
    <row r="15" spans="2:13" s="28" customFormat="1" ht="20.100000000000001" customHeight="1" x14ac:dyDescent="0.25">
      <c r="B15" s="35">
        <v>10</v>
      </c>
      <c r="C15" s="53" t="s">
        <v>22</v>
      </c>
      <c r="D15" s="36" t="s">
        <v>5</v>
      </c>
      <c r="E15" s="37">
        <v>223</v>
      </c>
      <c r="F15" s="57">
        <v>18</v>
      </c>
      <c r="G15" s="38">
        <v>225000</v>
      </c>
      <c r="H15" s="46">
        <f>E15*G15</f>
        <v>50175000</v>
      </c>
      <c r="I15" s="39"/>
      <c r="J15" s="40">
        <f t="shared" si="0"/>
        <v>223</v>
      </c>
      <c r="K15" s="59">
        <v>18</v>
      </c>
      <c r="L15" s="41">
        <f>J15/E15</f>
        <v>1</v>
      </c>
      <c r="M15" s="50">
        <f t="shared" si="1"/>
        <v>50175000</v>
      </c>
    </row>
    <row r="16" spans="2:13" s="28" customFormat="1" ht="20.100000000000001" customHeight="1" x14ac:dyDescent="0.25">
      <c r="B16" s="35">
        <v>11</v>
      </c>
      <c r="C16" s="53" t="s">
        <v>23</v>
      </c>
      <c r="D16" s="36" t="s">
        <v>5</v>
      </c>
      <c r="E16" s="37">
        <v>333</v>
      </c>
      <c r="F16" s="57">
        <v>20</v>
      </c>
      <c r="G16" s="38">
        <v>225000</v>
      </c>
      <c r="H16" s="46">
        <f>E16*G16</f>
        <v>74925000</v>
      </c>
      <c r="I16" s="39"/>
      <c r="J16" s="40">
        <f t="shared" si="0"/>
        <v>333</v>
      </c>
      <c r="K16" s="59">
        <v>24</v>
      </c>
      <c r="L16" s="41">
        <f>J16/E16</f>
        <v>1</v>
      </c>
      <c r="M16" s="50">
        <f t="shared" si="1"/>
        <v>74925000</v>
      </c>
    </row>
    <row r="17" spans="2:13" s="28" customFormat="1" ht="20.100000000000001" customHeight="1" x14ac:dyDescent="0.25">
      <c r="B17" s="35">
        <v>12</v>
      </c>
      <c r="C17" s="53" t="s">
        <v>24</v>
      </c>
      <c r="D17" s="36" t="s">
        <v>5</v>
      </c>
      <c r="E17" s="37">
        <v>479</v>
      </c>
      <c r="F17" s="57">
        <v>14</v>
      </c>
      <c r="G17" s="38">
        <v>300000</v>
      </c>
      <c r="H17" s="46">
        <f>E17*G17</f>
        <v>143700000</v>
      </c>
      <c r="I17" s="39"/>
      <c r="J17" s="40">
        <f t="shared" si="0"/>
        <v>479</v>
      </c>
      <c r="K17" s="59">
        <v>18</v>
      </c>
      <c r="L17" s="41">
        <f>J17/E17</f>
        <v>1</v>
      </c>
      <c r="M17" s="50">
        <f t="shared" si="1"/>
        <v>143700000</v>
      </c>
    </row>
    <row r="18" spans="2:13" s="28" customFormat="1" ht="20.100000000000001" customHeight="1" x14ac:dyDescent="0.25">
      <c r="B18" s="35">
        <v>13</v>
      </c>
      <c r="C18" s="53" t="s">
        <v>25</v>
      </c>
      <c r="D18" s="36" t="s">
        <v>5</v>
      </c>
      <c r="E18" s="37">
        <v>75</v>
      </c>
      <c r="F18" s="57">
        <v>8</v>
      </c>
      <c r="G18" s="38">
        <v>220000</v>
      </c>
      <c r="H18" s="46">
        <f>E18*G18</f>
        <v>16500000</v>
      </c>
      <c r="I18" s="39"/>
      <c r="J18" s="40">
        <f t="shared" si="0"/>
        <v>75</v>
      </c>
      <c r="K18" s="59">
        <v>12</v>
      </c>
      <c r="L18" s="41">
        <f>J18/E18</f>
        <v>1</v>
      </c>
      <c r="M18" s="50">
        <f t="shared" si="1"/>
        <v>16500000</v>
      </c>
    </row>
    <row r="19" spans="2:13" s="28" customFormat="1" ht="20.100000000000001" customHeight="1" x14ac:dyDescent="0.25">
      <c r="B19" s="35">
        <v>14</v>
      </c>
      <c r="C19" s="53" t="s">
        <v>26</v>
      </c>
      <c r="D19" s="36" t="s">
        <v>5</v>
      </c>
      <c r="E19" s="37">
        <v>955</v>
      </c>
      <c r="F19" s="57">
        <v>43</v>
      </c>
      <c r="G19" s="38">
        <v>500000</v>
      </c>
      <c r="H19" s="46">
        <f>E19*G19</f>
        <v>477500000</v>
      </c>
      <c r="I19" s="39"/>
      <c r="J19" s="40">
        <f t="shared" si="0"/>
        <v>955</v>
      </c>
      <c r="K19" s="59">
        <v>48</v>
      </c>
      <c r="L19" s="41">
        <f>J19/E19</f>
        <v>1</v>
      </c>
      <c r="M19" s="50">
        <f t="shared" si="1"/>
        <v>477500000</v>
      </c>
    </row>
    <row r="20" spans="2:13" s="28" customFormat="1" ht="20.100000000000001" customHeight="1" x14ac:dyDescent="0.25">
      <c r="B20" s="35">
        <v>15</v>
      </c>
      <c r="C20" s="53" t="s">
        <v>27</v>
      </c>
      <c r="D20" s="36" t="s">
        <v>5</v>
      </c>
      <c r="E20" s="37">
        <v>975</v>
      </c>
      <c r="F20" s="57">
        <v>30</v>
      </c>
      <c r="G20" s="38">
        <v>550000</v>
      </c>
      <c r="H20" s="46">
        <f>E20*G20</f>
        <v>536250000</v>
      </c>
      <c r="I20" s="39"/>
      <c r="J20" s="40">
        <f t="shared" si="0"/>
        <v>975</v>
      </c>
      <c r="K20" s="59">
        <v>36</v>
      </c>
      <c r="L20" s="41">
        <f>J20/E20</f>
        <v>1</v>
      </c>
      <c r="M20" s="50">
        <f t="shared" si="1"/>
        <v>536250000</v>
      </c>
    </row>
    <row r="21" spans="2:13" s="28" customFormat="1" ht="20.100000000000001" customHeight="1" x14ac:dyDescent="0.25">
      <c r="B21" s="35">
        <v>16</v>
      </c>
      <c r="C21" s="53" t="s">
        <v>28</v>
      </c>
      <c r="D21" s="36" t="s">
        <v>5</v>
      </c>
      <c r="E21" s="37">
        <v>390</v>
      </c>
      <c r="F21" s="57">
        <v>14</v>
      </c>
      <c r="G21" s="38">
        <v>330000</v>
      </c>
      <c r="H21" s="46">
        <f>E21*G21</f>
        <v>128700000</v>
      </c>
      <c r="I21" s="39"/>
      <c r="J21" s="56">
        <f t="shared" si="0"/>
        <v>334.28571428571428</v>
      </c>
      <c r="K21" s="59">
        <v>12</v>
      </c>
      <c r="L21" s="41">
        <f>J21/E21</f>
        <v>0.8571428571428571</v>
      </c>
      <c r="M21" s="50">
        <f t="shared" si="1"/>
        <v>110314285.71428572</v>
      </c>
    </row>
    <row r="22" spans="2:13" s="28" customFormat="1" ht="20.100000000000001" customHeight="1" x14ac:dyDescent="0.25">
      <c r="B22" s="35">
        <v>17</v>
      </c>
      <c r="C22" s="53" t="s">
        <v>29</v>
      </c>
      <c r="D22" s="36" t="s">
        <v>5</v>
      </c>
      <c r="E22" s="37">
        <v>2950</v>
      </c>
      <c r="F22" s="57">
        <v>41</v>
      </c>
      <c r="G22" s="38">
        <v>350000</v>
      </c>
      <c r="H22" s="46">
        <f>E22*G22</f>
        <v>1032500000</v>
      </c>
      <c r="I22" s="39"/>
      <c r="J22" s="40">
        <f t="shared" si="0"/>
        <v>2950</v>
      </c>
      <c r="K22" s="59">
        <v>48</v>
      </c>
      <c r="L22" s="41">
        <f>J22/E22</f>
        <v>1</v>
      </c>
      <c r="M22" s="50">
        <f t="shared" si="1"/>
        <v>1032500000</v>
      </c>
    </row>
    <row r="23" spans="2:13" s="28" customFormat="1" ht="20.100000000000001" customHeight="1" x14ac:dyDescent="0.25">
      <c r="B23" s="35">
        <v>18</v>
      </c>
      <c r="C23" s="53" t="s">
        <v>30</v>
      </c>
      <c r="D23" s="36" t="s">
        <v>62</v>
      </c>
      <c r="E23" s="37">
        <v>1</v>
      </c>
      <c r="F23" s="57">
        <v>6</v>
      </c>
      <c r="G23" s="38">
        <v>263200000</v>
      </c>
      <c r="H23" s="46">
        <f>E23*G23</f>
        <v>263200000</v>
      </c>
      <c r="I23" s="39"/>
      <c r="J23" s="40">
        <f t="shared" si="0"/>
        <v>1</v>
      </c>
      <c r="K23" s="59">
        <v>6</v>
      </c>
      <c r="L23" s="41">
        <f>J23/E23</f>
        <v>1</v>
      </c>
      <c r="M23" s="50">
        <f t="shared" si="1"/>
        <v>263200000</v>
      </c>
    </row>
    <row r="24" spans="2:13" s="28" customFormat="1" ht="20.100000000000001" customHeight="1" x14ac:dyDescent="0.25">
      <c r="B24" s="35">
        <v>19</v>
      </c>
      <c r="C24" s="53" t="s">
        <v>31</v>
      </c>
      <c r="D24" s="36" t="s">
        <v>62</v>
      </c>
      <c r="E24" s="37">
        <v>1</v>
      </c>
      <c r="F24" s="57">
        <v>8</v>
      </c>
      <c r="G24" s="38">
        <v>168000000</v>
      </c>
      <c r="H24" s="46">
        <f>E24*G24</f>
        <v>168000000</v>
      </c>
      <c r="I24" s="39"/>
      <c r="J24" s="40">
        <f t="shared" si="0"/>
        <v>1</v>
      </c>
      <c r="K24" s="59">
        <v>12</v>
      </c>
      <c r="L24" s="41">
        <f>J24/E24</f>
        <v>1</v>
      </c>
      <c r="M24" s="50">
        <f t="shared" si="1"/>
        <v>168000000</v>
      </c>
    </row>
    <row r="25" spans="2:13" s="28" customFormat="1" ht="20.100000000000001" customHeight="1" x14ac:dyDescent="0.25">
      <c r="B25" s="35">
        <v>20</v>
      </c>
      <c r="C25" s="53" t="s">
        <v>32</v>
      </c>
      <c r="D25" s="36" t="s">
        <v>62</v>
      </c>
      <c r="E25" s="37">
        <v>1</v>
      </c>
      <c r="F25" s="57">
        <v>5</v>
      </c>
      <c r="G25" s="38">
        <v>1050000000</v>
      </c>
      <c r="H25" s="46">
        <f>E25*G25</f>
        <v>1050000000</v>
      </c>
      <c r="I25" s="39"/>
      <c r="J25" s="40">
        <f t="shared" si="0"/>
        <v>1</v>
      </c>
      <c r="K25" s="59">
        <v>6</v>
      </c>
      <c r="L25" s="41">
        <f>J25/E25</f>
        <v>1</v>
      </c>
      <c r="M25" s="50">
        <f t="shared" si="1"/>
        <v>1050000000</v>
      </c>
    </row>
    <row r="26" spans="2:13" s="28" customFormat="1" ht="20.100000000000001" customHeight="1" x14ac:dyDescent="0.25">
      <c r="B26" s="35">
        <v>21</v>
      </c>
      <c r="C26" s="53" t="s">
        <v>33</v>
      </c>
      <c r="D26" s="36" t="s">
        <v>62</v>
      </c>
      <c r="E26" s="37">
        <v>1</v>
      </c>
      <c r="F26" s="57">
        <v>9</v>
      </c>
      <c r="G26" s="38">
        <v>142800000</v>
      </c>
      <c r="H26" s="46">
        <f>E26*G26</f>
        <v>142800000</v>
      </c>
      <c r="I26" s="39"/>
      <c r="J26" s="40">
        <f t="shared" si="0"/>
        <v>1</v>
      </c>
      <c r="K26" s="59">
        <v>12</v>
      </c>
      <c r="L26" s="41">
        <f>J26/E26</f>
        <v>1</v>
      </c>
      <c r="M26" s="50">
        <f t="shared" si="1"/>
        <v>142800000</v>
      </c>
    </row>
    <row r="27" spans="2:13" s="28" customFormat="1" ht="20.100000000000001" customHeight="1" x14ac:dyDescent="0.25">
      <c r="B27" s="35">
        <v>22</v>
      </c>
      <c r="C27" s="53" t="s">
        <v>34</v>
      </c>
      <c r="D27" s="36" t="s">
        <v>62</v>
      </c>
      <c r="E27" s="37">
        <v>1</v>
      </c>
      <c r="F27" s="57">
        <v>16</v>
      </c>
      <c r="G27" s="38">
        <v>378000000</v>
      </c>
      <c r="H27" s="46">
        <f>E27*G27</f>
        <v>378000000</v>
      </c>
      <c r="I27" s="39"/>
      <c r="J27" s="40">
        <f t="shared" si="0"/>
        <v>1</v>
      </c>
      <c r="K27" s="59">
        <v>18</v>
      </c>
      <c r="L27" s="41">
        <f>J27/E27</f>
        <v>1</v>
      </c>
      <c r="M27" s="50">
        <f t="shared" si="1"/>
        <v>378000000</v>
      </c>
    </row>
    <row r="28" spans="2:13" s="28" customFormat="1" ht="20.100000000000001" customHeight="1" x14ac:dyDescent="0.25">
      <c r="B28" s="35">
        <v>23</v>
      </c>
      <c r="C28" s="53" t="s">
        <v>35</v>
      </c>
      <c r="D28" s="36" t="s">
        <v>62</v>
      </c>
      <c r="E28" s="37">
        <v>1</v>
      </c>
      <c r="F28" s="57">
        <v>29</v>
      </c>
      <c r="G28" s="38">
        <v>945000000</v>
      </c>
      <c r="H28" s="46">
        <f>E28*G28</f>
        <v>945000000</v>
      </c>
      <c r="I28" s="39"/>
      <c r="J28" s="40">
        <f t="shared" si="0"/>
        <v>1</v>
      </c>
      <c r="K28" s="59">
        <v>30</v>
      </c>
      <c r="L28" s="41">
        <f>J28/E28</f>
        <v>1</v>
      </c>
      <c r="M28" s="50">
        <f t="shared" si="1"/>
        <v>945000000</v>
      </c>
    </row>
    <row r="29" spans="2:13" s="28" customFormat="1" ht="20.100000000000001" customHeight="1" x14ac:dyDescent="0.25">
      <c r="B29" s="35">
        <v>24</v>
      </c>
      <c r="C29" s="53" t="s">
        <v>45</v>
      </c>
      <c r="D29" s="36" t="s">
        <v>5</v>
      </c>
      <c r="E29" s="37">
        <v>480</v>
      </c>
      <c r="F29" s="58">
        <v>3</v>
      </c>
      <c r="G29" s="38">
        <v>2200000</v>
      </c>
      <c r="H29" s="46">
        <f>E29*G29</f>
        <v>1056000000</v>
      </c>
      <c r="I29" s="39"/>
      <c r="J29" s="40">
        <f t="shared" si="0"/>
        <v>480</v>
      </c>
      <c r="K29" s="60">
        <v>4.5</v>
      </c>
      <c r="L29" s="41">
        <f>J29/E29</f>
        <v>1</v>
      </c>
      <c r="M29" s="50">
        <f t="shared" si="1"/>
        <v>1056000000</v>
      </c>
    </row>
    <row r="30" spans="2:13" s="28" customFormat="1" ht="20.100000000000001" customHeight="1" x14ac:dyDescent="0.25">
      <c r="B30" s="35">
        <v>25</v>
      </c>
      <c r="C30" s="53" t="s">
        <v>46</v>
      </c>
      <c r="D30" s="36" t="s">
        <v>5</v>
      </c>
      <c r="E30" s="37">
        <v>960</v>
      </c>
      <c r="F30" s="58">
        <v>7</v>
      </c>
      <c r="G30" s="38">
        <v>310000</v>
      </c>
      <c r="H30" s="46">
        <f>E30*G30</f>
        <v>297600000</v>
      </c>
      <c r="I30" s="39"/>
      <c r="J30" s="40">
        <f t="shared" si="0"/>
        <v>960</v>
      </c>
      <c r="K30" s="59">
        <v>9</v>
      </c>
      <c r="L30" s="41">
        <f>J30/E30</f>
        <v>1</v>
      </c>
      <c r="M30" s="50">
        <f t="shared" si="1"/>
        <v>297600000</v>
      </c>
    </row>
    <row r="31" spans="2:13" s="28" customFormat="1" ht="20.100000000000001" customHeight="1" x14ac:dyDescent="0.25">
      <c r="B31" s="35">
        <v>26</v>
      </c>
      <c r="C31" s="53" t="s">
        <v>47</v>
      </c>
      <c r="D31" s="36" t="s">
        <v>5</v>
      </c>
      <c r="E31" s="37">
        <v>235</v>
      </c>
      <c r="F31" s="58">
        <v>1.2</v>
      </c>
      <c r="G31" s="38">
        <v>1500000</v>
      </c>
      <c r="H31" s="46">
        <f>E31*G31</f>
        <v>352500000</v>
      </c>
      <c r="I31" s="39"/>
      <c r="J31" s="40">
        <f t="shared" si="0"/>
        <v>235</v>
      </c>
      <c r="K31" s="60">
        <v>4.5</v>
      </c>
      <c r="L31" s="41">
        <f>J31/E31</f>
        <v>1</v>
      </c>
      <c r="M31" s="50">
        <f t="shared" si="1"/>
        <v>352500000</v>
      </c>
    </row>
    <row r="32" spans="2:13" s="28" customFormat="1" ht="20.100000000000001" customHeight="1" x14ac:dyDescent="0.25">
      <c r="B32" s="35">
        <v>27</v>
      </c>
      <c r="C32" s="53" t="s">
        <v>48</v>
      </c>
      <c r="D32" s="36" t="s">
        <v>5</v>
      </c>
      <c r="E32" s="37">
        <v>443</v>
      </c>
      <c r="F32" s="58">
        <v>0.5</v>
      </c>
      <c r="G32" s="38">
        <v>3500000</v>
      </c>
      <c r="H32" s="46">
        <f>E32*G32</f>
        <v>1550500000</v>
      </c>
      <c r="I32" s="39"/>
      <c r="J32" s="40">
        <f t="shared" si="0"/>
        <v>443</v>
      </c>
      <c r="K32" s="60">
        <v>4.5</v>
      </c>
      <c r="L32" s="41">
        <f>J32/E32</f>
        <v>1</v>
      </c>
      <c r="M32" s="50">
        <f t="shared" si="1"/>
        <v>1550500000</v>
      </c>
    </row>
    <row r="33" spans="2:13" s="28" customFormat="1" ht="20.100000000000001" customHeight="1" x14ac:dyDescent="0.25">
      <c r="B33" s="35">
        <v>28</v>
      </c>
      <c r="C33" s="53" t="s">
        <v>49</v>
      </c>
      <c r="D33" s="36" t="s">
        <v>5</v>
      </c>
      <c r="E33" s="37">
        <v>1135</v>
      </c>
      <c r="F33" s="58">
        <v>7.9</v>
      </c>
      <c r="G33" s="38">
        <v>308000</v>
      </c>
      <c r="H33" s="46">
        <f>E33*G33</f>
        <v>349580000</v>
      </c>
      <c r="I33" s="39"/>
      <c r="J33" s="40">
        <f t="shared" si="0"/>
        <v>1135</v>
      </c>
      <c r="K33" s="59">
        <v>12</v>
      </c>
      <c r="L33" s="41">
        <f>J33/E33</f>
        <v>1</v>
      </c>
      <c r="M33" s="50">
        <f t="shared" si="1"/>
        <v>349580000</v>
      </c>
    </row>
    <row r="34" spans="2:13" s="28" customFormat="1" ht="20.100000000000001" customHeight="1" x14ac:dyDescent="0.25">
      <c r="B34" s="35">
        <v>29</v>
      </c>
      <c r="C34" s="53" t="s">
        <v>50</v>
      </c>
      <c r="D34" s="36" t="s">
        <v>5</v>
      </c>
      <c r="E34" s="37">
        <v>1130</v>
      </c>
      <c r="F34" s="58">
        <v>4</v>
      </c>
      <c r="G34" s="38">
        <v>290000</v>
      </c>
      <c r="H34" s="46">
        <f>E34*G34</f>
        <v>327700000</v>
      </c>
      <c r="I34" s="39"/>
      <c r="J34" s="40">
        <f t="shared" si="0"/>
        <v>1130</v>
      </c>
      <c r="K34" s="59">
        <v>12</v>
      </c>
      <c r="L34" s="41">
        <f>J34/E34</f>
        <v>1</v>
      </c>
      <c r="M34" s="50">
        <f t="shared" si="1"/>
        <v>327700000</v>
      </c>
    </row>
    <row r="35" spans="2:13" s="28" customFormat="1" ht="20.100000000000001" customHeight="1" x14ac:dyDescent="0.25">
      <c r="B35" s="35">
        <v>30</v>
      </c>
      <c r="C35" s="53" t="s">
        <v>51</v>
      </c>
      <c r="D35" s="36" t="s">
        <v>5</v>
      </c>
      <c r="E35" s="37">
        <v>11810</v>
      </c>
      <c r="F35" s="58">
        <v>101.7</v>
      </c>
      <c r="G35" s="38">
        <v>290000</v>
      </c>
      <c r="H35" s="46">
        <f>E35*G35</f>
        <v>3424900000</v>
      </c>
      <c r="I35" s="39"/>
      <c r="J35" s="56">
        <f t="shared" si="0"/>
        <v>11496.46017699115</v>
      </c>
      <c r="K35" s="59">
        <v>99</v>
      </c>
      <c r="L35" s="61">
        <f>J35/E35</f>
        <v>0.97345132743362828</v>
      </c>
      <c r="M35" s="50">
        <f t="shared" si="1"/>
        <v>3333973451.3274336</v>
      </c>
    </row>
    <row r="36" spans="2:13" s="28" customFormat="1" ht="20.100000000000001" customHeight="1" x14ac:dyDescent="0.25">
      <c r="B36" s="35">
        <v>31</v>
      </c>
      <c r="C36" s="53" t="s">
        <v>52</v>
      </c>
      <c r="D36" s="36" t="s">
        <v>5</v>
      </c>
      <c r="E36" s="37">
        <v>2455</v>
      </c>
      <c r="F36" s="58">
        <v>2.2000000000000002</v>
      </c>
      <c r="G36" s="38">
        <v>310000</v>
      </c>
      <c r="H36" s="46">
        <f>E36*G36</f>
        <v>761050000</v>
      </c>
      <c r="I36" s="39"/>
      <c r="J36" s="40">
        <f t="shared" si="0"/>
        <v>2455</v>
      </c>
      <c r="K36" s="59">
        <v>12</v>
      </c>
      <c r="L36" s="41">
        <f>J36/E36</f>
        <v>1</v>
      </c>
      <c r="M36" s="50">
        <f t="shared" si="1"/>
        <v>761050000</v>
      </c>
    </row>
    <row r="37" spans="2:13" s="28" customFormat="1" ht="20.100000000000001" customHeight="1" x14ac:dyDescent="0.25">
      <c r="B37" s="35">
        <v>32</v>
      </c>
      <c r="C37" s="53" t="s">
        <v>53</v>
      </c>
      <c r="D37" s="36" t="s">
        <v>5</v>
      </c>
      <c r="E37" s="37">
        <v>2960</v>
      </c>
      <c r="F37" s="58">
        <v>7</v>
      </c>
      <c r="G37" s="38">
        <v>320000</v>
      </c>
      <c r="H37" s="46">
        <f>E37*G37</f>
        <v>947200000</v>
      </c>
      <c r="I37" s="39"/>
      <c r="J37" s="40">
        <f t="shared" si="0"/>
        <v>2960</v>
      </c>
      <c r="K37" s="59">
        <v>12</v>
      </c>
      <c r="L37" s="41">
        <f>J37/E37</f>
        <v>1</v>
      </c>
      <c r="M37" s="50">
        <f t="shared" si="1"/>
        <v>947200000</v>
      </c>
    </row>
    <row r="38" spans="2:13" s="28" customFormat="1" ht="20.100000000000001" customHeight="1" x14ac:dyDescent="0.25">
      <c r="B38" s="35">
        <v>33</v>
      </c>
      <c r="C38" s="53" t="s">
        <v>54</v>
      </c>
      <c r="D38" s="36" t="s">
        <v>5</v>
      </c>
      <c r="E38" s="37">
        <v>400</v>
      </c>
      <c r="F38" s="58">
        <v>2</v>
      </c>
      <c r="G38" s="38">
        <v>300000</v>
      </c>
      <c r="H38" s="46">
        <f>E38*G38</f>
        <v>120000000</v>
      </c>
      <c r="I38" s="39"/>
      <c r="J38" s="40">
        <f t="shared" si="0"/>
        <v>400</v>
      </c>
      <c r="K38" s="59">
        <v>9</v>
      </c>
      <c r="L38" s="41">
        <f>J38/E38</f>
        <v>1</v>
      </c>
      <c r="M38" s="50">
        <f t="shared" si="1"/>
        <v>120000000</v>
      </c>
    </row>
    <row r="39" spans="2:13" s="28" customFormat="1" ht="20.100000000000001" customHeight="1" x14ac:dyDescent="0.25">
      <c r="B39" s="35">
        <v>34</v>
      </c>
      <c r="C39" s="53" t="s">
        <v>55</v>
      </c>
      <c r="D39" s="36" t="s">
        <v>5</v>
      </c>
      <c r="E39" s="37">
        <v>431</v>
      </c>
      <c r="F39" s="58">
        <v>5</v>
      </c>
      <c r="G39" s="38">
        <v>300000</v>
      </c>
      <c r="H39" s="46">
        <f>E39*G39</f>
        <v>129300000</v>
      </c>
      <c r="I39" s="39"/>
      <c r="J39" s="40">
        <f t="shared" si="0"/>
        <v>431</v>
      </c>
      <c r="K39" s="59">
        <v>9</v>
      </c>
      <c r="L39" s="41">
        <f>J39/E39</f>
        <v>1</v>
      </c>
      <c r="M39" s="50">
        <f t="shared" si="1"/>
        <v>129300000</v>
      </c>
    </row>
    <row r="40" spans="2:13" s="28" customFormat="1" ht="20.100000000000001" customHeight="1" x14ac:dyDescent="0.25">
      <c r="B40" s="35">
        <v>35</v>
      </c>
      <c r="C40" s="53" t="s">
        <v>56</v>
      </c>
      <c r="D40" s="36" t="s">
        <v>5</v>
      </c>
      <c r="E40" s="37">
        <v>576</v>
      </c>
      <c r="F40" s="58">
        <v>5</v>
      </c>
      <c r="G40" s="38">
        <v>3500000</v>
      </c>
      <c r="H40" s="46">
        <f>E40*G40</f>
        <v>2016000000</v>
      </c>
      <c r="I40" s="39"/>
      <c r="J40" s="40">
        <f t="shared" si="0"/>
        <v>576</v>
      </c>
      <c r="K40" s="59">
        <v>12</v>
      </c>
      <c r="L40" s="41">
        <f>J40/E40</f>
        <v>1</v>
      </c>
      <c r="M40" s="50">
        <f t="shared" si="1"/>
        <v>2016000000</v>
      </c>
    </row>
    <row r="41" spans="2:13" s="28" customFormat="1" ht="20.100000000000001" customHeight="1" x14ac:dyDescent="0.25">
      <c r="B41" s="35">
        <v>36</v>
      </c>
      <c r="C41" s="53" t="s">
        <v>57</v>
      </c>
      <c r="D41" s="36" t="s">
        <v>5</v>
      </c>
      <c r="E41" s="37">
        <v>560</v>
      </c>
      <c r="F41" s="58">
        <v>3</v>
      </c>
      <c r="G41" s="38">
        <v>300000</v>
      </c>
      <c r="H41" s="46">
        <f>E41*G41</f>
        <v>168000000</v>
      </c>
      <c r="I41" s="39"/>
      <c r="J41" s="40">
        <f t="shared" si="0"/>
        <v>560</v>
      </c>
      <c r="K41" s="59">
        <v>9</v>
      </c>
      <c r="L41" s="41">
        <f>J41/E41</f>
        <v>1</v>
      </c>
      <c r="M41" s="50">
        <f t="shared" si="1"/>
        <v>168000000</v>
      </c>
    </row>
    <row r="42" spans="2:13" s="28" customFormat="1" ht="20.100000000000001" customHeight="1" x14ac:dyDescent="0.25">
      <c r="B42" s="35">
        <v>37</v>
      </c>
      <c r="C42" s="53" t="s">
        <v>36</v>
      </c>
      <c r="D42" s="36" t="s">
        <v>62</v>
      </c>
      <c r="E42" s="37">
        <v>1</v>
      </c>
      <c r="F42" s="57">
        <v>1</v>
      </c>
      <c r="G42" s="38">
        <v>800000</v>
      </c>
      <c r="H42" s="46">
        <f>E42*G42</f>
        <v>800000</v>
      </c>
      <c r="I42" s="39"/>
      <c r="J42" s="40">
        <f t="shared" ref="J42:J51" si="2">IF(K42&gt;=F42,E42,K42/F42*E42)</f>
        <v>1</v>
      </c>
      <c r="K42" s="59">
        <v>1</v>
      </c>
      <c r="L42" s="41">
        <f>J42/E42</f>
        <v>1</v>
      </c>
      <c r="M42" s="50">
        <f t="shared" si="1"/>
        <v>800000</v>
      </c>
    </row>
    <row r="43" spans="2:13" s="28" customFormat="1" ht="20.100000000000001" customHeight="1" x14ac:dyDescent="0.25">
      <c r="B43" s="35">
        <v>38</v>
      </c>
      <c r="C43" s="53" t="s">
        <v>37</v>
      </c>
      <c r="D43" s="36" t="s">
        <v>62</v>
      </c>
      <c r="E43" s="37">
        <v>1</v>
      </c>
      <c r="F43" s="57">
        <v>1</v>
      </c>
      <c r="G43" s="38">
        <v>1500000</v>
      </c>
      <c r="H43" s="46">
        <f>E43*G43</f>
        <v>1500000</v>
      </c>
      <c r="I43" s="39"/>
      <c r="J43" s="40">
        <f t="shared" si="2"/>
        <v>1</v>
      </c>
      <c r="K43" s="59">
        <v>1</v>
      </c>
      <c r="L43" s="41">
        <f>J43/E43</f>
        <v>1</v>
      </c>
      <c r="M43" s="50">
        <f t="shared" si="1"/>
        <v>1500000</v>
      </c>
    </row>
    <row r="44" spans="2:13" s="28" customFormat="1" ht="20.100000000000001" customHeight="1" x14ac:dyDescent="0.25">
      <c r="B44" s="35">
        <v>39</v>
      </c>
      <c r="C44" s="53" t="s">
        <v>38</v>
      </c>
      <c r="D44" s="36" t="s">
        <v>62</v>
      </c>
      <c r="E44" s="37">
        <v>1</v>
      </c>
      <c r="F44" s="57">
        <v>1</v>
      </c>
      <c r="G44" s="38">
        <v>2500000</v>
      </c>
      <c r="H44" s="46">
        <f>E44*G44</f>
        <v>2500000</v>
      </c>
      <c r="I44" s="39"/>
      <c r="J44" s="40">
        <f t="shared" si="2"/>
        <v>1</v>
      </c>
      <c r="K44" s="59">
        <v>1</v>
      </c>
      <c r="L44" s="41">
        <f>J44/E44</f>
        <v>1</v>
      </c>
      <c r="M44" s="50">
        <f t="shared" si="1"/>
        <v>2500000</v>
      </c>
    </row>
    <row r="45" spans="2:13" s="28" customFormat="1" ht="20.100000000000001" customHeight="1" x14ac:dyDescent="0.25">
      <c r="B45" s="35">
        <v>40</v>
      </c>
      <c r="C45" s="53" t="s">
        <v>39</v>
      </c>
      <c r="D45" s="36" t="s">
        <v>62</v>
      </c>
      <c r="E45" s="37">
        <v>1</v>
      </c>
      <c r="F45" s="57">
        <v>1</v>
      </c>
      <c r="G45" s="38">
        <v>2000000</v>
      </c>
      <c r="H45" s="46">
        <f>E45*G45</f>
        <v>2000000</v>
      </c>
      <c r="I45" s="39"/>
      <c r="J45" s="40">
        <f t="shared" si="2"/>
        <v>1</v>
      </c>
      <c r="K45" s="59">
        <v>1</v>
      </c>
      <c r="L45" s="41">
        <f>J45/E45</f>
        <v>1</v>
      </c>
      <c r="M45" s="50">
        <f t="shared" si="1"/>
        <v>2000000</v>
      </c>
    </row>
    <row r="46" spans="2:13" s="28" customFormat="1" ht="20.100000000000001" customHeight="1" x14ac:dyDescent="0.25">
      <c r="B46" s="35">
        <v>41</v>
      </c>
      <c r="C46" s="53" t="s">
        <v>40</v>
      </c>
      <c r="D46" s="36" t="s">
        <v>62</v>
      </c>
      <c r="E46" s="37">
        <v>23</v>
      </c>
      <c r="F46" s="57">
        <v>23</v>
      </c>
      <c r="G46" s="38">
        <v>420000</v>
      </c>
      <c r="H46" s="46">
        <f>E46*G46</f>
        <v>9660000</v>
      </c>
      <c r="I46" s="39"/>
      <c r="J46" s="40">
        <f t="shared" si="2"/>
        <v>23</v>
      </c>
      <c r="K46" s="59">
        <v>23</v>
      </c>
      <c r="L46" s="41">
        <f>J46/E46</f>
        <v>1</v>
      </c>
      <c r="M46" s="50">
        <f t="shared" si="1"/>
        <v>9660000</v>
      </c>
    </row>
    <row r="47" spans="2:13" s="28" customFormat="1" ht="20.100000000000001" customHeight="1" x14ac:dyDescent="0.25">
      <c r="B47" s="35">
        <v>42</v>
      </c>
      <c r="C47" s="53" t="s">
        <v>41</v>
      </c>
      <c r="D47" s="36" t="s">
        <v>62</v>
      </c>
      <c r="E47" s="37">
        <v>2</v>
      </c>
      <c r="F47" s="57">
        <v>2</v>
      </c>
      <c r="G47" s="38">
        <v>2700000</v>
      </c>
      <c r="H47" s="46">
        <f>E47*G47</f>
        <v>5400000</v>
      </c>
      <c r="I47" s="39"/>
      <c r="J47" s="40">
        <f t="shared" si="2"/>
        <v>2</v>
      </c>
      <c r="K47" s="59">
        <v>2</v>
      </c>
      <c r="L47" s="41">
        <f>J47/E47</f>
        <v>1</v>
      </c>
      <c r="M47" s="50">
        <f t="shared" si="1"/>
        <v>5400000</v>
      </c>
    </row>
    <row r="48" spans="2:13" s="28" customFormat="1" ht="20.100000000000001" customHeight="1" x14ac:dyDescent="0.25">
      <c r="B48" s="35">
        <v>43</v>
      </c>
      <c r="C48" s="53" t="s">
        <v>42</v>
      </c>
      <c r="D48" s="36" t="s">
        <v>62</v>
      </c>
      <c r="E48" s="37">
        <v>1</v>
      </c>
      <c r="F48" s="57">
        <v>1</v>
      </c>
      <c r="G48" s="38">
        <v>3780000</v>
      </c>
      <c r="H48" s="46">
        <f>E48*G48</f>
        <v>3780000</v>
      </c>
      <c r="I48" s="39"/>
      <c r="J48" s="40">
        <f t="shared" si="2"/>
        <v>1</v>
      </c>
      <c r="K48" s="59">
        <v>1</v>
      </c>
      <c r="L48" s="41">
        <f>J48/E48</f>
        <v>1</v>
      </c>
      <c r="M48" s="50">
        <f t="shared" si="1"/>
        <v>3780000</v>
      </c>
    </row>
    <row r="49" spans="2:13" s="28" customFormat="1" ht="20.100000000000001" customHeight="1" x14ac:dyDescent="0.25">
      <c r="B49" s="35">
        <v>44</v>
      </c>
      <c r="C49" s="53" t="s">
        <v>43</v>
      </c>
      <c r="D49" s="36" t="s">
        <v>62</v>
      </c>
      <c r="E49" s="37">
        <v>8</v>
      </c>
      <c r="F49" s="57">
        <v>8</v>
      </c>
      <c r="G49" s="38">
        <v>500000</v>
      </c>
      <c r="H49" s="46">
        <f>E49*G49</f>
        <v>4000000</v>
      </c>
      <c r="I49" s="39"/>
      <c r="J49" s="40">
        <f t="shared" si="2"/>
        <v>8</v>
      </c>
      <c r="K49" s="59">
        <v>8</v>
      </c>
      <c r="L49" s="41">
        <f>J49/E49</f>
        <v>1</v>
      </c>
      <c r="M49" s="50">
        <f t="shared" si="1"/>
        <v>4000000</v>
      </c>
    </row>
    <row r="50" spans="2:13" s="28" customFormat="1" ht="20.100000000000001" customHeight="1" x14ac:dyDescent="0.25">
      <c r="B50" s="35">
        <v>45</v>
      </c>
      <c r="C50" s="53" t="s">
        <v>44</v>
      </c>
      <c r="D50" s="36" t="s">
        <v>62</v>
      </c>
      <c r="E50" s="37">
        <v>2</v>
      </c>
      <c r="F50" s="57">
        <v>2</v>
      </c>
      <c r="G50" s="38">
        <v>1800000</v>
      </c>
      <c r="H50" s="46">
        <f>E50*G50</f>
        <v>3600000</v>
      </c>
      <c r="I50" s="39"/>
      <c r="J50" s="40">
        <f t="shared" si="2"/>
        <v>2</v>
      </c>
      <c r="K50" s="59">
        <v>2</v>
      </c>
      <c r="L50" s="41">
        <f>J50/E50</f>
        <v>1</v>
      </c>
      <c r="M50" s="50">
        <f t="shared" si="1"/>
        <v>3600000</v>
      </c>
    </row>
    <row r="51" spans="2:13" s="28" customFormat="1" ht="20.100000000000001" customHeight="1" x14ac:dyDescent="0.25">
      <c r="B51" s="35">
        <v>46</v>
      </c>
      <c r="C51" s="53">
        <v>7847214002</v>
      </c>
      <c r="D51" s="36" t="s">
        <v>5</v>
      </c>
      <c r="E51" s="37">
        <v>3200</v>
      </c>
      <c r="F51" s="57">
        <v>48</v>
      </c>
      <c r="G51" s="38">
        <v>700000</v>
      </c>
      <c r="H51" s="46">
        <f>E51*G51</f>
        <v>2240000000</v>
      </c>
      <c r="I51" s="39"/>
      <c r="J51" s="56">
        <f t="shared" si="2"/>
        <v>3200</v>
      </c>
      <c r="K51" s="59">
        <v>48</v>
      </c>
      <c r="L51" s="41">
        <f>J51/E51</f>
        <v>1</v>
      </c>
      <c r="M51" s="50">
        <f t="shared" si="1"/>
        <v>2240000000</v>
      </c>
    </row>
    <row r="52" spans="2:13" ht="5.0999999999999996" customHeight="1" x14ac:dyDescent="0.25">
      <c r="C52" s="7"/>
      <c r="D52" s="7"/>
      <c r="E52" s="7"/>
      <c r="F52" s="7"/>
      <c r="G52" s="7"/>
      <c r="H52" s="47"/>
      <c r="I52" s="8"/>
      <c r="J52" s="9"/>
      <c r="K52" s="9"/>
      <c r="L52" s="9"/>
      <c r="M52" s="44"/>
    </row>
    <row r="53" spans="2:13" s="10" customFormat="1" ht="24" thickBot="1" x14ac:dyDescent="0.3">
      <c r="C53" s="11"/>
      <c r="D53" s="11"/>
      <c r="E53" s="11"/>
      <c r="F53" s="11"/>
      <c r="G53" s="11"/>
      <c r="H53" s="45">
        <f>SUM(H6:H51)</f>
        <v>19352085000</v>
      </c>
      <c r="I53" s="12"/>
      <c r="J53" s="11"/>
      <c r="K53" s="11"/>
      <c r="L53" s="11"/>
      <c r="M53" s="45">
        <f>SUM(M6:M51)</f>
        <v>19242772737.041721</v>
      </c>
    </row>
    <row r="54" spans="2:13" ht="6" customHeight="1" thickTop="1" x14ac:dyDescent="0.25">
      <c r="C54" s="7"/>
      <c r="D54" s="7"/>
      <c r="E54" s="9"/>
      <c r="F54" s="9"/>
      <c r="G54" s="8"/>
      <c r="H54" s="7"/>
      <c r="I54" s="7"/>
      <c r="J54" s="7"/>
      <c r="K54" s="7"/>
      <c r="L54" s="7"/>
      <c r="M54" s="7"/>
    </row>
    <row r="55" spans="2:13" x14ac:dyDescent="0.25">
      <c r="G55" s="13"/>
    </row>
    <row r="56" spans="2:13" ht="33.75" x14ac:dyDescent="0.25">
      <c r="B56" s="14" t="s">
        <v>7</v>
      </c>
      <c r="C56" s="15"/>
      <c r="D56" s="14"/>
      <c r="E56" s="15"/>
      <c r="F56" s="15"/>
      <c r="G56" s="15"/>
      <c r="H56" s="16"/>
      <c r="I56" s="13"/>
      <c r="J56" s="14" t="s">
        <v>3</v>
      </c>
      <c r="K56" s="14"/>
      <c r="L56" s="14"/>
      <c r="M56" s="15"/>
    </row>
    <row r="57" spans="2:13" ht="6" customHeight="1" x14ac:dyDescent="0.25">
      <c r="G57" s="5"/>
      <c r="H57" s="6"/>
      <c r="I57" s="13"/>
    </row>
    <row r="58" spans="2:13" s="42" customFormat="1" ht="20.100000000000001" customHeight="1" x14ac:dyDescent="0.6">
      <c r="B58" s="42" t="s">
        <v>63</v>
      </c>
      <c r="H58" s="48">
        <f>M53</f>
        <v>19242772737.041721</v>
      </c>
      <c r="I58" s="43"/>
      <c r="J58" s="52" t="s">
        <v>71</v>
      </c>
      <c r="K58" s="52"/>
      <c r="L58" s="52"/>
      <c r="M58" s="52"/>
    </row>
    <row r="59" spans="2:13" s="42" customFormat="1" ht="20.100000000000001" customHeight="1" x14ac:dyDescent="0.6">
      <c r="B59" s="42" t="s">
        <v>64</v>
      </c>
      <c r="H59" s="49">
        <f>-'PI-044 -1 (2)'!M53</f>
        <v>-7833369285.7142859</v>
      </c>
      <c r="I59" s="43"/>
      <c r="J59" s="52"/>
      <c r="K59" s="52"/>
      <c r="L59" s="52"/>
      <c r="M59" s="52"/>
    </row>
    <row r="60" spans="2:13" s="42" customFormat="1" ht="20.100000000000001" customHeight="1" thickBot="1" x14ac:dyDescent="0.65">
      <c r="B60" s="42" t="s">
        <v>65</v>
      </c>
      <c r="H60" s="51">
        <f>H58+H59</f>
        <v>11409403451.327435</v>
      </c>
      <c r="I60" s="43"/>
      <c r="J60" s="52"/>
      <c r="K60" s="52"/>
      <c r="L60" s="52"/>
      <c r="M60" s="52"/>
    </row>
    <row r="61" spans="2:13" ht="20.100000000000001" customHeight="1" thickTop="1" x14ac:dyDescent="0.7">
      <c r="B61" s="17"/>
      <c r="D61" s="17"/>
      <c r="E61" s="18"/>
      <c r="F61" s="18"/>
      <c r="G61" s="5"/>
      <c r="H61" s="19"/>
      <c r="I61" s="20"/>
      <c r="J61" s="52"/>
      <c r="K61" s="52"/>
      <c r="L61" s="52"/>
      <c r="M61" s="52"/>
    </row>
    <row r="62" spans="2:13" ht="15" customHeight="1" x14ac:dyDescent="0.25">
      <c r="J62" s="52"/>
      <c r="K62" s="52"/>
      <c r="L62" s="52"/>
      <c r="M62" s="52"/>
    </row>
    <row r="63" spans="2:13" ht="14.25" customHeight="1" x14ac:dyDescent="0.25">
      <c r="J63" s="52"/>
      <c r="K63" s="52"/>
      <c r="L63" s="52"/>
      <c r="M63" s="52"/>
    </row>
    <row r="64" spans="2:13" ht="14.25" customHeight="1" x14ac:dyDescent="0.25">
      <c r="J64" s="52"/>
      <c r="K64" s="52"/>
      <c r="L64" s="52"/>
      <c r="M64" s="52"/>
    </row>
    <row r="65" spans="3:14" ht="14.25" customHeight="1" x14ac:dyDescent="0.25">
      <c r="J65" s="52"/>
      <c r="K65" s="52"/>
      <c r="L65" s="52"/>
      <c r="M65" s="52"/>
    </row>
    <row r="66" spans="3:14" ht="27" x14ac:dyDescent="0.25">
      <c r="H66" s="21"/>
      <c r="I66" s="21"/>
      <c r="J66" s="52"/>
      <c r="K66" s="52"/>
      <c r="L66" s="52"/>
      <c r="M66" s="52"/>
      <c r="N66" s="22"/>
    </row>
    <row r="67" spans="3:14" ht="29.25" x14ac:dyDescent="0.25">
      <c r="C67" s="23"/>
      <c r="D67" s="23"/>
      <c r="E67" s="24"/>
      <c r="F67" s="24"/>
      <c r="G67" s="25"/>
      <c r="H67" s="18"/>
      <c r="I67" s="18"/>
      <c r="J67" s="52"/>
      <c r="K67" s="52"/>
      <c r="L67" s="52"/>
      <c r="M67" s="52"/>
      <c r="N67" s="22"/>
    </row>
    <row r="68" spans="3:14" ht="24.75" x14ac:dyDescent="0.25">
      <c r="C68" s="18"/>
      <c r="D68" s="18"/>
      <c r="E68" s="18"/>
      <c r="F68" s="18"/>
      <c r="G68" s="26"/>
    </row>
  </sheetData>
  <mergeCells count="1">
    <mergeCell ref="J58:M67"/>
  </mergeCells>
  <printOptions horizontalCentered="1"/>
  <pageMargins left="0.25" right="0.25" top="0.75" bottom="0.75" header="0.3" footer="0.3"/>
  <pageSetup scale="5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PI-044 -1 (2)</vt:lpstr>
      <vt:lpstr>PI-044 -2</vt:lpstr>
      <vt:lpstr>'PI-044 -1 (2)'!Print_Area</vt:lpstr>
      <vt:lpstr>'PI-044 -2'!Print_Area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Seyed Masoud Hossei</dc:creator>
  <cp:lastModifiedBy>Seyed Masoud Hossei</cp:lastModifiedBy>
  <cp:lastPrinted>2022-08-17T13:31:27Z</cp:lastPrinted>
  <dcterms:created xsi:type="dcterms:W3CDTF">2022-08-16T06:11:51Z</dcterms:created>
  <dcterms:modified xsi:type="dcterms:W3CDTF">2022-08-17T13:33:52Z</dcterms:modified>
</cp:coreProperties>
</file>